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1. PhD\2. Salivary Aldehyde\- Paper based\2015 Results\07 July\0507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39" i="2" l="1"/>
  <c r="F49" i="2"/>
  <c r="C17" i="1" l="1"/>
  <c r="C16" i="1"/>
  <c r="F40" i="2" l="1"/>
  <c r="F41" i="2"/>
  <c r="D27" i="1"/>
  <c r="D28" i="1"/>
  <c r="D29" i="1"/>
  <c r="D30" i="1"/>
  <c r="D26" i="1"/>
  <c r="D25" i="1"/>
  <c r="E25" i="1" s="1"/>
  <c r="AA56" i="2"/>
  <c r="W56" i="2"/>
  <c r="S56" i="2"/>
  <c r="N56" i="2"/>
  <c r="I56" i="2"/>
  <c r="E56" i="2"/>
  <c r="B56" i="2"/>
  <c r="AA55" i="2"/>
  <c r="W55" i="2"/>
  <c r="S55" i="2"/>
  <c r="N55" i="2"/>
  <c r="I55" i="2"/>
  <c r="E55" i="2"/>
  <c r="B55" i="2"/>
  <c r="AA54" i="2"/>
  <c r="W54" i="2"/>
  <c r="S54" i="2"/>
  <c r="N54" i="2"/>
  <c r="I54" i="2"/>
  <c r="E54" i="2"/>
  <c r="B54" i="2"/>
  <c r="AA53" i="2"/>
  <c r="W53" i="2"/>
  <c r="S53" i="2"/>
  <c r="N53" i="2"/>
  <c r="I53" i="2"/>
  <c r="E53" i="2"/>
  <c r="B53" i="2"/>
  <c r="AB49" i="2"/>
  <c r="X49" i="2"/>
  <c r="O49" i="2"/>
  <c r="J49" i="2"/>
  <c r="AB48" i="2"/>
  <c r="X48" i="2"/>
  <c r="T48" i="2"/>
  <c r="O48" i="2"/>
  <c r="J48" i="2"/>
  <c r="F48" i="2"/>
  <c r="AB47" i="2"/>
  <c r="X47" i="2"/>
  <c r="T47" i="2"/>
  <c r="O47" i="2"/>
  <c r="J47" i="2"/>
  <c r="F47" i="2"/>
  <c r="AB46" i="2"/>
  <c r="X46" i="2"/>
  <c r="T46" i="2"/>
  <c r="O46" i="2"/>
  <c r="J46" i="2"/>
  <c r="F46" i="2"/>
  <c r="AB45" i="2"/>
  <c r="X45" i="2"/>
  <c r="T45" i="2"/>
  <c r="O45" i="2"/>
  <c r="J45" i="2"/>
  <c r="F45" i="2"/>
  <c r="AB44" i="2"/>
  <c r="X44" i="2"/>
  <c r="T44" i="2"/>
  <c r="O44" i="2"/>
  <c r="J44" i="2"/>
  <c r="F44" i="2"/>
  <c r="AB43" i="2"/>
  <c r="X43" i="2"/>
  <c r="T43" i="2"/>
  <c r="O43" i="2"/>
  <c r="J43" i="2"/>
  <c r="F43" i="2"/>
  <c r="AB42" i="2"/>
  <c r="X42" i="2"/>
  <c r="T42" i="2"/>
  <c r="O42" i="2"/>
  <c r="J42" i="2"/>
  <c r="F42" i="2"/>
  <c r="AB41" i="2"/>
  <c r="X41" i="2"/>
  <c r="T41" i="2"/>
  <c r="O41" i="2"/>
  <c r="J41" i="2"/>
  <c r="AB40" i="2"/>
  <c r="X40" i="2"/>
  <c r="T40" i="2"/>
  <c r="O40" i="2"/>
  <c r="J40" i="2"/>
  <c r="AB39" i="2"/>
  <c r="X39" i="2"/>
  <c r="T39" i="2"/>
  <c r="O39" i="2"/>
  <c r="J39" i="2"/>
  <c r="E26" i="1" l="1"/>
  <c r="F26" i="1" s="1"/>
  <c r="F27" i="1"/>
  <c r="E27" i="1"/>
  <c r="E30" i="1"/>
  <c r="F30" i="1" s="1"/>
  <c r="F29" i="1"/>
  <c r="E29" i="1"/>
  <c r="E28" i="1"/>
  <c r="F28" i="1" s="1"/>
  <c r="AA57" i="2"/>
  <c r="F55" i="2"/>
  <c r="X53" i="2"/>
  <c r="B57" i="2"/>
  <c r="I57" i="2"/>
  <c r="J53" i="2"/>
  <c r="O56" i="2"/>
  <c r="AB53" i="2"/>
  <c r="W57" i="2"/>
  <c r="T54" i="2"/>
  <c r="O53" i="2"/>
  <c r="O55" i="2"/>
  <c r="J55" i="2"/>
  <c r="E57" i="2"/>
  <c r="N57" i="2"/>
  <c r="T56" i="2"/>
  <c r="T53" i="2"/>
  <c r="S57" i="2"/>
  <c r="X55" i="2"/>
  <c r="AB55" i="2"/>
  <c r="F54" i="2"/>
  <c r="J54" i="2"/>
  <c r="AB54" i="2"/>
  <c r="F56" i="2"/>
  <c r="X56" i="2"/>
  <c r="X54" i="2"/>
  <c r="F53" i="2"/>
  <c r="T55" i="2"/>
  <c r="O54" i="2"/>
  <c r="J56" i="2"/>
  <c r="J57" i="2" s="1"/>
  <c r="AB56" i="2"/>
  <c r="O57" i="2" l="1"/>
  <c r="F57" i="2"/>
  <c r="AB57" i="2"/>
  <c r="T57" i="2"/>
  <c r="X57" i="2"/>
  <c r="D7" i="1"/>
  <c r="D8" i="1"/>
  <c r="D9" i="1"/>
  <c r="D10" i="1"/>
  <c r="D11" i="1"/>
  <c r="D6" i="1"/>
  <c r="T9" i="2" l="1"/>
  <c r="T10" i="2"/>
  <c r="T11" i="2"/>
  <c r="T12" i="2"/>
  <c r="T13" i="2"/>
  <c r="T14" i="2"/>
  <c r="T15" i="2"/>
  <c r="T16" i="2"/>
  <c r="T17" i="2"/>
  <c r="T18" i="2"/>
  <c r="AA26" i="2"/>
  <c r="W26" i="2"/>
  <c r="S26" i="2"/>
  <c r="N26" i="2"/>
  <c r="I26" i="2"/>
  <c r="E26" i="2"/>
  <c r="B26" i="2"/>
  <c r="AA25" i="2"/>
  <c r="W25" i="2"/>
  <c r="S25" i="2"/>
  <c r="N25" i="2"/>
  <c r="I25" i="2"/>
  <c r="E25" i="2"/>
  <c r="B25" i="2"/>
  <c r="AA24" i="2"/>
  <c r="W24" i="2"/>
  <c r="S24" i="2"/>
  <c r="N24" i="2"/>
  <c r="I24" i="2"/>
  <c r="E24" i="2"/>
  <c r="B24" i="2"/>
  <c r="AA23" i="2"/>
  <c r="W23" i="2"/>
  <c r="S23" i="2"/>
  <c r="N23" i="2"/>
  <c r="I23" i="2"/>
  <c r="E23" i="2"/>
  <c r="B23" i="2"/>
  <c r="AB19" i="2"/>
  <c r="X19" i="2"/>
  <c r="O19" i="2"/>
  <c r="J19" i="2"/>
  <c r="F19" i="2"/>
  <c r="AB18" i="2"/>
  <c r="X18" i="2"/>
  <c r="O18" i="2"/>
  <c r="J18" i="2"/>
  <c r="F18" i="2"/>
  <c r="AB17" i="2"/>
  <c r="X17" i="2"/>
  <c r="O17" i="2"/>
  <c r="J17" i="2"/>
  <c r="F17" i="2"/>
  <c r="AB16" i="2"/>
  <c r="X16" i="2"/>
  <c r="O16" i="2"/>
  <c r="J16" i="2"/>
  <c r="F16" i="2"/>
  <c r="AB15" i="2"/>
  <c r="X15" i="2"/>
  <c r="O15" i="2"/>
  <c r="J15" i="2"/>
  <c r="F15" i="2"/>
  <c r="AB14" i="2"/>
  <c r="X14" i="2"/>
  <c r="O14" i="2"/>
  <c r="J14" i="2"/>
  <c r="F14" i="2"/>
  <c r="AB13" i="2"/>
  <c r="X13" i="2"/>
  <c r="O13" i="2"/>
  <c r="J13" i="2"/>
  <c r="F13" i="2"/>
  <c r="AB12" i="2"/>
  <c r="X12" i="2"/>
  <c r="O12" i="2"/>
  <c r="J12" i="2"/>
  <c r="F12" i="2"/>
  <c r="AB11" i="2"/>
  <c r="X11" i="2"/>
  <c r="O11" i="2"/>
  <c r="J11" i="2"/>
  <c r="F11" i="2"/>
  <c r="AB10" i="2"/>
  <c r="X10" i="2"/>
  <c r="O10" i="2"/>
  <c r="J10" i="2"/>
  <c r="F10" i="2"/>
  <c r="AB9" i="2"/>
  <c r="X9" i="2"/>
  <c r="O9" i="2"/>
  <c r="J9" i="2"/>
  <c r="F9" i="2"/>
  <c r="B27" i="2" l="1"/>
  <c r="T23" i="2"/>
  <c r="W27" i="2"/>
  <c r="O24" i="2"/>
  <c r="F23" i="2"/>
  <c r="AA27" i="2"/>
  <c r="E27" i="2"/>
  <c r="I27" i="2"/>
  <c r="S27" i="2"/>
  <c r="N27" i="2"/>
  <c r="AB24" i="2"/>
  <c r="X25" i="2"/>
  <c r="O25" i="2"/>
  <c r="J23" i="2"/>
  <c r="T26" i="2"/>
  <c r="AB25" i="2"/>
  <c r="AB23" i="2"/>
  <c r="O26" i="2"/>
  <c r="F26" i="2"/>
  <c r="X24" i="2"/>
  <c r="J24" i="2"/>
  <c r="AB26" i="2"/>
  <c r="J26" i="2"/>
  <c r="X23" i="2"/>
  <c r="J25" i="2"/>
  <c r="O23" i="2"/>
  <c r="F25" i="2"/>
  <c r="T25" i="2"/>
  <c r="F24" i="2"/>
  <c r="T24" i="2"/>
  <c r="X26" i="2"/>
  <c r="X27" i="2" l="1"/>
  <c r="F27" i="2"/>
  <c r="O27" i="2"/>
  <c r="T27" i="2"/>
  <c r="AB27" i="2"/>
  <c r="J27" i="2"/>
</calcChain>
</file>

<file path=xl/sharedStrings.xml><?xml version="1.0" encoding="utf-8"?>
<sst xmlns="http://schemas.openxmlformats.org/spreadsheetml/2006/main" count="96" uniqueCount="26">
  <si>
    <t>Paper</t>
  </si>
  <si>
    <t>0 ppm</t>
  </si>
  <si>
    <t>1 ppm</t>
  </si>
  <si>
    <t>2 ppm</t>
  </si>
  <si>
    <t>3 ppm</t>
  </si>
  <si>
    <t>4 ppm</t>
  </si>
  <si>
    <t>5 ppm</t>
  </si>
  <si>
    <t>Io</t>
  </si>
  <si>
    <t>Abs</t>
  </si>
  <si>
    <t>Average</t>
  </si>
  <si>
    <t>SD</t>
  </si>
  <si>
    <t>RSD</t>
  </si>
  <si>
    <t>2.5 ppm</t>
  </si>
  <si>
    <t>Absolute abs</t>
  </si>
  <si>
    <t>Error</t>
  </si>
  <si>
    <t>Absorbance</t>
  </si>
  <si>
    <t>LOD</t>
  </si>
  <si>
    <t>LOQ</t>
  </si>
  <si>
    <t>Conc</t>
  </si>
  <si>
    <t>Samples</t>
  </si>
  <si>
    <t xml:space="preserve">Calibration standards </t>
  </si>
  <si>
    <t>3.5 ppm</t>
  </si>
  <si>
    <t>Calibration standards</t>
  </si>
  <si>
    <t>Conc (mg/L)</t>
  </si>
  <si>
    <t>Actual conc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</si>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</sst>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166" fontId="0" fillId="0" borderId="0" xfId="0" applyNumberFormat="1" applyAlignment="1">
      <alignment horizontal="center"/>
    </xf>
    <xf numFmtId="0" fontId="4" fillId="0" borderId="0" xfId="0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0.1342635608048994"/>
                  <c:y val="0.27273767862350545"/>
                </c:manualLayout>
              </c:layout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Sheet1!$E$6:$E$11</c:f>
                <c:numCache>
                  <c:formatCode>General</c:formatCode>
                  <c:ptCount val="6"/>
                  <c:pt idx="0">
                    <c:v>3.7183605111135326E-3</c:v>
                  </c:pt>
                  <c:pt idx="1">
                    <c:v>6.2907619256527053E-3</c:v>
                  </c:pt>
                  <c:pt idx="2">
                    <c:v>2.331443896295107E-3</c:v>
                  </c:pt>
                  <c:pt idx="3">
                    <c:v>6.6617119847056216E-3</c:v>
                  </c:pt>
                  <c:pt idx="4">
                    <c:v>5.7249610615215055E-3</c:v>
                  </c:pt>
                  <c:pt idx="5">
                    <c:v>6.9685915255043671E-3</c:v>
                  </c:pt>
                </c:numCache>
              </c:numRef>
            </c:plus>
            <c:minus>
              <c:numRef>
                <c:f>Sheet1!$E$6:$E$11</c:f>
                <c:numCache>
                  <c:formatCode>General</c:formatCode>
                  <c:ptCount val="6"/>
                  <c:pt idx="0">
                    <c:v>3.7183605111135326E-3</c:v>
                  </c:pt>
                  <c:pt idx="1">
                    <c:v>6.2907619256527053E-3</c:v>
                  </c:pt>
                  <c:pt idx="2">
                    <c:v>2.331443896295107E-3</c:v>
                  </c:pt>
                  <c:pt idx="3">
                    <c:v>6.6617119847056216E-3</c:v>
                  </c:pt>
                  <c:pt idx="4">
                    <c:v>5.7249610615215055E-3</c:v>
                  </c:pt>
                  <c:pt idx="5">
                    <c:v>6.9685915255043671E-3</c:v>
                  </c:pt>
                </c:numCache>
              </c:numRef>
            </c:minus>
          </c:errBars>
          <c:xVal>
            <c:numRef>
              <c:f>Sheet1!$B$6:$B$11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xVal>
          <c:yVal>
            <c:numRef>
              <c:f>Sheet1!$D$6:$D$11</c:f>
              <c:numCache>
                <c:formatCode>General</c:formatCode>
                <c:ptCount val="6"/>
                <c:pt idx="0">
                  <c:v>0</c:v>
                </c:pt>
                <c:pt idx="1">
                  <c:v>2.7999999999999969E-2</c:v>
                </c:pt>
                <c:pt idx="2">
                  <c:v>5.4999999999999993E-2</c:v>
                </c:pt>
                <c:pt idx="3">
                  <c:v>7.999999999999996E-2</c:v>
                </c:pt>
                <c:pt idx="4">
                  <c:v>0.10999999999999999</c:v>
                </c:pt>
                <c:pt idx="5">
                  <c:v>0.13800000000000001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49280"/>
        <c:axId val="198584928"/>
      </c:scatterChart>
      <c:valAx>
        <c:axId val="19854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Concentration (mg/L)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8584928"/>
        <c:crosses val="autoZero"/>
        <c:crossBetween val="midCat"/>
      </c:valAx>
      <c:valAx>
        <c:axId val="19858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85492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1219200</xdr:colOff>
      <xdr:row>0</xdr:row>
      <xdr:rowOff>176212</xdr:rowOff>
    </xdr:from>
    <xdr:to>
      <xdr:col>10</xdr:col>
      <xdr:colOff>285750</xdr:colOff>
      <xdr:row>15</xdr:row>
      <xdr:rowOff>61912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workbookViewId="0">
      <selection activeCell="M14" sqref="M14"/>
    </sheetView>
  </sheetViews>
  <sheetFormatPr defaultRowHeight="15" x14ac:dyDescent="0.25"/>
  <cols>
    <col min="1" max="1" width="9.140625" style="7"/>
    <col min="2" max="2" width="17.7109375" style="7" customWidth="1"/>
    <col min="3" max="5" width="18.42578125" style="7" customWidth="1"/>
    <col min="6" max="6" width="18.5703125" style="7" customWidth="1"/>
    <col min="7" max="7" width="9.140625" style="7"/>
    <col min="8" max="8" width="18.140625" style="7" customWidth="1"/>
    <col min="9" max="16384" width="9.140625" style="7"/>
  </cols>
  <sheetData>
    <row r="2" spans="1:5" x14ac:dyDescent="0.25">
      <c r="A2" s="20" t="s">
        <v>22</v>
      </c>
      <c r="B2" s="20"/>
      <c r="C2" s="20"/>
    </row>
    <row r="5" spans="1:5" x14ac:dyDescent="0.25">
      <c r="C5" s="14" t="s">
        <v>15</v>
      </c>
      <c r="D5" s="14" t="s">
        <v>13</v>
      </c>
      <c r="E5" s="14" t="s">
        <v>14</v>
      </c>
    </row>
    <row r="6" spans="1:5" x14ac:dyDescent="0.25">
      <c r="B6" s="14">
        <v>0</v>
      </c>
      <c r="C6" s="7">
        <v>0.40300000000000002</v>
      </c>
      <c r="D6" s="7">
        <f>(C6-0.403)</f>
        <v>0</v>
      </c>
      <c r="E6" s="15">
        <v>3.7183605111135326E-3</v>
      </c>
    </row>
    <row r="7" spans="1:5" x14ac:dyDescent="0.25">
      <c r="B7" s="14">
        <v>1</v>
      </c>
      <c r="C7" s="7">
        <v>0.43099999999999999</v>
      </c>
      <c r="D7" s="7">
        <f t="shared" ref="D7:D11" si="0">(C7-0.403)</f>
        <v>2.7999999999999969E-2</v>
      </c>
      <c r="E7" s="15">
        <v>6.2907619256527053E-3</v>
      </c>
    </row>
    <row r="8" spans="1:5" x14ac:dyDescent="0.25">
      <c r="B8" s="14">
        <v>2</v>
      </c>
      <c r="C8" s="7">
        <v>0.45800000000000002</v>
      </c>
      <c r="D8" s="7">
        <f t="shared" si="0"/>
        <v>5.4999999999999993E-2</v>
      </c>
      <c r="E8" s="15">
        <v>2.331443896295107E-3</v>
      </c>
    </row>
    <row r="9" spans="1:5" x14ac:dyDescent="0.25">
      <c r="B9" s="14">
        <v>3</v>
      </c>
      <c r="C9" s="7">
        <v>0.48299999999999998</v>
      </c>
      <c r="D9" s="7">
        <f t="shared" si="0"/>
        <v>7.999999999999996E-2</v>
      </c>
      <c r="E9" s="15">
        <v>6.6617119847056216E-3</v>
      </c>
    </row>
    <row r="10" spans="1:5" x14ac:dyDescent="0.25">
      <c r="B10" s="14">
        <v>4</v>
      </c>
      <c r="C10" s="7">
        <v>0.51300000000000001</v>
      </c>
      <c r="D10" s="7">
        <f t="shared" si="0"/>
        <v>0.10999999999999999</v>
      </c>
      <c r="E10" s="15">
        <v>5.7249610615215055E-3</v>
      </c>
    </row>
    <row r="11" spans="1:5" x14ac:dyDescent="0.25">
      <c r="B11" s="14">
        <v>5</v>
      </c>
      <c r="C11" s="7">
        <v>0.54100000000000004</v>
      </c>
      <c r="D11" s="7">
        <f t="shared" si="0"/>
        <v>0.13800000000000001</v>
      </c>
      <c r="E11" s="15">
        <v>6.9685915255043671E-3</v>
      </c>
    </row>
    <row r="15" spans="1:5" x14ac:dyDescent="0.25">
      <c r="B15" s="14"/>
      <c r="C15" s="17"/>
    </row>
    <row r="16" spans="1:5" x14ac:dyDescent="0.25">
      <c r="B16" s="14" t="s">
        <v>16</v>
      </c>
      <c r="C16" s="13">
        <f>(3*E6)/0.0274</f>
        <v>0.40711976399053279</v>
      </c>
    </row>
    <row r="17" spans="1:6" x14ac:dyDescent="0.25">
      <c r="B17" s="14" t="s">
        <v>17</v>
      </c>
      <c r="C17" s="13">
        <f>(10*E6)/0.0274</f>
        <v>1.3570658799684425</v>
      </c>
    </row>
    <row r="22" spans="1:6" x14ac:dyDescent="0.25">
      <c r="A22" s="20" t="s">
        <v>19</v>
      </c>
      <c r="B22" s="20"/>
      <c r="C22" s="20"/>
    </row>
    <row r="24" spans="1:6" x14ac:dyDescent="0.25">
      <c r="B24" s="14" t="s">
        <v>23</v>
      </c>
      <c r="C24" s="14" t="s">
        <v>8</v>
      </c>
      <c r="D24" s="14" t="s">
        <v>18</v>
      </c>
      <c r="E24" s="14" t="s">
        <v>24</v>
      </c>
      <c r="F24" s="14" t="s">
        <v>25</v>
      </c>
    </row>
    <row r="25" spans="1:6" x14ac:dyDescent="0.25">
      <c r="B25" s="14">
        <v>0</v>
      </c>
      <c r="C25" s="7">
        <v>0.42199999999999999</v>
      </c>
      <c r="D25" s="15">
        <f>(C25-0.4029)/0.0275</f>
        <v>0.6945454545454548</v>
      </c>
      <c r="E25" s="19">
        <f>(D25-0.695)</f>
        <v>-4.5454545454515216E-4</v>
      </c>
    </row>
    <row r="26" spans="1:6" x14ac:dyDescent="0.25">
      <c r="B26" s="14">
        <v>2</v>
      </c>
      <c r="C26" s="7">
        <v>0.47799999999999998</v>
      </c>
      <c r="D26" s="15">
        <f>(C26-0.4029)/0.0275</f>
        <v>2.730909090909091</v>
      </c>
      <c r="E26" s="19">
        <f t="shared" ref="E26:E30" si="1">(D26-0.695)</f>
        <v>2.0359090909090911</v>
      </c>
      <c r="F26" s="13">
        <f>(E26/B26)*100</f>
        <v>101.79545454545456</v>
      </c>
    </row>
    <row r="27" spans="1:6" x14ac:dyDescent="0.25">
      <c r="B27" s="14">
        <v>2.5</v>
      </c>
      <c r="C27" s="7">
        <v>0.48399999999999999</v>
      </c>
      <c r="D27" s="15">
        <f t="shared" ref="D27:D30" si="2">(C27-0.4029)/0.0275</f>
        <v>2.9490909090909092</v>
      </c>
      <c r="E27" s="19">
        <f t="shared" si="1"/>
        <v>2.2540909090909094</v>
      </c>
      <c r="F27" s="13">
        <f t="shared" ref="F27:F30" si="3">(E27/B27)*100</f>
        <v>90.163636363636385</v>
      </c>
    </row>
    <row r="28" spans="1:6" x14ac:dyDescent="0.25">
      <c r="B28" s="14">
        <v>3</v>
      </c>
      <c r="C28" s="7">
        <v>0.498</v>
      </c>
      <c r="D28" s="15">
        <f t="shared" si="2"/>
        <v>3.4581818181818189</v>
      </c>
      <c r="E28" s="19">
        <f t="shared" si="1"/>
        <v>2.7631818181818191</v>
      </c>
      <c r="F28" s="13">
        <f t="shared" si="3"/>
        <v>92.106060606060637</v>
      </c>
    </row>
    <row r="29" spans="1:6" x14ac:dyDescent="0.25">
      <c r="B29" s="14">
        <v>3.5</v>
      </c>
      <c r="C29" s="7">
        <v>0.502</v>
      </c>
      <c r="D29" s="15">
        <f t="shared" si="2"/>
        <v>3.6036363636363644</v>
      </c>
      <c r="E29" s="19">
        <f t="shared" si="1"/>
        <v>2.9086363636363646</v>
      </c>
      <c r="F29" s="13">
        <f t="shared" si="3"/>
        <v>83.103896103896133</v>
      </c>
    </row>
    <row r="30" spans="1:6" x14ac:dyDescent="0.25">
      <c r="B30" s="14">
        <v>4</v>
      </c>
      <c r="C30" s="7">
        <v>0.53400000000000003</v>
      </c>
      <c r="D30" s="15">
        <f t="shared" si="2"/>
        <v>4.7672727272727293</v>
      </c>
      <c r="E30" s="19">
        <f t="shared" si="1"/>
        <v>4.072272727272729</v>
      </c>
      <c r="F30" s="13">
        <f t="shared" si="3"/>
        <v>101.80681818181823</v>
      </c>
    </row>
  </sheetData>
  <mergeCells count="2">
    <mergeCell ref="A22:C22"/>
    <mergeCell ref="A2:C2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57"/>
  <sheetViews>
    <sheetView topLeftCell="C22" workbookViewId="0">
      <selection activeCell="F39" sqref="F39"/>
    </sheetView>
  </sheetViews>
  <sheetFormatPr defaultRowHeight="15" x14ac:dyDescent="0.25"/>
  <sheetData>
    <row r="3" spans="1:28" x14ac:dyDescent="0.25">
      <c r="C3" s="20" t="s">
        <v>20</v>
      </c>
      <c r="D3" s="20"/>
      <c r="E3" s="20"/>
    </row>
    <row r="5" spans="1:28" x14ac:dyDescent="0.25">
      <c r="A5" s="1"/>
      <c r="B5" s="1" t="s">
        <v>0</v>
      </c>
      <c r="D5" s="1"/>
      <c r="E5" s="22" t="s">
        <v>1</v>
      </c>
      <c r="F5" s="22"/>
      <c r="H5" s="1"/>
      <c r="I5" s="22" t="s">
        <v>2</v>
      </c>
      <c r="J5" s="22"/>
      <c r="K5" s="16"/>
      <c r="M5" s="1"/>
      <c r="N5" s="22" t="s">
        <v>3</v>
      </c>
      <c r="O5" s="22"/>
      <c r="P5" s="16"/>
      <c r="R5" s="1"/>
      <c r="S5" s="21" t="s">
        <v>4</v>
      </c>
      <c r="T5" s="21"/>
      <c r="V5" s="1"/>
      <c r="W5" s="21" t="s">
        <v>5</v>
      </c>
      <c r="X5" s="21"/>
      <c r="Z5" s="1"/>
      <c r="AA5" s="21" t="s">
        <v>6</v>
      </c>
      <c r="AB5" s="21"/>
    </row>
    <row r="6" spans="1:28" x14ac:dyDescent="0.25">
      <c r="A6" s="3"/>
      <c r="B6" s="4" t="s">
        <v>7</v>
      </c>
      <c r="D6" s="3"/>
      <c r="E6" s="4" t="s">
        <v>7</v>
      </c>
      <c r="F6" s="5" t="s">
        <v>8</v>
      </c>
      <c r="H6" s="3"/>
      <c r="I6" s="4" t="s">
        <v>7</v>
      </c>
      <c r="J6" s="5" t="s">
        <v>8</v>
      </c>
      <c r="K6" s="18"/>
      <c r="M6" s="3"/>
      <c r="N6" s="4" t="s">
        <v>7</v>
      </c>
      <c r="O6" s="5" t="s">
        <v>8</v>
      </c>
      <c r="P6" s="18"/>
      <c r="R6" s="3"/>
      <c r="S6" s="4" t="s">
        <v>7</v>
      </c>
      <c r="T6" s="5" t="s">
        <v>8</v>
      </c>
      <c r="V6" s="3"/>
      <c r="W6" s="4" t="s">
        <v>7</v>
      </c>
      <c r="X6" s="5" t="s">
        <v>8</v>
      </c>
      <c r="Z6" s="3"/>
      <c r="AA6" s="4" t="s">
        <v>7</v>
      </c>
      <c r="AB6" s="5" t="s">
        <v>8</v>
      </c>
    </row>
    <row r="7" spans="1:28" x14ac:dyDescent="0.25">
      <c r="A7" s="6"/>
      <c r="B7" s="7">
        <v>238.84</v>
      </c>
      <c r="D7" s="6"/>
      <c r="E7">
        <v>93.094999999999999</v>
      </c>
      <c r="F7" s="8"/>
      <c r="H7" s="6"/>
      <c r="I7">
        <v>85.120999999999995</v>
      </c>
      <c r="J7" s="8"/>
      <c r="K7" s="8"/>
      <c r="M7" s="6"/>
      <c r="N7">
        <v>81.561000000000007</v>
      </c>
      <c r="O7" s="8"/>
      <c r="P7" s="8"/>
      <c r="R7" s="6"/>
      <c r="S7">
        <v>74.664000000000001</v>
      </c>
      <c r="T7" s="8"/>
      <c r="V7" s="6"/>
      <c r="W7">
        <v>70.965000000000003</v>
      </c>
      <c r="X7" s="8"/>
      <c r="Z7" s="6"/>
      <c r="AA7">
        <v>66.361000000000004</v>
      </c>
      <c r="AB7" s="8"/>
    </row>
    <row r="8" spans="1:28" x14ac:dyDescent="0.25">
      <c r="A8" s="6"/>
      <c r="B8" s="7">
        <v>239.91300000000001</v>
      </c>
      <c r="D8" s="6"/>
      <c r="E8">
        <v>93.322999999999993</v>
      </c>
      <c r="F8" s="8"/>
      <c r="H8" s="6"/>
      <c r="I8">
        <v>87.16</v>
      </c>
      <c r="J8" s="8"/>
      <c r="K8" s="8"/>
      <c r="M8" s="6"/>
      <c r="N8">
        <v>81.772999999999996</v>
      </c>
      <c r="O8" s="8"/>
      <c r="P8" s="8"/>
      <c r="R8" s="6"/>
      <c r="S8">
        <v>75.828000000000003</v>
      </c>
      <c r="T8" s="8"/>
      <c r="V8" s="6"/>
      <c r="W8">
        <v>71.106999999999999</v>
      </c>
      <c r="X8" s="8"/>
      <c r="Z8" s="6"/>
      <c r="AA8">
        <v>66.84</v>
      </c>
      <c r="AB8" s="8"/>
    </row>
    <row r="9" spans="1:28" x14ac:dyDescent="0.25">
      <c r="A9" s="9"/>
      <c r="B9" s="7">
        <v>240.768</v>
      </c>
      <c r="D9" s="9"/>
      <c r="E9">
        <v>93.427000000000007</v>
      </c>
      <c r="F9" s="10">
        <f t="shared" ref="F9:F19" si="0">(-LOG10(E9/239.8))</f>
        <v>0.40937677516149973</v>
      </c>
      <c r="H9" s="9"/>
      <c r="I9">
        <v>87.248999999999995</v>
      </c>
      <c r="J9" s="10">
        <f t="shared" ref="J9:J19" si="1">(-LOG10(I9/239.8))</f>
        <v>0.43908872074732264</v>
      </c>
      <c r="K9" s="10"/>
      <c r="M9" s="9"/>
      <c r="N9">
        <v>82.832999999999998</v>
      </c>
      <c r="O9" s="10">
        <f t="shared" ref="O9:O19" si="2">(-LOG10(N9/239.8))</f>
        <v>0.46164578808056894</v>
      </c>
      <c r="P9" s="10"/>
      <c r="R9" s="6"/>
      <c r="S9">
        <v>76.756</v>
      </c>
      <c r="T9" s="10">
        <f t="shared" ref="T9:T18" si="3">(-LOG10(S9/239.8))</f>
        <v>0.49473684458047684</v>
      </c>
      <c r="V9" s="9"/>
      <c r="W9">
        <v>72.051000000000002</v>
      </c>
      <c r="X9" s="10">
        <f t="shared" ref="X9:X19" si="4">(-LOG10(W9/239.8))</f>
        <v>0.52220916597273725</v>
      </c>
      <c r="Z9" s="9"/>
      <c r="AA9">
        <v>67.274000000000001</v>
      </c>
      <c r="AB9" s="10">
        <f t="shared" ref="AB9:AB19" si="5">(-LOG10(AA9/239.8))</f>
        <v>0.55200192788571023</v>
      </c>
    </row>
    <row r="10" spans="1:28" x14ac:dyDescent="0.25">
      <c r="A10" s="9"/>
      <c r="B10" s="7">
        <v>240.65899999999999</v>
      </c>
      <c r="D10" s="9"/>
      <c r="E10">
        <v>93.923000000000002</v>
      </c>
      <c r="F10" s="10">
        <f t="shared" si="0"/>
        <v>0.40707722281246622</v>
      </c>
      <c r="H10" s="9"/>
      <c r="I10">
        <v>87.305999999999997</v>
      </c>
      <c r="J10" s="10">
        <f t="shared" si="1"/>
        <v>0.43880508766493181</v>
      </c>
      <c r="K10" s="10"/>
      <c r="M10" s="9"/>
      <c r="N10">
        <v>82.879000000000005</v>
      </c>
      <c r="O10" s="10">
        <f t="shared" si="2"/>
        <v>0.4614046764328828</v>
      </c>
      <c r="P10" s="10"/>
      <c r="R10" s="9"/>
      <c r="S10">
        <v>77.176000000000002</v>
      </c>
      <c r="T10" s="10">
        <f t="shared" si="3"/>
        <v>0.49236691324662074</v>
      </c>
      <c r="V10" s="9"/>
      <c r="W10">
        <v>72.296000000000006</v>
      </c>
      <c r="X10" s="10">
        <f t="shared" si="4"/>
        <v>0.52073490949020917</v>
      </c>
      <c r="Z10" s="9"/>
      <c r="AA10">
        <v>67.835999999999999</v>
      </c>
      <c r="AB10" s="10">
        <f t="shared" si="5"/>
        <v>0.54838894725508636</v>
      </c>
    </row>
    <row r="11" spans="1:28" x14ac:dyDescent="0.25">
      <c r="A11" s="9"/>
      <c r="B11" s="7">
        <v>237.93299999999999</v>
      </c>
      <c r="D11" s="9"/>
      <c r="E11">
        <v>94.188000000000002</v>
      </c>
      <c r="F11" s="10">
        <f t="shared" si="0"/>
        <v>0.40585360363190431</v>
      </c>
      <c r="H11" s="9"/>
      <c r="I11">
        <v>87.992999999999995</v>
      </c>
      <c r="J11" s="10">
        <f t="shared" si="1"/>
        <v>0.43540105413869845</v>
      </c>
      <c r="K11" s="10"/>
      <c r="M11" s="9"/>
      <c r="N11">
        <v>83.134</v>
      </c>
      <c r="O11" s="10">
        <f t="shared" si="2"/>
        <v>0.46007050163956309</v>
      </c>
      <c r="P11" s="10"/>
      <c r="R11" s="9"/>
      <c r="S11">
        <v>77.947000000000003</v>
      </c>
      <c r="T11" s="10">
        <f t="shared" si="3"/>
        <v>0.48804977390785875</v>
      </c>
      <c r="V11" s="9"/>
      <c r="W11">
        <v>72.337999999999994</v>
      </c>
      <c r="X11" s="10">
        <f t="shared" si="4"/>
        <v>0.52048268153893018</v>
      </c>
      <c r="Z11" s="9"/>
      <c r="AA11">
        <v>68.56</v>
      </c>
      <c r="AB11" s="10">
        <f t="shared" si="5"/>
        <v>0.54377836984768813</v>
      </c>
    </row>
    <row r="12" spans="1:28" x14ac:dyDescent="0.25">
      <c r="A12" s="9"/>
      <c r="B12" s="7">
        <v>240.262</v>
      </c>
      <c r="D12" s="9"/>
      <c r="E12">
        <v>94.231999999999999</v>
      </c>
      <c r="F12" s="10">
        <f t="shared" si="0"/>
        <v>0.40565076998843663</v>
      </c>
      <c r="H12" s="9"/>
      <c r="I12">
        <v>88.212000000000003</v>
      </c>
      <c r="J12" s="10">
        <f t="shared" si="1"/>
        <v>0.43432150996560326</v>
      </c>
      <c r="K12" s="10"/>
      <c r="M12" s="9"/>
      <c r="N12">
        <v>83.388000000000005</v>
      </c>
      <c r="O12" s="10">
        <f t="shared" si="2"/>
        <v>0.45874562103575417</v>
      </c>
      <c r="P12" s="10"/>
      <c r="R12" s="9"/>
      <c r="S12">
        <v>78.543000000000006</v>
      </c>
      <c r="T12" s="10">
        <f t="shared" si="3"/>
        <v>0.48474169335678335</v>
      </c>
      <c r="V12" s="9"/>
      <c r="W12">
        <v>73.236000000000004</v>
      </c>
      <c r="X12" s="10">
        <f t="shared" si="4"/>
        <v>0.51512456275861196</v>
      </c>
      <c r="Z12" s="9"/>
      <c r="AA12">
        <v>68.596999999999994</v>
      </c>
      <c r="AB12" s="10">
        <f t="shared" si="5"/>
        <v>0.54354405594143163</v>
      </c>
    </row>
    <row r="13" spans="1:28" x14ac:dyDescent="0.25">
      <c r="A13" s="11"/>
      <c r="B13" s="7">
        <v>239.441</v>
      </c>
      <c r="D13" s="11"/>
      <c r="E13">
        <v>94.364999999999995</v>
      </c>
      <c r="F13" s="10">
        <f t="shared" si="0"/>
        <v>0.40503823452214244</v>
      </c>
      <c r="H13" s="11"/>
      <c r="I13">
        <v>88.346000000000004</v>
      </c>
      <c r="J13" s="10">
        <f t="shared" si="1"/>
        <v>0.43366228782048516</v>
      </c>
      <c r="K13" s="10"/>
      <c r="M13" s="11"/>
      <c r="N13">
        <v>83.53</v>
      </c>
      <c r="O13" s="10">
        <f t="shared" si="2"/>
        <v>0.45800669735697197</v>
      </c>
      <c r="P13" s="10"/>
      <c r="R13" s="11"/>
      <c r="S13">
        <v>78.558000000000007</v>
      </c>
      <c r="T13" s="10">
        <f t="shared" si="3"/>
        <v>0.48465876050150752</v>
      </c>
      <c r="V13" s="11"/>
      <c r="W13">
        <v>73.286000000000001</v>
      </c>
      <c r="X13" s="10">
        <f t="shared" si="4"/>
        <v>0.51482816051269609</v>
      </c>
      <c r="Z13" s="11"/>
      <c r="AA13">
        <v>68.721999999999994</v>
      </c>
      <c r="AB13" s="10">
        <f t="shared" si="5"/>
        <v>0.54275338858684263</v>
      </c>
    </row>
    <row r="14" spans="1:28" x14ac:dyDescent="0.25">
      <c r="A14" s="11"/>
      <c r="B14" s="7">
        <v>240.87899999999999</v>
      </c>
      <c r="D14" s="11"/>
      <c r="E14">
        <v>95.116</v>
      </c>
      <c r="F14" s="10">
        <f t="shared" si="0"/>
        <v>0.40159560055058274</v>
      </c>
      <c r="H14" s="11"/>
      <c r="I14">
        <v>88.775000000000006</v>
      </c>
      <c r="J14" s="10">
        <f t="shared" si="1"/>
        <v>0.43155849778917676</v>
      </c>
      <c r="K14" s="10"/>
      <c r="M14" s="11"/>
      <c r="N14">
        <v>83.605000000000004</v>
      </c>
      <c r="O14" s="10">
        <f t="shared" si="2"/>
        <v>0.45761692755018035</v>
      </c>
      <c r="P14" s="10"/>
      <c r="R14" s="11"/>
      <c r="S14">
        <v>79.209000000000003</v>
      </c>
      <c r="T14" s="10">
        <f t="shared" si="3"/>
        <v>0.48107464833152391</v>
      </c>
      <c r="V14" s="11"/>
      <c r="W14">
        <v>73.736999999999995</v>
      </c>
      <c r="X14" s="10">
        <f t="shared" si="4"/>
        <v>0.51216371446410935</v>
      </c>
      <c r="Z14" s="11"/>
      <c r="AA14">
        <v>68.974000000000004</v>
      </c>
      <c r="AB14" s="10">
        <f t="shared" si="5"/>
        <v>0.54116376606148187</v>
      </c>
    </row>
    <row r="15" spans="1:28" x14ac:dyDescent="0.25">
      <c r="A15" s="11"/>
      <c r="B15" s="7">
        <v>241.023</v>
      </c>
      <c r="D15" s="11"/>
      <c r="E15">
        <v>95.301000000000002</v>
      </c>
      <c r="F15" s="10">
        <f t="shared" si="0"/>
        <v>0.40075172101848716</v>
      </c>
      <c r="H15" s="11"/>
      <c r="I15">
        <v>88.796000000000006</v>
      </c>
      <c r="J15" s="10">
        <f t="shared" si="1"/>
        <v>0.43145577623934617</v>
      </c>
      <c r="K15" s="10"/>
      <c r="M15" s="11"/>
      <c r="N15">
        <v>83.608000000000004</v>
      </c>
      <c r="O15" s="10">
        <f t="shared" si="2"/>
        <v>0.45760134403160407</v>
      </c>
      <c r="P15" s="10"/>
      <c r="R15" s="11"/>
      <c r="S15">
        <v>79.475999999999999</v>
      </c>
      <c r="T15" s="10">
        <f t="shared" si="3"/>
        <v>0.4796131776683169</v>
      </c>
      <c r="V15" s="11"/>
      <c r="W15">
        <v>73.930999999999997</v>
      </c>
      <c r="X15" s="10">
        <f t="shared" si="4"/>
        <v>0.51102259820382556</v>
      </c>
      <c r="Z15" s="11"/>
      <c r="AA15">
        <v>69.021000000000001</v>
      </c>
      <c r="AB15" s="10">
        <f t="shared" si="5"/>
        <v>0.54086793155387325</v>
      </c>
    </row>
    <row r="16" spans="1:28" x14ac:dyDescent="0.25">
      <c r="A16" s="11"/>
      <c r="B16" s="7">
        <v>238.67099999999999</v>
      </c>
      <c r="D16" s="11"/>
      <c r="E16">
        <v>95.518000000000001</v>
      </c>
      <c r="F16" s="10">
        <f t="shared" si="0"/>
        <v>0.39976395834078143</v>
      </c>
      <c r="H16" s="11"/>
      <c r="I16">
        <v>89.084999999999994</v>
      </c>
      <c r="J16" s="10">
        <f t="shared" si="1"/>
        <v>0.4300445944301271</v>
      </c>
      <c r="K16" s="10"/>
      <c r="M16" s="11"/>
      <c r="N16">
        <v>83.742000000000004</v>
      </c>
      <c r="O16" s="10">
        <f t="shared" si="2"/>
        <v>0.45690584988147148</v>
      </c>
      <c r="P16" s="10"/>
      <c r="R16" s="11"/>
      <c r="S16">
        <v>79.751000000000005</v>
      </c>
      <c r="T16" s="10">
        <f t="shared" si="3"/>
        <v>0.47811304136892052</v>
      </c>
      <c r="V16" s="11"/>
      <c r="W16">
        <v>73.986000000000004</v>
      </c>
      <c r="X16" s="10">
        <f t="shared" si="4"/>
        <v>0.510699630625988</v>
      </c>
      <c r="Z16" s="11"/>
      <c r="AA16">
        <v>69.129000000000005</v>
      </c>
      <c r="AB16" s="10">
        <f t="shared" si="5"/>
        <v>0.54018890421256893</v>
      </c>
    </row>
    <row r="17" spans="1:28" x14ac:dyDescent="0.25">
      <c r="A17" s="11"/>
      <c r="B17" s="7">
        <v>239.667</v>
      </c>
      <c r="D17" s="11"/>
      <c r="E17">
        <v>95.569000000000003</v>
      </c>
      <c r="F17" s="10">
        <f t="shared" si="0"/>
        <v>0.3995321370331783</v>
      </c>
      <c r="H17" s="11"/>
      <c r="I17">
        <v>89.09</v>
      </c>
      <c r="J17" s="10">
        <f t="shared" si="1"/>
        <v>0.43002021982751626</v>
      </c>
      <c r="K17" s="10"/>
      <c r="M17" s="11"/>
      <c r="N17">
        <v>83.855000000000004</v>
      </c>
      <c r="O17" s="10">
        <f t="shared" si="2"/>
        <v>0.45632021548596896</v>
      </c>
      <c r="P17" s="10"/>
      <c r="R17" s="11"/>
      <c r="S17">
        <v>80.126000000000005</v>
      </c>
      <c r="T17" s="10">
        <f t="shared" si="3"/>
        <v>0.47607571605783655</v>
      </c>
      <c r="V17" s="11"/>
      <c r="W17">
        <v>74.688000000000002</v>
      </c>
      <c r="X17" s="10">
        <f t="shared" si="4"/>
        <v>0.50659834873357257</v>
      </c>
      <c r="Z17" s="11"/>
      <c r="AA17">
        <v>69.39</v>
      </c>
      <c r="AB17" s="10">
        <f t="shared" si="5"/>
        <v>0.53855229127254811</v>
      </c>
    </row>
    <row r="18" spans="1:28" x14ac:dyDescent="0.25">
      <c r="A18" s="11"/>
      <c r="B18" s="7">
        <v>238.822</v>
      </c>
      <c r="D18" s="11"/>
      <c r="E18">
        <v>95.617999999999995</v>
      </c>
      <c r="F18" s="10">
        <f t="shared" si="0"/>
        <v>0.39930952325630853</v>
      </c>
      <c r="H18" s="11"/>
      <c r="I18">
        <v>90.638999999999996</v>
      </c>
      <c r="J18" s="10">
        <f t="shared" si="1"/>
        <v>0.42253407335583015</v>
      </c>
      <c r="K18" s="10"/>
      <c r="M18" s="11"/>
      <c r="N18">
        <v>83.887</v>
      </c>
      <c r="O18" s="10">
        <f t="shared" si="2"/>
        <v>0.4561545154992096</v>
      </c>
      <c r="P18" s="10"/>
      <c r="R18" s="11"/>
      <c r="S18">
        <v>80.253</v>
      </c>
      <c r="T18" s="10">
        <f t="shared" si="3"/>
        <v>0.47538790268164166</v>
      </c>
      <c r="V18" s="11"/>
      <c r="W18">
        <v>74.816000000000003</v>
      </c>
      <c r="X18" s="10">
        <f t="shared" si="4"/>
        <v>0.50585469361710267</v>
      </c>
      <c r="Z18" s="11"/>
      <c r="AA18">
        <v>70.819999999999993</v>
      </c>
      <c r="AB18" s="10">
        <f t="shared" si="5"/>
        <v>0.52969325634073772</v>
      </c>
    </row>
    <row r="19" spans="1:28" x14ac:dyDescent="0.25">
      <c r="A19" s="11"/>
      <c r="B19" s="7">
        <v>239.71799999999999</v>
      </c>
      <c r="D19" s="11"/>
      <c r="E19">
        <v>95.753</v>
      </c>
      <c r="F19" s="10">
        <f t="shared" si="0"/>
        <v>0.39869678919751755</v>
      </c>
      <c r="H19" s="11"/>
      <c r="I19">
        <v>91.512</v>
      </c>
      <c r="J19" s="10">
        <f t="shared" si="1"/>
        <v>0.41837113177755325</v>
      </c>
      <c r="K19" s="10"/>
      <c r="M19" s="11"/>
      <c r="N19">
        <v>84.325999999999993</v>
      </c>
      <c r="O19" s="10">
        <f t="shared" si="2"/>
        <v>0.45388767868627156</v>
      </c>
      <c r="P19" s="10"/>
      <c r="R19" s="11"/>
      <c r="S19">
        <v>80.259</v>
      </c>
      <c r="T19" s="10"/>
      <c r="V19" s="11"/>
      <c r="W19">
        <v>74.353999999999999</v>
      </c>
      <c r="X19" s="10">
        <f t="shared" si="4"/>
        <v>0.50854484166545466</v>
      </c>
      <c r="Z19" s="11"/>
      <c r="AA19">
        <v>71.028999999999996</v>
      </c>
      <c r="AB19" s="10">
        <f t="shared" si="5"/>
        <v>0.52841347837402208</v>
      </c>
    </row>
    <row r="20" spans="1:28" x14ac:dyDescent="0.25">
      <c r="A20" s="6"/>
      <c r="B20" s="7">
        <v>240.45699999999999</v>
      </c>
      <c r="D20" s="6"/>
      <c r="E20">
        <v>97.808999999999997</v>
      </c>
      <c r="F20" s="8"/>
      <c r="H20" s="6"/>
      <c r="I20">
        <v>92.594999999999999</v>
      </c>
      <c r="J20" s="8"/>
      <c r="K20" s="8"/>
      <c r="M20" s="6"/>
      <c r="N20">
        <v>85.292000000000002</v>
      </c>
      <c r="O20" s="8"/>
      <c r="P20" s="8"/>
      <c r="R20" s="6"/>
      <c r="S20">
        <v>80.991</v>
      </c>
      <c r="T20" s="8"/>
      <c r="V20" s="6"/>
      <c r="W20">
        <v>78.852000000000004</v>
      </c>
      <c r="X20" s="8"/>
      <c r="Z20" s="6"/>
      <c r="AA20">
        <v>71.903999999999996</v>
      </c>
      <c r="AB20" s="8"/>
    </row>
    <row r="21" spans="1:28" x14ac:dyDescent="0.25">
      <c r="A21" s="6"/>
      <c r="B21" s="7">
        <v>238.81</v>
      </c>
      <c r="D21" s="6"/>
      <c r="E21">
        <v>100.304</v>
      </c>
      <c r="F21" s="8"/>
      <c r="H21" s="6"/>
      <c r="I21">
        <v>92.938000000000002</v>
      </c>
      <c r="J21" s="8"/>
      <c r="K21" s="8"/>
      <c r="M21" s="6"/>
      <c r="N21">
        <v>86.953000000000003</v>
      </c>
      <c r="O21" s="8"/>
      <c r="P21" s="8"/>
      <c r="R21" s="6"/>
      <c r="S21">
        <v>82.263999999999996</v>
      </c>
      <c r="T21" s="8"/>
      <c r="V21" s="6"/>
      <c r="W21">
        <v>79.209999999999994</v>
      </c>
      <c r="X21" s="8"/>
      <c r="Z21" s="6"/>
      <c r="AA21">
        <v>72.832999999999998</v>
      </c>
      <c r="AB21" s="8"/>
    </row>
    <row r="22" spans="1:28" x14ac:dyDescent="0.25">
      <c r="A22" s="11"/>
      <c r="B22" s="11"/>
      <c r="D22" s="11"/>
      <c r="E22" s="11"/>
      <c r="F22" s="7"/>
      <c r="H22" s="11"/>
      <c r="I22" s="11"/>
      <c r="J22" s="7"/>
      <c r="K22" s="7"/>
      <c r="M22" s="11"/>
      <c r="N22" s="11"/>
      <c r="O22" s="7"/>
      <c r="P22" s="7"/>
      <c r="R22" s="11"/>
      <c r="S22" s="11"/>
      <c r="T22" s="7"/>
      <c r="V22" s="11"/>
      <c r="W22">
        <v>86.691000000000003</v>
      </c>
      <c r="X22" s="7"/>
      <c r="Z22" s="11"/>
      <c r="AA22" s="11"/>
      <c r="AB22" s="7"/>
    </row>
    <row r="23" spans="1:28" x14ac:dyDescent="0.25">
      <c r="A23" s="12">
        <v>0.1</v>
      </c>
      <c r="B23" s="13">
        <f>PERCENTILE(B7:B21,0.1)</f>
        <v>238.72659999999999</v>
      </c>
      <c r="D23" s="12">
        <v>0.1</v>
      </c>
      <c r="E23" s="13">
        <f>PERCENTILE(E7:E21,0.1)</f>
        <v>93.364599999999996</v>
      </c>
      <c r="F23" s="13">
        <f>PERCENTILE(F7:F21,0.1)</f>
        <v>0.39930952325630853</v>
      </c>
      <c r="H23" s="12">
        <v>0.1</v>
      </c>
      <c r="I23" s="13">
        <f>PERCENTILE(I7:I21,0.1)</f>
        <v>87.195599999999999</v>
      </c>
      <c r="J23" s="13">
        <f>PERCENTILE(J7:J21,0.1)</f>
        <v>0.42253407335583015</v>
      </c>
      <c r="K23" s="13"/>
      <c r="M23" s="12">
        <v>0.1</v>
      </c>
      <c r="N23" s="13">
        <f>PERCENTILE(N7:N21,0.1)</f>
        <v>82.197000000000003</v>
      </c>
      <c r="O23" s="13">
        <f>PERCENTILE(O7:O21,0.1)</f>
        <v>0.4561545154992096</v>
      </c>
      <c r="P23" s="13"/>
      <c r="R23" s="12">
        <v>0.1</v>
      </c>
      <c r="S23" s="13">
        <f>PERCENTILE(S7:S21,0.1)</f>
        <v>76.199200000000005</v>
      </c>
      <c r="T23" s="13">
        <f>PERCENTILE(T7:T21,0.1)</f>
        <v>0.47600693472021705</v>
      </c>
      <c r="V23" s="12">
        <v>0.1</v>
      </c>
      <c r="W23" s="13">
        <f>PERCENTILE(W7:W21,0.1)</f>
        <v>71.4846</v>
      </c>
      <c r="X23" s="13">
        <f>PERCENTILE(X7:X21,0.1)</f>
        <v>0.50659834873357257</v>
      </c>
      <c r="Z23" s="12">
        <v>0.1</v>
      </c>
      <c r="AA23" s="13">
        <f>PERCENTILE(AA7:AA21,0.1)</f>
        <v>67.013599999999997</v>
      </c>
      <c r="AB23" s="13">
        <f>PERCENTILE(AB7:AB21,0.1)</f>
        <v>0.52969325634073772</v>
      </c>
    </row>
    <row r="24" spans="1:28" x14ac:dyDescent="0.25">
      <c r="A24" s="12">
        <v>0.9</v>
      </c>
      <c r="B24" s="13">
        <f>(PERCENTILE(B7:B21,0.9))</f>
        <v>240.83459999999999</v>
      </c>
      <c r="D24" s="12">
        <v>0.9</v>
      </c>
      <c r="E24" s="13">
        <f>(PERCENTILE(E7:E21,0.9))</f>
        <v>96.986599999999996</v>
      </c>
      <c r="F24" s="13">
        <f>(PERCENTILE(F7:F21,0.9))</f>
        <v>0.40707722281246622</v>
      </c>
      <c r="H24" s="12">
        <v>0.9</v>
      </c>
      <c r="I24" s="13">
        <f>(PERCENTILE(I7:I21,0.9))</f>
        <v>92.161799999999999</v>
      </c>
      <c r="J24" s="13">
        <f>(PERCENTILE(J7:J21,0.9))</f>
        <v>0.43880508766493181</v>
      </c>
      <c r="K24" s="13"/>
      <c r="M24" s="12">
        <v>0.9</v>
      </c>
      <c r="N24" s="13">
        <f>(PERCENTILE(N7:N21,0.9))</f>
        <v>84.905599999999993</v>
      </c>
      <c r="O24" s="13">
        <f>(PERCENTILE(O7:O21,0.9))</f>
        <v>0.4614046764328828</v>
      </c>
      <c r="P24" s="13"/>
      <c r="R24" s="12">
        <v>0.9</v>
      </c>
      <c r="S24" s="13">
        <f>(PERCENTILE(S7:S21,0.9))</f>
        <v>80.6982</v>
      </c>
      <c r="T24" s="13">
        <f>(PERCENTILE(T7:T21,0.9))</f>
        <v>0.49260390638000634</v>
      </c>
      <c r="V24" s="12">
        <v>0.9</v>
      </c>
      <c r="W24" s="13">
        <f>(PERCENTILE(W7:W21,0.9))</f>
        <v>77.2376</v>
      </c>
      <c r="X24" s="13">
        <f>(PERCENTILE(X7:X21,0.9))</f>
        <v>0.52073490949020917</v>
      </c>
      <c r="Z24" s="12">
        <v>0.9</v>
      </c>
      <c r="AA24" s="13">
        <f>(PERCENTILE(AA7:AA21,0.9))</f>
        <v>71.554000000000002</v>
      </c>
      <c r="AB24" s="13">
        <f>(PERCENTILE(AB7:AB21,0.9))</f>
        <v>0.54838894725508636</v>
      </c>
    </row>
    <row r="25" spans="1:28" x14ac:dyDescent="0.25">
      <c r="A25" s="14" t="s">
        <v>9</v>
      </c>
      <c r="B25" s="13">
        <f>AVERAGE(B9:B19)</f>
        <v>239.80390909090909</v>
      </c>
      <c r="D25" s="14" t="s">
        <v>9</v>
      </c>
      <c r="E25" s="13">
        <f>AVERAGE(E9:E19)</f>
        <v>94.819090909090903</v>
      </c>
      <c r="F25" s="15">
        <f>AVERAGE(F7:F21)</f>
        <v>0.40296784868302776</v>
      </c>
      <c r="H25" s="14" t="s">
        <v>9</v>
      </c>
      <c r="I25" s="13">
        <f>AVERAGE(I9:I19)</f>
        <v>88.818454545454557</v>
      </c>
      <c r="J25" s="15">
        <f>AVERAGE(J7:J21)</f>
        <v>0.43138754125059919</v>
      </c>
      <c r="K25" s="15"/>
      <c r="M25" s="14" t="s">
        <v>9</v>
      </c>
      <c r="N25" s="13">
        <f>AVERAGE(N9:N19)</f>
        <v>83.526090909090911</v>
      </c>
      <c r="O25" s="15">
        <f>AVERAGE(O7:O21)</f>
        <v>0.45803271051640421</v>
      </c>
      <c r="P25" s="15"/>
      <c r="R25" s="14" t="s">
        <v>9</v>
      </c>
      <c r="S25" s="13">
        <f>AVERAGE(S9:S19)</f>
        <v>78.914000000000001</v>
      </c>
      <c r="T25" s="15">
        <f>AVERAGE(T7:T21)</f>
        <v>0.48348184717014869</v>
      </c>
      <c r="V25" s="14" t="s">
        <v>9</v>
      </c>
      <c r="W25" s="13">
        <f>AVERAGE(W9:W19)</f>
        <v>73.519909090909096</v>
      </c>
      <c r="X25" s="15">
        <f>AVERAGE(X7:X21)</f>
        <v>0.513478482507567</v>
      </c>
      <c r="Z25" s="14" t="s">
        <v>9</v>
      </c>
      <c r="AA25" s="13">
        <f>AVERAGE(AA9:AA19)</f>
        <v>69.031999999999982</v>
      </c>
      <c r="AB25" s="15">
        <f>AVERAGE(AB7:AB21)</f>
        <v>0.54084966521199918</v>
      </c>
    </row>
    <row r="26" spans="1:28" x14ac:dyDescent="0.25">
      <c r="A26" s="14" t="s">
        <v>10</v>
      </c>
      <c r="B26" s="13">
        <f>STDEV(B7:B21)</f>
        <v>0.9516286940968991</v>
      </c>
      <c r="D26" s="14" t="s">
        <v>10</v>
      </c>
      <c r="E26" s="13">
        <f>STDEV(E7:E21)</f>
        <v>1.8701705728164404</v>
      </c>
      <c r="F26" s="13">
        <f>STDEV(F7:F21)</f>
        <v>3.7183605111135326E-3</v>
      </c>
      <c r="H26" s="14" t="s">
        <v>10</v>
      </c>
      <c r="I26" s="13">
        <f>STDEV(I7:I21)</f>
        <v>2.1374927635633574</v>
      </c>
      <c r="J26" s="13">
        <f>STDEV(J7:J21)</f>
        <v>6.2907619256527053E-3</v>
      </c>
      <c r="K26" s="13"/>
      <c r="M26" s="14" t="s">
        <v>10</v>
      </c>
      <c r="N26" s="13">
        <f>STDEV(N7:N21)</f>
        <v>1.300050702307963</v>
      </c>
      <c r="O26" s="13">
        <f>STDEV(O7:O21)</f>
        <v>2.331443896295107E-3</v>
      </c>
      <c r="P26" s="13"/>
      <c r="R26" s="14" t="s">
        <v>10</v>
      </c>
      <c r="S26" s="13">
        <f>STDEV(S7:S21)</f>
        <v>2.0341859539476945</v>
      </c>
      <c r="T26" s="13">
        <f>STDEV(T7:T21)</f>
        <v>6.6617119847056216E-3</v>
      </c>
      <c r="V26" s="14" t="s">
        <v>10</v>
      </c>
      <c r="W26" s="13">
        <f>STDEV(W7:W21)</f>
        <v>2.3915859312737777</v>
      </c>
      <c r="X26" s="13">
        <f>STDEV(X7:X21)</f>
        <v>5.7249610615215055E-3</v>
      </c>
      <c r="Z26" s="14" t="s">
        <v>10</v>
      </c>
      <c r="AA26" s="13">
        <f>STDEV(AA7:AA21)</f>
        <v>1.8277969434996493</v>
      </c>
      <c r="AB26" s="13">
        <f>STDEV(AB7:AB21)</f>
        <v>6.9685915255043671E-3</v>
      </c>
    </row>
    <row r="27" spans="1:28" x14ac:dyDescent="0.25">
      <c r="A27" s="14" t="s">
        <v>11</v>
      </c>
      <c r="B27" s="13">
        <f>(B26/B25)*100</f>
        <v>0.39683618907819346</v>
      </c>
      <c r="D27" s="14" t="s">
        <v>11</v>
      </c>
      <c r="E27" s="13">
        <f>(E26/E25)*100</f>
        <v>1.9723565738565159</v>
      </c>
      <c r="F27" s="13">
        <f>(F26/F25)*100</f>
        <v>0.92274371845441538</v>
      </c>
      <c r="H27" s="14" t="s">
        <v>11</v>
      </c>
      <c r="I27" s="13">
        <f>(I26/I25)*100</f>
        <v>2.406586305179915</v>
      </c>
      <c r="J27" s="13">
        <f>(J26/J25)*100</f>
        <v>1.4582623103615113</v>
      </c>
      <c r="K27" s="13"/>
      <c r="M27" s="14" t="s">
        <v>11</v>
      </c>
      <c r="N27" s="13">
        <f>(N26/N25)*100</f>
        <v>1.5564606078870939</v>
      </c>
      <c r="O27" s="13">
        <f>(O26/O25)*100</f>
        <v>0.5090125318051073</v>
      </c>
      <c r="P27" s="13"/>
      <c r="R27" s="14" t="s">
        <v>11</v>
      </c>
      <c r="S27" s="13">
        <f>(S26/S25)*100</f>
        <v>2.5777250601258261</v>
      </c>
      <c r="T27" s="13">
        <f>(T26/T25)*100</f>
        <v>1.3778618625905115</v>
      </c>
      <c r="V27" s="14" t="s">
        <v>11</v>
      </c>
      <c r="W27" s="13">
        <f>(W26/W25)*100</f>
        <v>3.2529772694856374</v>
      </c>
      <c r="X27" s="13">
        <f>(X26/X25)*100</f>
        <v>1.1149368973678733</v>
      </c>
      <c r="Z27" s="14" t="s">
        <v>11</v>
      </c>
      <c r="AA27" s="13">
        <f>(AA26/AA25)*100</f>
        <v>2.6477531340532647</v>
      </c>
      <c r="AB27" s="13">
        <f>(AB26/AB25)*100</f>
        <v>1.2884525911230542</v>
      </c>
    </row>
    <row r="33" spans="1:28" x14ac:dyDescent="0.25">
      <c r="C33" s="20" t="s">
        <v>19</v>
      </c>
      <c r="D33" s="20"/>
      <c r="E33" s="20"/>
    </row>
    <row r="35" spans="1:28" x14ac:dyDescent="0.25">
      <c r="A35" s="2"/>
      <c r="B35" s="2" t="s">
        <v>0</v>
      </c>
      <c r="D35" s="2"/>
      <c r="E35" s="22" t="s">
        <v>1</v>
      </c>
      <c r="F35" s="22"/>
      <c r="H35" s="2"/>
      <c r="I35" s="22" t="s">
        <v>3</v>
      </c>
      <c r="J35" s="22"/>
      <c r="K35" s="16"/>
      <c r="M35" s="2"/>
      <c r="N35" s="22" t="s">
        <v>12</v>
      </c>
      <c r="O35" s="22"/>
      <c r="P35" s="16"/>
      <c r="R35" s="2"/>
      <c r="S35" s="21" t="s">
        <v>4</v>
      </c>
      <c r="T35" s="21"/>
      <c r="V35" s="2"/>
      <c r="W35" s="21" t="s">
        <v>21</v>
      </c>
      <c r="X35" s="21"/>
      <c r="Z35" s="2"/>
      <c r="AA35" s="21" t="s">
        <v>5</v>
      </c>
      <c r="AB35" s="21"/>
    </row>
    <row r="36" spans="1:28" x14ac:dyDescent="0.25">
      <c r="A36" s="3"/>
      <c r="B36" s="4" t="s">
        <v>7</v>
      </c>
      <c r="D36" s="3"/>
      <c r="E36" s="4" t="s">
        <v>7</v>
      </c>
      <c r="F36" s="5" t="s">
        <v>8</v>
      </c>
      <c r="H36" s="3"/>
      <c r="I36" s="4" t="s">
        <v>7</v>
      </c>
      <c r="J36" s="5" t="s">
        <v>8</v>
      </c>
      <c r="K36" s="18"/>
      <c r="M36" s="3"/>
      <c r="N36" s="4" t="s">
        <v>7</v>
      </c>
      <c r="O36" s="5" t="s">
        <v>8</v>
      </c>
      <c r="P36" s="18"/>
      <c r="R36" s="3"/>
      <c r="S36" s="4" t="s">
        <v>7</v>
      </c>
      <c r="T36" s="5" t="s">
        <v>8</v>
      </c>
      <c r="V36" s="3"/>
      <c r="W36" s="4" t="s">
        <v>7</v>
      </c>
      <c r="X36" s="5" t="s">
        <v>8</v>
      </c>
      <c r="Z36" s="3"/>
      <c r="AA36" s="4" t="s">
        <v>7</v>
      </c>
      <c r="AB36" s="5" t="s">
        <v>8</v>
      </c>
    </row>
    <row r="37" spans="1:28" x14ac:dyDescent="0.25">
      <c r="A37" s="6"/>
      <c r="B37" s="7">
        <v>238.84</v>
      </c>
      <c r="D37" s="6"/>
      <c r="E37">
        <v>86.995000000000005</v>
      </c>
      <c r="F37" s="8"/>
      <c r="H37" s="6"/>
      <c r="I37">
        <v>76.989999999999995</v>
      </c>
      <c r="J37" s="8"/>
      <c r="K37" s="8"/>
      <c r="M37" s="6"/>
      <c r="N37">
        <v>74.343000000000004</v>
      </c>
      <c r="O37" s="8"/>
      <c r="P37" s="8"/>
      <c r="R37" s="6"/>
      <c r="S37">
        <v>74.275999999999996</v>
      </c>
      <c r="T37" s="8"/>
      <c r="V37" s="6"/>
      <c r="W37">
        <v>73.938999999999993</v>
      </c>
      <c r="X37" s="8"/>
      <c r="Z37" s="6"/>
      <c r="AA37">
        <v>66.320999999999998</v>
      </c>
      <c r="AB37" s="8"/>
    </row>
    <row r="38" spans="1:28" x14ac:dyDescent="0.25">
      <c r="A38" s="6"/>
      <c r="B38" s="7">
        <v>239.91300000000001</v>
      </c>
      <c r="D38" s="6"/>
      <c r="E38">
        <v>87.210999999999999</v>
      </c>
      <c r="F38" s="8"/>
      <c r="H38" s="6"/>
      <c r="I38">
        <v>77.06</v>
      </c>
      <c r="J38" s="8"/>
      <c r="K38" s="8"/>
      <c r="M38" s="6"/>
      <c r="N38">
        <v>75.545000000000002</v>
      </c>
      <c r="O38" s="8"/>
      <c r="P38" s="8"/>
      <c r="R38" s="6"/>
      <c r="S38">
        <v>74.775999999999996</v>
      </c>
      <c r="T38" s="8"/>
      <c r="V38" s="6"/>
      <c r="W38">
        <v>74.117999999999995</v>
      </c>
      <c r="X38" s="8"/>
      <c r="Z38" s="6"/>
      <c r="AA38">
        <v>67.019000000000005</v>
      </c>
      <c r="AB38" s="8"/>
    </row>
    <row r="39" spans="1:28" x14ac:dyDescent="0.25">
      <c r="A39" s="9"/>
      <c r="B39" s="7">
        <v>240.768</v>
      </c>
      <c r="D39" s="9"/>
      <c r="E39">
        <v>87.739000000000004</v>
      </c>
      <c r="F39" s="10">
        <f t="shared" ref="F39:F40" si="6">(-LOG10(E39/239.8))</f>
        <v>0.43665649851105443</v>
      </c>
      <c r="H39" s="9"/>
      <c r="I39">
        <v>77.370999999999995</v>
      </c>
      <c r="J39" s="10">
        <f t="shared" ref="J39:J49" si="7">(-LOG10(I39/239.8))</f>
        <v>0.49127096872602199</v>
      </c>
      <c r="K39" s="10"/>
      <c r="M39" s="9"/>
      <c r="N39">
        <v>76.003</v>
      </c>
      <c r="O39" s="10">
        <f t="shared" ref="O39:O49" si="8">(-LOG10(N39/239.8))</f>
        <v>0.49901844361714925</v>
      </c>
      <c r="P39" s="10"/>
      <c r="R39" s="6"/>
      <c r="S39">
        <v>74.903000000000006</v>
      </c>
      <c r="T39" s="10">
        <f t="shared" ref="T39:T48" si="9">(-LOG10(S39/239.8))</f>
        <v>0.5053499664391452</v>
      </c>
      <c r="V39" s="9"/>
      <c r="W39">
        <v>74.230999999999995</v>
      </c>
      <c r="X39" s="10">
        <f t="shared" ref="X39:X49" si="10">(-LOG10(W39/239.8))</f>
        <v>0.509263867589687</v>
      </c>
      <c r="Z39" s="9"/>
      <c r="AA39">
        <v>67.751999999999995</v>
      </c>
      <c r="AB39" s="10">
        <f t="shared" ref="AB39:AB49" si="11">(-LOG10(AA39/239.8))</f>
        <v>0.54892705890430449</v>
      </c>
    </row>
    <row r="40" spans="1:28" x14ac:dyDescent="0.25">
      <c r="A40" s="9"/>
      <c r="B40" s="7">
        <v>240.65899999999999</v>
      </c>
      <c r="D40" s="9"/>
      <c r="E40">
        <v>87.757999999999996</v>
      </c>
      <c r="F40" s="10">
        <f t="shared" si="6"/>
        <v>0.4365624616307841</v>
      </c>
      <c r="H40" s="9"/>
      <c r="I40">
        <v>78.462999999999994</v>
      </c>
      <c r="J40" s="10">
        <f t="shared" si="7"/>
        <v>0.48518426958392163</v>
      </c>
      <c r="K40" s="10"/>
      <c r="M40" s="9"/>
      <c r="N40">
        <v>77.543999999999997</v>
      </c>
      <c r="O40" s="10">
        <f t="shared" si="8"/>
        <v>0.49030097903357983</v>
      </c>
      <c r="P40" s="10"/>
      <c r="R40" s="9"/>
      <c r="S40">
        <v>75.052999999999997</v>
      </c>
      <c r="T40" s="10">
        <f t="shared" si="9"/>
        <v>0.50448112232469866</v>
      </c>
      <c r="V40" s="9"/>
      <c r="W40">
        <v>74.349999999999994</v>
      </c>
      <c r="X40" s="10">
        <f t="shared" si="10"/>
        <v>0.50856820590485685</v>
      </c>
      <c r="Z40" s="9"/>
      <c r="AA40">
        <v>67.866</v>
      </c>
      <c r="AB40" s="10">
        <f t="shared" si="11"/>
        <v>0.54819692599277114</v>
      </c>
    </row>
    <row r="41" spans="1:28" x14ac:dyDescent="0.25">
      <c r="A41" s="9"/>
      <c r="B41" s="7">
        <v>237.93299999999999</v>
      </c>
      <c r="D41" s="9"/>
      <c r="E41">
        <v>88.457999999999998</v>
      </c>
      <c r="F41" s="10">
        <f t="shared" ref="F41:F49" si="12">(-LOG10(E41/239.8))</f>
        <v>0.43311206284277592</v>
      </c>
      <c r="H41" s="9"/>
      <c r="I41">
        <v>78.66</v>
      </c>
      <c r="J41" s="10">
        <f t="shared" si="7"/>
        <v>0.48409523668910198</v>
      </c>
      <c r="K41" s="10"/>
      <c r="M41" s="9"/>
      <c r="N41">
        <v>77.984999999999999</v>
      </c>
      <c r="O41" s="10">
        <f t="shared" si="8"/>
        <v>0.48783810227356916</v>
      </c>
      <c r="P41" s="10"/>
      <c r="R41" s="9"/>
      <c r="S41">
        <v>75.566000000000003</v>
      </c>
      <c r="T41" s="10">
        <f t="shared" si="9"/>
        <v>0.50152274481956238</v>
      </c>
      <c r="V41" s="9"/>
      <c r="W41">
        <v>74.481999999999999</v>
      </c>
      <c r="X41" s="10">
        <f t="shared" si="10"/>
        <v>0.50779784890310475</v>
      </c>
      <c r="Z41" s="9"/>
      <c r="AA41">
        <v>68.281999999999996</v>
      </c>
      <c r="AB41" s="10">
        <f t="shared" si="11"/>
        <v>0.54554294551985461</v>
      </c>
    </row>
    <row r="42" spans="1:28" x14ac:dyDescent="0.25">
      <c r="A42" s="9"/>
      <c r="B42" s="7">
        <v>240.262</v>
      </c>
      <c r="D42" s="9"/>
      <c r="E42">
        <v>89.328000000000003</v>
      </c>
      <c r="F42" s="10">
        <f t="shared" si="12"/>
        <v>0.42886156825647564</v>
      </c>
      <c r="H42" s="9"/>
      <c r="I42">
        <v>79.194999999999993</v>
      </c>
      <c r="J42" s="10">
        <f t="shared" si="7"/>
        <v>0.481151415619755</v>
      </c>
      <c r="K42" s="10"/>
      <c r="M42" s="9"/>
      <c r="N42">
        <v>78.251000000000005</v>
      </c>
      <c r="O42" s="10">
        <f t="shared" si="8"/>
        <v>0.48635928249058175</v>
      </c>
      <c r="P42" s="10"/>
      <c r="R42" s="9"/>
      <c r="S42">
        <v>75.683000000000007</v>
      </c>
      <c r="T42" s="10">
        <f t="shared" si="9"/>
        <v>0.50085084001995428</v>
      </c>
      <c r="V42" s="9"/>
      <c r="W42">
        <v>75.025999999999996</v>
      </c>
      <c r="X42" s="10">
        <f t="shared" si="10"/>
        <v>0.50463738604098007</v>
      </c>
      <c r="Z42" s="9"/>
      <c r="AA42">
        <v>68.626000000000005</v>
      </c>
      <c r="AB42" s="10">
        <f t="shared" si="11"/>
        <v>0.54336049283374999</v>
      </c>
    </row>
    <row r="43" spans="1:28" x14ac:dyDescent="0.25">
      <c r="A43" s="11"/>
      <c r="B43" s="7">
        <v>239.441</v>
      </c>
      <c r="D43" s="11"/>
      <c r="E43">
        <v>89.68</v>
      </c>
      <c r="F43" s="10">
        <f t="shared" si="12"/>
        <v>0.42715357917591312</v>
      </c>
      <c r="H43" s="11"/>
      <c r="I43">
        <v>79.248999999999995</v>
      </c>
      <c r="J43" s="10">
        <f t="shared" si="7"/>
        <v>0.4808553879641696</v>
      </c>
      <c r="K43" s="10"/>
      <c r="M43" s="11"/>
      <c r="N43">
        <v>78.528000000000006</v>
      </c>
      <c r="O43" s="10">
        <f t="shared" si="8"/>
        <v>0.48482464205193843</v>
      </c>
      <c r="P43" s="10"/>
      <c r="R43" s="11"/>
      <c r="S43">
        <v>75.688999999999993</v>
      </c>
      <c r="T43" s="10">
        <f t="shared" si="9"/>
        <v>0.50081641136877997</v>
      </c>
      <c r="V43" s="11"/>
      <c r="W43">
        <v>75.164000000000001</v>
      </c>
      <c r="X43" s="10">
        <f t="shared" si="10"/>
        <v>0.50383929488485912</v>
      </c>
      <c r="Z43" s="11"/>
      <c r="AA43">
        <v>69.587999999999994</v>
      </c>
      <c r="AB43" s="10">
        <f t="shared" si="11"/>
        <v>0.5373148239669896</v>
      </c>
    </row>
    <row r="44" spans="1:28" x14ac:dyDescent="0.25">
      <c r="A44" s="11"/>
      <c r="B44" s="7">
        <v>240.87899999999999</v>
      </c>
      <c r="D44" s="11"/>
      <c r="E44">
        <v>90.168000000000006</v>
      </c>
      <c r="F44" s="10">
        <f t="shared" si="12"/>
        <v>0.42479674198783923</v>
      </c>
      <c r="H44" s="11"/>
      <c r="I44">
        <v>79.269000000000005</v>
      </c>
      <c r="J44" s="10">
        <f t="shared" si="7"/>
        <v>0.48074579927791117</v>
      </c>
      <c r="K44" s="10"/>
      <c r="M44" s="11"/>
      <c r="N44">
        <v>79.195999999999998</v>
      </c>
      <c r="O44" s="10">
        <f t="shared" si="8"/>
        <v>0.48114593179198817</v>
      </c>
      <c r="P44" s="10"/>
      <c r="R44" s="11"/>
      <c r="S44">
        <v>76.203000000000003</v>
      </c>
      <c r="T44" s="10">
        <f t="shared" si="9"/>
        <v>0.49787710955185049</v>
      </c>
      <c r="V44" s="11"/>
      <c r="W44">
        <v>75.177999999999997</v>
      </c>
      <c r="X44" s="10">
        <f t="shared" si="10"/>
        <v>0.50375841099660146</v>
      </c>
      <c r="Z44" s="11"/>
      <c r="AA44">
        <v>69.897000000000006</v>
      </c>
      <c r="AB44" s="10">
        <f t="shared" si="11"/>
        <v>0.53539064266529413</v>
      </c>
    </row>
    <row r="45" spans="1:28" x14ac:dyDescent="0.25">
      <c r="A45" s="11"/>
      <c r="B45" s="7">
        <v>241.023</v>
      </c>
      <c r="D45" s="11"/>
      <c r="E45">
        <v>90.234999999999999</v>
      </c>
      <c r="F45" s="10">
        <f t="shared" si="12"/>
        <v>0.42447415609264522</v>
      </c>
      <c r="H45" s="11"/>
      <c r="I45">
        <v>79.762</v>
      </c>
      <c r="J45" s="10">
        <f t="shared" si="7"/>
        <v>0.47805314356361933</v>
      </c>
      <c r="K45" s="10"/>
      <c r="M45" s="11"/>
      <c r="N45">
        <v>79.299000000000007</v>
      </c>
      <c r="O45" s="10">
        <f t="shared" si="8"/>
        <v>0.4805814680810423</v>
      </c>
      <c r="P45" s="10"/>
      <c r="R45" s="11"/>
      <c r="S45">
        <v>76.298000000000002</v>
      </c>
      <c r="T45" s="10">
        <f t="shared" si="9"/>
        <v>0.49733602482299361</v>
      </c>
      <c r="V45" s="11"/>
      <c r="W45">
        <v>75.320999999999998</v>
      </c>
      <c r="X45" s="10">
        <f t="shared" si="10"/>
        <v>0.50293310146495085</v>
      </c>
      <c r="Z45" s="11"/>
      <c r="AA45">
        <v>70.173000000000002</v>
      </c>
      <c r="AB45" s="10">
        <f t="shared" si="11"/>
        <v>0.53367913510283005</v>
      </c>
    </row>
    <row r="46" spans="1:28" x14ac:dyDescent="0.25">
      <c r="A46" s="11"/>
      <c r="B46" s="7">
        <v>238.67099999999999</v>
      </c>
      <c r="D46" s="11"/>
      <c r="E46">
        <v>90.381</v>
      </c>
      <c r="F46" s="10">
        <f t="shared" si="12"/>
        <v>0.42377203658863255</v>
      </c>
      <c r="H46" s="11"/>
      <c r="I46">
        <v>81.210999999999999</v>
      </c>
      <c r="J46" s="10">
        <f t="shared" si="7"/>
        <v>0.47023432050997138</v>
      </c>
      <c r="K46" s="10"/>
      <c r="M46" s="11"/>
      <c r="N46">
        <v>79.308999999999997</v>
      </c>
      <c r="O46" s="10">
        <f t="shared" si="8"/>
        <v>0.48052670483045234</v>
      </c>
      <c r="P46" s="10"/>
      <c r="R46" s="11"/>
      <c r="S46">
        <v>77.164000000000001</v>
      </c>
      <c r="T46" s="10">
        <f t="shared" si="9"/>
        <v>0.49243444640449741</v>
      </c>
      <c r="V46" s="11"/>
      <c r="W46">
        <v>75.436999999999998</v>
      </c>
      <c r="X46" s="10">
        <f t="shared" si="10"/>
        <v>0.50226476983621027</v>
      </c>
      <c r="Z46" s="11"/>
      <c r="AA46">
        <v>71.239999999999995</v>
      </c>
      <c r="AB46" s="10">
        <f t="shared" si="11"/>
        <v>0.52712526797162396</v>
      </c>
    </row>
    <row r="47" spans="1:28" x14ac:dyDescent="0.25">
      <c r="A47" s="11"/>
      <c r="B47" s="7">
        <v>239.667</v>
      </c>
      <c r="D47" s="11"/>
      <c r="E47">
        <v>90.95</v>
      </c>
      <c r="F47" s="10">
        <f t="shared" si="12"/>
        <v>0.42104647536332751</v>
      </c>
      <c r="H47" s="11"/>
      <c r="I47">
        <v>81.433999999999997</v>
      </c>
      <c r="J47" s="10">
        <f t="shared" si="7"/>
        <v>0.46904341110419112</v>
      </c>
      <c r="K47" s="10"/>
      <c r="M47" s="11"/>
      <c r="N47">
        <v>79.409000000000006</v>
      </c>
      <c r="O47" s="10">
        <f t="shared" si="8"/>
        <v>0.47997945179126422</v>
      </c>
      <c r="P47" s="10"/>
      <c r="R47" s="11"/>
      <c r="S47">
        <v>77.444999999999993</v>
      </c>
      <c r="T47" s="10">
        <f t="shared" si="9"/>
        <v>0.49085579465992596</v>
      </c>
      <c r="V47" s="11"/>
      <c r="W47">
        <v>76.361000000000004</v>
      </c>
      <c r="X47" s="10">
        <f t="shared" si="10"/>
        <v>0.49697757161796607</v>
      </c>
      <c r="Z47" s="11"/>
      <c r="AA47">
        <v>71.619</v>
      </c>
      <c r="AB47" s="10">
        <f t="shared" si="11"/>
        <v>0.52482092600085073</v>
      </c>
    </row>
    <row r="48" spans="1:28" x14ac:dyDescent="0.25">
      <c r="A48" s="11"/>
      <c r="B48" s="7">
        <v>238.822</v>
      </c>
      <c r="D48" s="11"/>
      <c r="E48">
        <v>91.03</v>
      </c>
      <c r="F48" s="10">
        <f t="shared" si="12"/>
        <v>0.42066463603163839</v>
      </c>
      <c r="H48" s="11"/>
      <c r="I48">
        <v>81.704999999999998</v>
      </c>
      <c r="J48" s="10">
        <f t="shared" si="7"/>
        <v>0.46760054443401655</v>
      </c>
      <c r="K48" s="10"/>
      <c r="M48" s="11"/>
      <c r="N48">
        <v>79.537000000000006</v>
      </c>
      <c r="O48" s="10">
        <f t="shared" si="8"/>
        <v>0.47927997265117195</v>
      </c>
      <c r="P48" s="10"/>
      <c r="R48" s="11"/>
      <c r="S48">
        <v>77.61</v>
      </c>
      <c r="T48" s="10">
        <f t="shared" si="9"/>
        <v>0.489931495326624</v>
      </c>
      <c r="V48" s="11"/>
      <c r="W48">
        <v>76.914000000000001</v>
      </c>
      <c r="X48" s="10">
        <f t="shared" si="10"/>
        <v>0.49384378084232727</v>
      </c>
      <c r="Z48" s="11"/>
      <c r="AA48">
        <v>72.013000000000005</v>
      </c>
      <c r="AB48" s="10">
        <f t="shared" si="11"/>
        <v>0.52243827512832175</v>
      </c>
    </row>
    <row r="49" spans="1:28" x14ac:dyDescent="0.25">
      <c r="A49" s="11"/>
      <c r="B49" s="7">
        <v>239.71799999999999</v>
      </c>
      <c r="D49" s="11"/>
      <c r="E49">
        <v>91.195999999999998</v>
      </c>
      <c r="F49" s="10">
        <f t="shared" si="12"/>
        <v>0.41987338885573755</v>
      </c>
      <c r="H49" s="11"/>
      <c r="I49">
        <v>82.001999999999995</v>
      </c>
      <c r="J49" s="10">
        <f t="shared" si="7"/>
        <v>0.46602473395994942</v>
      </c>
      <c r="K49" s="10"/>
      <c r="M49" s="11"/>
      <c r="N49">
        <v>80.778000000000006</v>
      </c>
      <c r="O49" s="10">
        <f t="shared" si="8"/>
        <v>0.47255608258690085</v>
      </c>
      <c r="P49" s="10"/>
      <c r="R49" s="11"/>
      <c r="S49">
        <v>78.367999999999995</v>
      </c>
      <c r="T49" s="10"/>
      <c r="V49" s="11"/>
      <c r="W49">
        <v>77.144999999999996</v>
      </c>
      <c r="X49" s="10">
        <f t="shared" si="10"/>
        <v>0.49254139538605862</v>
      </c>
      <c r="Z49" s="11"/>
      <c r="AA49">
        <v>74.022000000000006</v>
      </c>
      <c r="AB49" s="10">
        <f t="shared" si="11"/>
        <v>0.51048836364505679</v>
      </c>
    </row>
    <row r="50" spans="1:28" x14ac:dyDescent="0.25">
      <c r="A50" s="6"/>
      <c r="B50" s="7">
        <v>240.45699999999999</v>
      </c>
      <c r="D50" s="6"/>
      <c r="E50">
        <v>91.622</v>
      </c>
      <c r="F50" s="10"/>
      <c r="H50" s="6"/>
      <c r="I50">
        <v>82.069000000000003</v>
      </c>
      <c r="J50" s="8"/>
      <c r="K50" s="8"/>
      <c r="M50" s="6"/>
      <c r="N50">
        <v>81.123000000000005</v>
      </c>
      <c r="O50" s="8"/>
      <c r="P50" s="8"/>
      <c r="R50" s="6"/>
      <c r="S50">
        <v>79.010999999999996</v>
      </c>
      <c r="T50" s="8"/>
      <c r="V50" s="6"/>
      <c r="W50">
        <v>77.406999999999996</v>
      </c>
      <c r="X50" s="8"/>
      <c r="Z50" s="6"/>
      <c r="AA50">
        <v>76.162000000000006</v>
      </c>
      <c r="AB50" s="8"/>
    </row>
    <row r="51" spans="1:28" x14ac:dyDescent="0.25">
      <c r="A51" s="6"/>
      <c r="B51" s="7">
        <v>238.81</v>
      </c>
      <c r="D51" s="6"/>
      <c r="E51">
        <v>91.991</v>
      </c>
      <c r="F51" s="10"/>
      <c r="H51" s="6"/>
      <c r="I51">
        <v>82.908000000000001</v>
      </c>
      <c r="J51" s="8"/>
      <c r="K51" s="8"/>
      <c r="M51" s="6"/>
      <c r="N51">
        <v>82.822000000000003</v>
      </c>
      <c r="O51" s="8"/>
      <c r="P51" s="8"/>
      <c r="R51" s="6"/>
      <c r="S51">
        <v>80.182000000000002</v>
      </c>
      <c r="T51" s="8"/>
      <c r="V51" s="6"/>
      <c r="W51">
        <v>77.698999999999998</v>
      </c>
      <c r="X51" s="8"/>
      <c r="Z51" s="6"/>
      <c r="AA51">
        <v>76.195999999999998</v>
      </c>
      <c r="AB51" s="8"/>
    </row>
    <row r="52" spans="1:28" x14ac:dyDescent="0.25">
      <c r="A52" s="11"/>
      <c r="B52" s="11"/>
      <c r="D52" s="11"/>
      <c r="E52" s="11"/>
      <c r="F52" s="7"/>
      <c r="H52" s="11"/>
      <c r="I52" s="11"/>
      <c r="J52" s="7"/>
      <c r="K52" s="7"/>
      <c r="M52" s="11"/>
      <c r="N52" s="11"/>
      <c r="O52" s="7"/>
      <c r="P52" s="7"/>
      <c r="R52" s="11"/>
      <c r="S52" s="11"/>
      <c r="T52" s="7"/>
      <c r="V52" s="11"/>
      <c r="W52" s="11"/>
      <c r="X52" s="7"/>
      <c r="Z52" s="11"/>
      <c r="AA52" s="11"/>
      <c r="AB52" s="7"/>
    </row>
    <row r="53" spans="1:28" x14ac:dyDescent="0.25">
      <c r="A53" s="12">
        <v>0.1</v>
      </c>
      <c r="B53" s="13">
        <f>PERCENTILE(B37:B51,0.1)</f>
        <v>238.72659999999999</v>
      </c>
      <c r="D53" s="12">
        <v>0.1</v>
      </c>
      <c r="E53" s="13">
        <f>PERCENTILE(E37:E51,0.1)</f>
        <v>87.422200000000004</v>
      </c>
      <c r="F53" s="13">
        <f>PERCENTILE(F37:F51,0.1)</f>
        <v>0.42066463603163839</v>
      </c>
      <c r="H53" s="12">
        <v>0.1</v>
      </c>
      <c r="I53" s="13">
        <f>PERCENTILE(I37:I51,0.1)</f>
        <v>77.184399999999997</v>
      </c>
      <c r="J53" s="13">
        <f>PERCENTILE(J37:J51,0.1)</f>
        <v>0.46760054443401655</v>
      </c>
      <c r="K53" s="13"/>
      <c r="M53" s="12">
        <v>0.1</v>
      </c>
      <c r="N53" s="13">
        <f>PERCENTILE(N37:N51,0.1)</f>
        <v>75.728200000000001</v>
      </c>
      <c r="O53" s="13">
        <f>PERCENTILE(O37:O51,0.1)</f>
        <v>0.47927997265117195</v>
      </c>
      <c r="P53" s="13"/>
      <c r="R53" s="12">
        <v>0.1</v>
      </c>
      <c r="S53" s="13">
        <f>PERCENTILE(S37:S51,0.1)</f>
        <v>74.826800000000006</v>
      </c>
      <c r="T53" s="13">
        <f>PERCENTILE(T37:T51,0.1)</f>
        <v>0.49076336472659576</v>
      </c>
      <c r="V53" s="12">
        <v>0.1</v>
      </c>
      <c r="W53" s="13">
        <f>PERCENTILE(W37:W51,0.1)</f>
        <v>74.163199999999989</v>
      </c>
      <c r="X53" s="13">
        <f>PERCENTILE(X37:X51,0.1)</f>
        <v>0.49384378084232727</v>
      </c>
      <c r="Z53" s="12">
        <v>0.1</v>
      </c>
      <c r="AA53" s="13">
        <f>PERCENTILE(AA37:AA51,0.1)</f>
        <v>67.312200000000004</v>
      </c>
      <c r="AB53" s="13">
        <f>PERCENTILE(AB37:AB51,0.1)</f>
        <v>0.52243827512832175</v>
      </c>
    </row>
    <row r="54" spans="1:28" x14ac:dyDescent="0.25">
      <c r="A54" s="12">
        <v>0.9</v>
      </c>
      <c r="B54" s="13">
        <f>(PERCENTILE(B37:B51,0.9))</f>
        <v>240.83459999999999</v>
      </c>
      <c r="D54" s="12">
        <v>0.9</v>
      </c>
      <c r="E54" s="13">
        <f>(PERCENTILE(E37:E51,0.9))</f>
        <v>91.451599999999999</v>
      </c>
      <c r="F54" s="13">
        <f>(PERCENTILE(F37:F51,0.9))</f>
        <v>0.4365624616307841</v>
      </c>
      <c r="H54" s="12">
        <v>0.9</v>
      </c>
      <c r="I54" s="13">
        <f>(PERCENTILE(I37:I51,0.9))</f>
        <v>82.042199999999994</v>
      </c>
      <c r="J54" s="13">
        <f>(PERCENTILE(J37:J51,0.9))</f>
        <v>0.48518426958392163</v>
      </c>
      <c r="K54" s="13"/>
      <c r="M54" s="12">
        <v>0.9</v>
      </c>
      <c r="N54" s="13">
        <f>(PERCENTILE(N37:N51,0.9))</f>
        <v>80.984999999999999</v>
      </c>
      <c r="O54" s="13">
        <f>(PERCENTILE(O37:O51,0.9))</f>
        <v>0.49030097903357983</v>
      </c>
      <c r="P54" s="13"/>
      <c r="R54" s="12">
        <v>0.9</v>
      </c>
      <c r="S54" s="13">
        <f>(PERCENTILE(S37:S51,0.9))</f>
        <v>78.753799999999998</v>
      </c>
      <c r="T54" s="13">
        <f>(PERCENTILE(T37:T51,0.9))</f>
        <v>0.50456800673614333</v>
      </c>
      <c r="V54" s="12">
        <v>0.9</v>
      </c>
      <c r="W54" s="13">
        <f>(PERCENTILE(W37:W51,0.9))</f>
        <v>77.302199999999999</v>
      </c>
      <c r="X54" s="13">
        <f>(PERCENTILE(X37:X51,0.9))</f>
        <v>0.50856820590485685</v>
      </c>
      <c r="Z54" s="12">
        <v>0.9</v>
      </c>
      <c r="AA54" s="13">
        <f>(PERCENTILE(AA37:AA51,0.9))</f>
        <v>75.306000000000012</v>
      </c>
      <c r="AB54" s="13">
        <f>(PERCENTILE(AB37:AB51,0.9))</f>
        <v>0.54819692599277114</v>
      </c>
    </row>
    <row r="55" spans="1:28" x14ac:dyDescent="0.25">
      <c r="A55" s="14" t="s">
        <v>9</v>
      </c>
      <c r="B55" s="13">
        <f>AVERAGE(B39:B49)</f>
        <v>239.80390909090909</v>
      </c>
      <c r="D55" s="14" t="s">
        <v>9</v>
      </c>
      <c r="E55" s="13">
        <f>AVERAGE(E39:E49)</f>
        <v>89.720272727272743</v>
      </c>
      <c r="F55" s="15">
        <f>AVERAGE(F37:F51)</f>
        <v>0.42699760048516583</v>
      </c>
      <c r="H55" s="14" t="s">
        <v>9</v>
      </c>
      <c r="I55" s="13">
        <f>AVERAGE(I39:I49)</f>
        <v>79.847363636363639</v>
      </c>
      <c r="J55" s="15">
        <f>AVERAGE(J37:J51)</f>
        <v>0.477659930130239</v>
      </c>
      <c r="K55" s="15"/>
      <c r="M55" s="14" t="s">
        <v>9</v>
      </c>
      <c r="N55" s="13">
        <f>AVERAGE(N39:N49)</f>
        <v>78.712636363636364</v>
      </c>
      <c r="O55" s="15">
        <f>AVERAGE(O37:O51)</f>
        <v>0.48385555101814898</v>
      </c>
      <c r="P55" s="15"/>
      <c r="R55" s="14" t="s">
        <v>9</v>
      </c>
      <c r="S55" s="13">
        <f>AVERAGE(S39:S49)</f>
        <v>76.361999999999995</v>
      </c>
      <c r="T55" s="15">
        <f>AVERAGE(T37:T51)</f>
        <v>0.49814559557380322</v>
      </c>
      <c r="V55" s="14" t="s">
        <v>9</v>
      </c>
      <c r="W55" s="13">
        <f>AVERAGE(W39:W49)</f>
        <v>75.418999999999997</v>
      </c>
      <c r="X55" s="15">
        <f>AVERAGE(X37:X51)</f>
        <v>0.50240233031523662</v>
      </c>
      <c r="Z55" s="14" t="s">
        <v>9</v>
      </c>
      <c r="AA55" s="13">
        <f>AVERAGE(AA39:AA49)</f>
        <v>70.097999999999999</v>
      </c>
      <c r="AB55" s="15">
        <f>AVERAGE(AB37:AB51)</f>
        <v>0.53429862343014978</v>
      </c>
    </row>
    <row r="56" spans="1:28" x14ac:dyDescent="0.25">
      <c r="A56" s="14" t="s">
        <v>10</v>
      </c>
      <c r="B56" s="13">
        <f>STDEV(B37:B51)</f>
        <v>0.9516286940968991</v>
      </c>
      <c r="D56" s="14" t="s">
        <v>10</v>
      </c>
      <c r="E56" s="13">
        <f>STDEV(E37:E51)</f>
        <v>1.6529900555688541</v>
      </c>
      <c r="F56" s="13">
        <f>STDEV(F37:F51)</f>
        <v>6.1119454140303644E-3</v>
      </c>
      <c r="H56" s="14" t="s">
        <v>10</v>
      </c>
      <c r="I56" s="13">
        <f>STDEV(I37:I51)</f>
        <v>1.9508715707893971</v>
      </c>
      <c r="J56" s="13">
        <f>STDEV(J37:J51)</f>
        <v>8.2542168746326354E-3</v>
      </c>
      <c r="K56" s="13"/>
      <c r="M56" s="14" t="s">
        <v>10</v>
      </c>
      <c r="N56" s="13">
        <f>STDEV(N37:N51)</f>
        <v>2.1974525575896164</v>
      </c>
      <c r="O56" s="13">
        <f>STDEV(O37:O51)</f>
        <v>6.9807327645437216E-3</v>
      </c>
      <c r="P56" s="13"/>
      <c r="R56" s="14" t="s">
        <v>10</v>
      </c>
      <c r="S56" s="13">
        <f>STDEV(S37:S51)</f>
        <v>1.7065337411032364</v>
      </c>
      <c r="T56" s="13">
        <f>STDEV(T37:T51)</f>
        <v>5.4960183056286666E-3</v>
      </c>
      <c r="V56" s="14" t="s">
        <v>10</v>
      </c>
      <c r="W56" s="13">
        <f>STDEV(W37:W51)</f>
        <v>1.2735539624366528</v>
      </c>
      <c r="X56" s="13">
        <f>STDEV(X37:X51)</f>
        <v>5.6861681917910944E-3</v>
      </c>
      <c r="Z56" s="14" t="s">
        <v>10</v>
      </c>
      <c r="AA56" s="13">
        <f>STDEV(AA37:AA51)</f>
        <v>3.1025988292459119</v>
      </c>
      <c r="AB56" s="13">
        <f>STDEV(AB37:AB51)</f>
        <v>1.2146028331659052E-2</v>
      </c>
    </row>
    <row r="57" spans="1:28" x14ac:dyDescent="0.25">
      <c r="A57" s="14" t="s">
        <v>11</v>
      </c>
      <c r="B57" s="13">
        <f>(B56/B55)*100</f>
        <v>0.39683618907819346</v>
      </c>
      <c r="D57" s="14" t="s">
        <v>11</v>
      </c>
      <c r="E57" s="13">
        <f>(E56/E55)*100</f>
        <v>1.8423818890893606</v>
      </c>
      <c r="F57" s="13">
        <f>(F56/F55)*100</f>
        <v>1.4313769930055373</v>
      </c>
      <c r="H57" s="14" t="s">
        <v>11</v>
      </c>
      <c r="I57" s="13">
        <f>(I56/I55)*100</f>
        <v>2.4432510754818986</v>
      </c>
      <c r="J57" s="13">
        <f>(J56/J55)*100</f>
        <v>1.7280530255870608</v>
      </c>
      <c r="K57" s="13"/>
      <c r="M57" s="14" t="s">
        <v>11</v>
      </c>
      <c r="N57" s="13">
        <f>(N56/N55)*100</f>
        <v>2.7917405122067476</v>
      </c>
      <c r="O57" s="13">
        <f>(O56/O55)*100</f>
        <v>1.44273073851371</v>
      </c>
      <c r="P57" s="13"/>
      <c r="R57" s="14" t="s">
        <v>11</v>
      </c>
      <c r="S57" s="13">
        <f>(S56/S55)*100</f>
        <v>2.2347944541830183</v>
      </c>
      <c r="T57" s="13">
        <f>(T56/T55)*100</f>
        <v>1.1032955735155945</v>
      </c>
      <c r="V57" s="14" t="s">
        <v>11</v>
      </c>
      <c r="W57" s="13">
        <f>(W56/W55)*100</f>
        <v>1.6886380917761477</v>
      </c>
      <c r="X57" s="13">
        <f>(X56/X55)*100</f>
        <v>1.1317957439057378</v>
      </c>
      <c r="Z57" s="14" t="s">
        <v>11</v>
      </c>
      <c r="AA57" s="13">
        <f>(AA56/AA55)*100</f>
        <v>4.4260875192529197</v>
      </c>
      <c r="AB57" s="13">
        <f>(AB56/AB55)*100</f>
        <v>2.273265885224002</v>
      </c>
    </row>
  </sheetData>
  <mergeCells count="14">
    <mergeCell ref="N5:O5"/>
    <mergeCell ref="S5:T5"/>
    <mergeCell ref="W5:X5"/>
    <mergeCell ref="AA35:AB35"/>
    <mergeCell ref="C33:E33"/>
    <mergeCell ref="C3:E3"/>
    <mergeCell ref="E35:F35"/>
    <mergeCell ref="I35:J35"/>
    <mergeCell ref="N35:O35"/>
    <mergeCell ref="S35:T35"/>
    <mergeCell ref="W35:X35"/>
    <mergeCell ref="AA5:AB5"/>
    <mergeCell ref="E5:F5"/>
    <mergeCell ref="I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workbookViewId="0">
      <selection activeCell="D4" sqref="D4:D18"/>
    </sheetView>
  </sheetViews>
  <sheetFormatPr defaultRowHeight="15" x14ac:dyDescent="0.25"/>
  <sheetData>
    <row r="4" spans="2:6" x14ac:dyDescent="0.25">
      <c r="B4">
        <v>1</v>
      </c>
      <c r="C4">
        <v>3024</v>
      </c>
      <c r="D4">
        <v>86.995000000000005</v>
      </c>
      <c r="E4">
        <v>74</v>
      </c>
      <c r="F4">
        <v>112</v>
      </c>
    </row>
    <row r="5" spans="2:6" x14ac:dyDescent="0.25">
      <c r="B5">
        <v>2</v>
      </c>
      <c r="C5">
        <v>3024</v>
      </c>
      <c r="D5">
        <v>87.210999999999999</v>
      </c>
      <c r="E5">
        <v>70</v>
      </c>
      <c r="F5">
        <v>107</v>
      </c>
    </row>
    <row r="6" spans="2:6" x14ac:dyDescent="0.25">
      <c r="B6">
        <v>15</v>
      </c>
      <c r="C6">
        <v>3024</v>
      </c>
      <c r="D6">
        <v>87.739000000000004</v>
      </c>
      <c r="E6">
        <v>69</v>
      </c>
      <c r="F6">
        <v>108</v>
      </c>
    </row>
    <row r="7" spans="2:6" x14ac:dyDescent="0.25">
      <c r="B7">
        <v>3</v>
      </c>
      <c r="C7">
        <v>3024</v>
      </c>
      <c r="D7">
        <v>87.757999999999996</v>
      </c>
      <c r="E7">
        <v>71</v>
      </c>
      <c r="F7">
        <v>106</v>
      </c>
    </row>
    <row r="8" spans="2:6" x14ac:dyDescent="0.25">
      <c r="B8">
        <v>4</v>
      </c>
      <c r="C8">
        <v>3024</v>
      </c>
      <c r="D8">
        <v>88.457999999999998</v>
      </c>
      <c r="E8">
        <v>73</v>
      </c>
      <c r="F8">
        <v>103</v>
      </c>
    </row>
    <row r="9" spans="2:6" x14ac:dyDescent="0.25">
      <c r="B9">
        <v>5</v>
      </c>
      <c r="C9">
        <v>3024</v>
      </c>
      <c r="D9">
        <v>89.328000000000003</v>
      </c>
      <c r="E9">
        <v>72</v>
      </c>
      <c r="F9">
        <v>104</v>
      </c>
    </row>
    <row r="10" spans="2:6" x14ac:dyDescent="0.25">
      <c r="B10">
        <v>6</v>
      </c>
      <c r="C10">
        <v>3024</v>
      </c>
      <c r="D10">
        <v>89.68</v>
      </c>
      <c r="E10">
        <v>75</v>
      </c>
      <c r="F10">
        <v>112</v>
      </c>
    </row>
    <row r="11" spans="2:6" x14ac:dyDescent="0.25">
      <c r="B11">
        <v>7</v>
      </c>
      <c r="C11">
        <v>3024</v>
      </c>
      <c r="D11">
        <v>90.168000000000006</v>
      </c>
      <c r="E11">
        <v>76</v>
      </c>
      <c r="F11">
        <v>116</v>
      </c>
    </row>
    <row r="12" spans="2:6" x14ac:dyDescent="0.25">
      <c r="B12">
        <v>8</v>
      </c>
      <c r="C12">
        <v>3024</v>
      </c>
      <c r="D12">
        <v>90.234999999999999</v>
      </c>
      <c r="E12">
        <v>70</v>
      </c>
      <c r="F12">
        <v>107</v>
      </c>
    </row>
    <row r="13" spans="2:6" x14ac:dyDescent="0.25">
      <c r="B13">
        <v>9</v>
      </c>
      <c r="C13">
        <v>3024</v>
      </c>
      <c r="D13">
        <v>90.381</v>
      </c>
      <c r="E13">
        <v>74</v>
      </c>
      <c r="F13">
        <v>104</v>
      </c>
    </row>
    <row r="14" spans="2:6" x14ac:dyDescent="0.25">
      <c r="B14">
        <v>10</v>
      </c>
      <c r="C14">
        <v>3024</v>
      </c>
      <c r="D14">
        <v>90.95</v>
      </c>
      <c r="E14">
        <v>75</v>
      </c>
      <c r="F14">
        <v>104</v>
      </c>
    </row>
    <row r="15" spans="2:6" x14ac:dyDescent="0.25">
      <c r="B15">
        <v>11</v>
      </c>
      <c r="C15">
        <v>3024</v>
      </c>
      <c r="D15">
        <v>91.03</v>
      </c>
      <c r="E15">
        <v>69</v>
      </c>
      <c r="F15">
        <v>105</v>
      </c>
    </row>
    <row r="16" spans="2:6" x14ac:dyDescent="0.25">
      <c r="B16">
        <v>12</v>
      </c>
      <c r="C16">
        <v>3024</v>
      </c>
      <c r="D16">
        <v>91.195999999999998</v>
      </c>
      <c r="E16">
        <v>75</v>
      </c>
      <c r="F16">
        <v>108</v>
      </c>
    </row>
    <row r="17" spans="2:6" x14ac:dyDescent="0.25">
      <c r="B17">
        <v>13</v>
      </c>
      <c r="C17">
        <v>3024</v>
      </c>
      <c r="D17">
        <v>91.622</v>
      </c>
      <c r="E17">
        <v>76</v>
      </c>
      <c r="F17">
        <v>111</v>
      </c>
    </row>
    <row r="18" spans="2:6" x14ac:dyDescent="0.25">
      <c r="B18">
        <v>14</v>
      </c>
      <c r="C18">
        <v>3024</v>
      </c>
      <c r="D18">
        <v>91.991</v>
      </c>
      <c r="E18">
        <v>76</v>
      </c>
      <c r="F18">
        <v>110</v>
      </c>
    </row>
  </sheetData>
  <sortState ref="B4:F18">
    <sortCondition ref="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Adlin Ramdzan</dc:creator>
  <cp:lastModifiedBy>Adlin N. Ramdzan</cp:lastModifiedBy>
  <dcterms:created xsi:type="dcterms:W3CDTF">2015-07-04T10:50:45Z</dcterms:created>
  <dcterms:modified xsi:type="dcterms:W3CDTF">2015-08-23T05:36:20Z</dcterms:modified>
</cp:coreProperties>
</file>