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alist\Downloads\"/>
    </mc:Choice>
  </mc:AlternateContent>
  <xr:revisionPtr revIDLastSave="0" documentId="13_ncr:1_{F050D7DC-1B37-40D1-8D85-FC65CEFA167D}" xr6:coauthVersionLast="47" xr6:coauthVersionMax="47" xr10:uidLastSave="{00000000-0000-0000-0000-000000000000}"/>
  <bookViews>
    <workbookView xWindow="-110" yWindow="-110" windowWidth="19420" windowHeight="10300" activeTab="3" xr2:uid="{0A0D8D68-EFC2-4074-BDCA-85DAF874A3F1}"/>
  </bookViews>
  <sheets>
    <sheet name="Input Data" sheetId="2" r:id="rId1"/>
    <sheet name="Master Data" sheetId="1" r:id="rId2"/>
    <sheet name="Analysis" sheetId="3" r:id="rId3"/>
    <sheet name="Dashboard" sheetId="4" r:id="rId4"/>
  </sheets>
  <definedNames>
    <definedName name="_xlchart.v1.4" hidden="1">Analysis!$AD$1</definedName>
    <definedName name="Category">OFFSET(Analysis!$AD$1,1,0,COUNT(Analysis!$AE:$AE))</definedName>
    <definedName name="CategoryRange">OFFSET(Analysis!$AD$1,1,1,COUNT(Analysis!$AE:$AE))</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3" l="1" a="1"/>
  <c r="AI2" i="3" s="1"/>
  <c r="AG2" i="3" s="1" a="1"/>
  <c r="AG2" i="3" s="1"/>
  <c r="AI1" i="3" s="1"/>
  <c r="AH2" i="3" a="1"/>
  <c r="AH2" i="3" s="1"/>
  <c r="V2" i="3" a="1"/>
  <c r="V2" i="3" s="1"/>
  <c r="AB1" i="3"/>
  <c r="AC1" i="3" s="1"/>
  <c r="AB2" i="3" s="1" a="1"/>
  <c r="AB2" i="3" s="1"/>
  <c r="Y2" i="3" a="1"/>
  <c r="Y2" i="3" s="1"/>
  <c r="X2" i="3" a="1"/>
  <c r="X2" i="3" s="1"/>
  <c r="U2" i="3" s="1" a="1"/>
  <c r="U2" i="3" s="1"/>
  <c r="X1" i="3" s="1"/>
  <c r="W2" i="3" a="1"/>
  <c r="W2" i="3" s="1"/>
  <c r="N4" i="3"/>
  <c r="O4" i="3" s="1"/>
  <c r="N5" i="3"/>
  <c r="O5" i="3" s="1"/>
  <c r="N6" i="3"/>
  <c r="O6" i="3" s="1"/>
  <c r="N7" i="3"/>
  <c r="O7" i="3" s="1"/>
  <c r="N8" i="3"/>
  <c r="O8" i="3" s="1"/>
  <c r="N9" i="3"/>
  <c r="O9" i="3" s="1"/>
  <c r="N10" i="3"/>
  <c r="O10" i="3" s="1"/>
  <c r="N11" i="3"/>
  <c r="O11" i="3" s="1"/>
  <c r="N12" i="3"/>
  <c r="O12" i="3" s="1"/>
  <c r="N13" i="3"/>
  <c r="O13" i="3" s="1"/>
  <c r="N14" i="3"/>
  <c r="O14" i="3" s="1"/>
  <c r="N3" i="3"/>
  <c r="O3" i="3" s="1"/>
  <c r="M4" i="3"/>
  <c r="M5" i="3"/>
  <c r="M6" i="3"/>
  <c r="M7" i="3"/>
  <c r="M8" i="3"/>
  <c r="M9" i="3"/>
  <c r="M10" i="3"/>
  <c r="M11" i="3"/>
  <c r="M12" i="3"/>
  <c r="M13" i="3"/>
  <c r="M14" i="3"/>
  <c r="M3" i="3"/>
  <c r="P9" i="2"/>
  <c r="P2" i="2"/>
  <c r="P3" i="2"/>
  <c r="P4" i="2"/>
  <c r="P5" i="2"/>
  <c r="P6" i="2"/>
  <c r="P7" i="2"/>
  <c r="P8"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407" i="2"/>
  <c r="L347" i="2"/>
  <c r="L427" i="2"/>
  <c r="L499"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6" i="3"/>
  <c r="AH1" i="3" l="1"/>
  <c r="AA2" i="3" a="1"/>
  <c r="AA2" i="3" s="1"/>
  <c r="Y1" i="3"/>
  <c r="V1" i="3"/>
  <c r="W1" i="3"/>
  <c r="E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<sst xmlns="http://schemas.openxmlformats.org/spreadsheetml/2006/main" count="1873" uniqueCount="142">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</sst>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00"/>
    <numFmt numFmtId="166" formatCode="[$$-409]#,##0"/>
    <numFmt numFmtId="167" formatCode="_-[$$-409]* #,##0.00_ ;_-[$$-409]* \-#,##0.00\ ;_-[$$-409]* &quot;-&quot;??_ ;_-@_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11"/>
      <color rgb="FF00206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9" fontId="0" fillId="0" borderId="0" xfId="1" applyFont="1"/>
    <xf numFmtId="3" fontId="0" fillId="0" borderId="0" xfId="0" applyNumberFormat="1"/>
    <xf numFmtId="0" fontId="3" fillId="0" borderId="0" xfId="0" applyFont="1"/>
    <xf numFmtId="0" fontId="4" fillId="0" borderId="0" xfId="0" applyFont="1"/>
    <xf numFmtId="167" fontId="0" fillId="0" borderId="0" xfId="0" applyNumberFormat="1"/>
  </cellXfs>
  <cellStyles count="2">
    <cellStyle name="Normal" xfId="0" builtinId="0"/>
    <cellStyle name="Percent" xfId="1" builtinId="5"/>
  </cellStyles>
  <dxfs count="3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1"/>
        <name val="Poor Richard"/>
        <family val="1"/>
        <scheme val="none"/>
      </font>
      <fill>
        <patternFill>
          <bgColor theme="9"/>
        </patternFill>
      </fill>
      <border diagonalUp="0" diagonalDown="0">
        <left/>
        <right/>
        <top/>
        <bottom/>
        <vertical/>
        <horizontal/>
      </border>
    </dxf>
    <dxf>
      <font>
        <sz val="9"/>
        <color theme="0"/>
        <name val="Poor Richard"/>
        <family val="1"/>
        <scheme val="none"/>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0"/>
      <tableStyleElement type="headerRow" dxfId="29"/>
    </tableStyle>
    <tableStyle name="SLICERS" pivot="0" table="0" count="10" xr9:uid="{C76E9CFD-259A-4485-9A35-D851194414C3}">
      <tableStyleElement type="wholeTable" dxfId="28"/>
      <tableStyleElement type="headerRow" dxfId="2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w="25400">
              <a:noFill/>
            </a:ln>
            <a:effectLst/>
          </c:spPr>
          <c:cat>
            <c:strRef>
              <c:f>Analysis!$A$2:$A$16</c:f>
              <c:strCache>
                <c:ptCount val="15"/>
                <c:pt idx="0">
                  <c:v>1</c:v>
                </c:pt>
                <c:pt idx="1">
                  <c:v>4</c:v>
                </c:pt>
                <c:pt idx="2">
                  <c:v>6</c:v>
                </c:pt>
                <c:pt idx="3">
                  <c:v>8</c:v>
                </c:pt>
                <c:pt idx="4">
                  <c:v>10</c:v>
                </c:pt>
                <c:pt idx="5">
                  <c:v>11</c:v>
                </c:pt>
                <c:pt idx="6">
                  <c:v>12</c:v>
                </c:pt>
                <c:pt idx="7">
                  <c:v>13</c:v>
                </c:pt>
                <c:pt idx="8">
                  <c:v>14</c:v>
                </c:pt>
                <c:pt idx="9">
                  <c:v>15</c:v>
                </c:pt>
                <c:pt idx="10">
                  <c:v>18</c:v>
                </c:pt>
                <c:pt idx="11">
                  <c:v>20</c:v>
                </c:pt>
                <c:pt idx="12">
                  <c:v>25</c:v>
                </c:pt>
                <c:pt idx="13">
                  <c:v>27</c:v>
                </c:pt>
                <c:pt idx="14">
                  <c:v>28</c:v>
                </c:pt>
              </c:strCache>
            </c:strRef>
          </c:cat>
          <c:val>
            <c:numRef>
              <c:f>Analysis!$B$2:$B$16</c:f>
              <c:numCache>
                <c:formatCode>[$$-409]#,##0.00</c:formatCode>
                <c:ptCount val="15"/>
                <c:pt idx="0">
                  <c:v>1937.25</c:v>
                </c:pt>
                <c:pt idx="1">
                  <c:v>320.58</c:v>
                </c:pt>
                <c:pt idx="2">
                  <c:v>1867.3200000000002</c:v>
                </c:pt>
                <c:pt idx="3">
                  <c:v>2100</c:v>
                </c:pt>
                <c:pt idx="4">
                  <c:v>1770.88</c:v>
                </c:pt>
                <c:pt idx="5">
                  <c:v>1098.72</c:v>
                </c:pt>
                <c:pt idx="6">
                  <c:v>1738.8</c:v>
                </c:pt>
                <c:pt idx="7">
                  <c:v>232.96</c:v>
                </c:pt>
                <c:pt idx="8">
                  <c:v>1231.2</c:v>
                </c:pt>
                <c:pt idx="9">
                  <c:v>2430</c:v>
                </c:pt>
                <c:pt idx="10">
                  <c:v>867.84</c:v>
                </c:pt>
                <c:pt idx="11">
                  <c:v>1394.42</c:v>
                </c:pt>
                <c:pt idx="12">
                  <c:v>207.76</c:v>
                </c:pt>
                <c:pt idx="13">
                  <c:v>638.25</c:v>
                </c:pt>
                <c:pt idx="14">
                  <c:v>473.1</c:v>
                </c:pt>
              </c:numCache>
            </c:numRef>
          </c:val>
          <c:extLst>
            <c:ext xmlns:c16="http://schemas.microsoft.com/office/drawing/2014/chart" uri="{C3380CC4-5D6E-409C-BE32-E72D297353CC}">
              <c16:uniqueId val="{00000000-A82B-4A73-A075-C6C7FEC76560}"/>
            </c:ext>
          </c:extLst>
        </c:ser>
        <c:dLbls>
          <c:showLegendKey val="0"/>
          <c:showVal val="0"/>
          <c:showCatName val="0"/>
          <c:showSerName val="0"/>
          <c:showPercent val="0"/>
          <c:showBubbleSize val="0"/>
        </c:dLbls>
        <c:axId val="952544592"/>
        <c:axId val="952545072"/>
      </c:areaChart>
      <c:catAx>
        <c:axId val="952544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545072"/>
        <c:crosses val="autoZero"/>
        <c:auto val="1"/>
        <c:lblAlgn val="ctr"/>
        <c:lblOffset val="100"/>
        <c:noMultiLvlLbl val="0"/>
      </c:catAx>
      <c:valAx>
        <c:axId val="9525450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54459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67683270524277"/>
          <c:y val="7.4073980896492642E-2"/>
          <c:w val="0.81432174103237098"/>
          <c:h val="0.8416746864975212"/>
        </c:manualLayout>
      </c:layout>
      <c:barChart>
        <c:barDir val="col"/>
        <c:grouping val="clustered"/>
        <c:varyColors val="0"/>
        <c:ser>
          <c:idx val="0"/>
          <c:order val="0"/>
          <c:tx>
            <c:strRef>
              <c:f>Analysis!$M$2</c:f>
              <c:strCache>
                <c:ptCount val="1"/>
                <c:pt idx="0">
                  <c:v>Sales</c:v>
                </c:pt>
              </c:strCache>
            </c:strRef>
          </c:tx>
          <c:spPr>
            <a:solidFill>
              <a:srgbClr val="00B0F0"/>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#N/A</c:v>
                </c:pt>
                <c:pt idx="1">
                  <c:v>#N/A</c:v>
                </c:pt>
                <c:pt idx="2">
                  <c:v>1964.74</c:v>
                </c:pt>
                <c:pt idx="3">
                  <c:v>331.38</c:v>
                </c:pt>
                <c:pt idx="4">
                  <c:v>1865.6399999999999</c:v>
                </c:pt>
                <c:pt idx="5">
                  <c:v>2764.48</c:v>
                </c:pt>
                <c:pt idx="6">
                  <c:v>1296</c:v>
                </c:pt>
                <c:pt idx="7">
                  <c:v>638.25</c:v>
                </c:pt>
                <c:pt idx="8">
                  <c:v>1867.3200000000002</c:v>
                </c:pt>
                <c:pt idx="9">
                  <c:v>1231.2</c:v>
                </c:pt>
                <c:pt idx="10">
                  <c:v>3512.55</c:v>
                </c:pt>
                <c:pt idx="11">
                  <c:v>2837.52</c:v>
                </c:pt>
              </c:numCache>
            </c:numRef>
          </c:val>
          <c:extLst>
            <c:ext xmlns:c16="http://schemas.microsoft.com/office/drawing/2014/chart" uri="{C3380CC4-5D6E-409C-BE32-E72D297353CC}">
              <c16:uniqueId val="{00000000-A2A0-4A06-8453-3E55D8C57A82}"/>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fld id="{09012C8E-BA9F-4935-977F-11527224D27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2A0-4A06-8453-3E55D8C57A82}"/>
                </c:ext>
              </c:extLst>
            </c:dLbl>
            <c:dLbl>
              <c:idx val="1"/>
              <c:tx>
                <c:rich>
                  <a:bodyPr/>
                  <a:lstStyle/>
                  <a:p>
                    <a:endParaRPr lang="en-IN"/>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A2A0-4A06-8453-3E55D8C57A82}"/>
                </c:ext>
              </c:extLst>
            </c:dLbl>
            <c:dLbl>
              <c:idx val="2"/>
              <c:tx>
                <c:rich>
                  <a:bodyPr/>
                  <a:lstStyle/>
                  <a:p>
                    <a:fld id="{84ACA62E-D196-4F86-A8BB-FF2A704492B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2A0-4A06-8453-3E55D8C57A82}"/>
                </c:ext>
              </c:extLst>
            </c:dLbl>
            <c:dLbl>
              <c:idx val="3"/>
              <c:tx>
                <c:rich>
                  <a:bodyPr/>
                  <a:lstStyle/>
                  <a:p>
                    <a:fld id="{5747B64D-6157-4F37-AB62-758CC0EA82B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2A0-4A06-8453-3E55D8C57A82}"/>
                </c:ext>
              </c:extLst>
            </c:dLbl>
            <c:dLbl>
              <c:idx val="4"/>
              <c:tx>
                <c:rich>
                  <a:bodyPr/>
                  <a:lstStyle/>
                  <a:p>
                    <a:fld id="{BD46B071-998B-4D74-B492-E687893BA36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2A0-4A06-8453-3E55D8C57A82}"/>
                </c:ext>
              </c:extLst>
            </c:dLbl>
            <c:dLbl>
              <c:idx val="5"/>
              <c:tx>
                <c:rich>
                  <a:bodyPr/>
                  <a:lstStyle/>
                  <a:p>
                    <a:fld id="{F816023C-9AF4-43FC-A8EA-B8F3E918D46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2A0-4A06-8453-3E55D8C57A82}"/>
                </c:ext>
              </c:extLst>
            </c:dLbl>
            <c:dLbl>
              <c:idx val="6"/>
              <c:tx>
                <c:rich>
                  <a:bodyPr/>
                  <a:lstStyle/>
                  <a:p>
                    <a:fld id="{FE3C776E-82E2-4A4B-947B-538F3114979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2A0-4A06-8453-3E55D8C57A82}"/>
                </c:ext>
              </c:extLst>
            </c:dLbl>
            <c:dLbl>
              <c:idx val="7"/>
              <c:tx>
                <c:rich>
                  <a:bodyPr/>
                  <a:lstStyle/>
                  <a:p>
                    <a:fld id="{36E6CE39-BA0B-40A5-B527-34BD645E0EC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2A0-4A06-8453-3E55D8C57A82}"/>
                </c:ext>
              </c:extLst>
            </c:dLbl>
            <c:dLbl>
              <c:idx val="8"/>
              <c:tx>
                <c:rich>
                  <a:bodyPr/>
                  <a:lstStyle/>
                  <a:p>
                    <a:fld id="{E0684C09-477D-4D71-B6AA-4E8F20A9DA2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2A0-4A06-8453-3E55D8C57A82}"/>
                </c:ext>
              </c:extLst>
            </c:dLbl>
            <c:dLbl>
              <c:idx val="9"/>
              <c:tx>
                <c:rich>
                  <a:bodyPr/>
                  <a:lstStyle/>
                  <a:p>
                    <a:fld id="{EA9E0F95-9BD7-4B2E-A5A9-4BBFA21CC94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2A0-4A06-8453-3E55D8C57A82}"/>
                </c:ext>
              </c:extLst>
            </c:dLbl>
            <c:dLbl>
              <c:idx val="10"/>
              <c:tx>
                <c:rich>
                  <a:bodyPr/>
                  <a:lstStyle/>
                  <a:p>
                    <a:fld id="{3F8DD8B1-48C9-43A8-98DD-FCE7012EFD1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2A0-4A06-8453-3E55D8C57A82}"/>
                </c:ext>
              </c:extLst>
            </c:dLbl>
            <c:dLbl>
              <c:idx val="11"/>
              <c:tx>
                <c:rich>
                  <a:bodyPr/>
                  <a:lstStyle/>
                  <a:p>
                    <a:fld id="{7078D679-8830-4725-A66D-C3F234B394D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2A0-4A06-8453-3E55D8C57A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[$$-409]#,##0.00</c:formatCode>
                <c:ptCount val="12"/>
                <c:pt idx="0">
                  <c:v>#N/A</c:v>
                </c:pt>
                <c:pt idx="1">
                  <c:v>#N/A</c:v>
                </c:pt>
                <c:pt idx="2">
                  <c:v>394.74</c:v>
                </c:pt>
                <c:pt idx="3">
                  <c:v>75.38</c:v>
                </c:pt>
                <c:pt idx="4">
                  <c:v>187.63999999999987</c:v>
                </c:pt>
                <c:pt idx="5">
                  <c:v>668.48</c:v>
                </c:pt>
                <c:pt idx="6">
                  <c:v>336</c:v>
                </c:pt>
                <c:pt idx="7">
                  <c:v>83.25</c:v>
                </c:pt>
                <c:pt idx="8">
                  <c:v>271.32000000000016</c:v>
                </c:pt>
                <c:pt idx="9">
                  <c:v>91.200000000000045</c:v>
                </c:pt>
                <c:pt idx="10">
                  <c:v>917.55000000000018</c:v>
                </c:pt>
                <c:pt idx="11">
                  <c:v>449.52</c:v>
                </c:pt>
              </c:numCache>
            </c:numRef>
          </c:val>
          <c:extLst>
            <c:ext xmlns:c15="http://schemas.microsoft.com/office/drawing/2012/chart" uri="{02D57815-91ED-43cb-92C2-25804820EDAC}">
              <c15:datalabelsRange>
                <c15:f>Analysis!$O$3:$O$14</c15:f>
                <c15:dlblRangeCache>
                  <c:ptCount val="12"/>
                  <c:pt idx="0">
                    <c:v>#N/A</c:v>
                  </c:pt>
                  <c:pt idx="1">
                    <c:v>#N/A</c:v>
                  </c:pt>
                  <c:pt idx="2">
                    <c:v>25%</c:v>
                  </c:pt>
                  <c:pt idx="3">
                    <c:v>29%</c:v>
                  </c:pt>
                  <c:pt idx="4">
                    <c:v>11%</c:v>
                  </c:pt>
                  <c:pt idx="5">
                    <c:v>32%</c:v>
                  </c:pt>
                  <c:pt idx="6">
                    <c:v>35%</c:v>
                  </c:pt>
                  <c:pt idx="7">
                    <c:v>15%</c:v>
                  </c:pt>
                  <c:pt idx="8">
                    <c:v>17%</c:v>
                  </c:pt>
                  <c:pt idx="9">
                    <c:v>8%</c:v>
                  </c:pt>
                  <c:pt idx="10">
                    <c:v>35%</c:v>
                  </c:pt>
                  <c:pt idx="11">
                    <c:v>19%</c:v>
                  </c:pt>
                </c15:dlblRangeCache>
              </c15:datalabelsRange>
            </c:ext>
            <c:ext xmlns:c16="http://schemas.microsoft.com/office/drawing/2014/chart" uri="{C3380CC4-5D6E-409C-BE32-E72D297353CC}">
              <c16:uniqueId val="{00000001-A2A0-4A06-8453-3E55D8C57A82}"/>
            </c:ext>
          </c:extLst>
        </c:ser>
        <c:dLbls>
          <c:showLegendKey val="0"/>
          <c:showVal val="0"/>
          <c:showCatName val="0"/>
          <c:showSerName val="0"/>
          <c:showPercent val="0"/>
          <c:showBubbleSize val="0"/>
        </c:dLbls>
        <c:gapWidth val="50"/>
        <c:overlap val="100"/>
        <c:axId val="1208565840"/>
        <c:axId val="1208564400"/>
      </c:barChart>
      <c:catAx>
        <c:axId val="120856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564400"/>
        <c:crosses val="autoZero"/>
        <c:auto val="1"/>
        <c:lblAlgn val="ctr"/>
        <c:lblOffset val="100"/>
        <c:noMultiLvlLbl val="0"/>
      </c:catAx>
      <c:valAx>
        <c:axId val="120856440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565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Analysis!$AA$2:$AA$21</c:f>
              <c:strCache>
                <c:ptCount val="20"/>
                <c:pt idx="0">
                  <c:v>Product01</c:v>
                </c:pt>
                <c:pt idx="1">
                  <c:v>Kg</c:v>
                </c:pt>
                <c:pt idx="2">
                  <c:v>Product05</c:v>
                </c:pt>
                <c:pt idx="3">
                  <c:v>Ft</c:v>
                </c:pt>
                <c:pt idx="4">
                  <c:v>Product08</c:v>
                </c:pt>
                <c:pt idx="5">
                  <c:v>Kg</c:v>
                </c:pt>
                <c:pt idx="6">
                  <c:v>Product12</c:v>
                </c:pt>
                <c:pt idx="7">
                  <c:v>Kg</c:v>
                </c:pt>
                <c:pt idx="8">
                  <c:v>Product13</c:v>
                </c:pt>
                <c:pt idx="9">
                  <c:v>Kg</c:v>
                </c:pt>
                <c:pt idx="10">
                  <c:v>Product16</c:v>
                </c:pt>
                <c:pt idx="11">
                  <c:v>No.</c:v>
                </c:pt>
                <c:pt idx="12">
                  <c:v>Product18</c:v>
                </c:pt>
                <c:pt idx="13">
                  <c:v>No.</c:v>
                </c:pt>
                <c:pt idx="14">
                  <c:v>Product19</c:v>
                </c:pt>
                <c:pt idx="15">
                  <c:v>Ft</c:v>
                </c:pt>
                <c:pt idx="16">
                  <c:v>Product26</c:v>
                </c:pt>
                <c:pt idx="17">
                  <c:v>No.</c:v>
                </c:pt>
                <c:pt idx="18">
                  <c:v>Product27</c:v>
                </c:pt>
                <c:pt idx="19">
                  <c:v>Lt</c:v>
                </c:pt>
              </c:strCache>
            </c:strRef>
          </c:cat>
          <c:val>
            <c:numRef>
              <c:f>Analysis!$AB$2:$AB$21</c:f>
              <c:numCache>
                <c:formatCode>[$$-409]#,##0</c:formatCode>
                <c:ptCount val="20"/>
                <c:pt idx="0">
                  <c:v>207.76</c:v>
                </c:pt>
                <c:pt idx="1">
                  <c:v>207.76</c:v>
                </c:pt>
                <c:pt idx="2">
                  <c:v>1867.3200000000002</c:v>
                </c:pt>
                <c:pt idx="3">
                  <c:v>1867.3200000000002</c:v>
                </c:pt>
                <c:pt idx="4">
                  <c:v>473.1</c:v>
                </c:pt>
                <c:pt idx="5">
                  <c:v>473.1</c:v>
                </c:pt>
                <c:pt idx="6">
                  <c:v>1412.55</c:v>
                </c:pt>
                <c:pt idx="7">
                  <c:v>1412.55</c:v>
                </c:pt>
                <c:pt idx="8">
                  <c:v>1098.72</c:v>
                </c:pt>
                <c:pt idx="9">
                  <c:v>1098.72</c:v>
                </c:pt>
                <c:pt idx="10">
                  <c:v>232.96</c:v>
                </c:pt>
                <c:pt idx="11">
                  <c:v>232.96</c:v>
                </c:pt>
                <c:pt idx="12">
                  <c:v>98.42</c:v>
                </c:pt>
                <c:pt idx="13">
                  <c:v>98.42</c:v>
                </c:pt>
                <c:pt idx="14">
                  <c:v>2100</c:v>
                </c:pt>
                <c:pt idx="15">
                  <c:v>2100</c:v>
                </c:pt>
                <c:pt idx="16">
                  <c:v>320.58</c:v>
                </c:pt>
                <c:pt idx="17">
                  <c:v>320.58</c:v>
                </c:pt>
                <c:pt idx="18">
                  <c:v>228.48000000000002</c:v>
                </c:pt>
                <c:pt idx="19">
                  <c:v>228.48000000000002</c:v>
                </c:pt>
              </c:numCache>
            </c:numRef>
          </c:val>
          <c:extLst>
            <c:ext xmlns:c16="http://schemas.microsoft.com/office/drawing/2014/chart" uri="{C3380CC4-5D6E-409C-BE32-E72D297353CC}">
              <c16:uniqueId val="{00000000-AF3F-484D-99B2-DB24DCBE946C}"/>
            </c:ext>
          </c:extLst>
        </c:ser>
        <c:dLbls>
          <c:showLegendKey val="0"/>
          <c:showVal val="0"/>
          <c:showCatName val="0"/>
          <c:showSerName val="0"/>
          <c:showPercent val="0"/>
          <c:showBubbleSize val="0"/>
        </c:dLbls>
        <c:gapWidth val="50"/>
        <c:axId val="1211742976"/>
        <c:axId val="1211746336"/>
      </c:barChart>
      <c:catAx>
        <c:axId val="1211742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746336"/>
        <c:crosses val="autoZero"/>
        <c:auto val="1"/>
        <c:lblAlgn val="ctr"/>
        <c:lblOffset val="100"/>
        <c:noMultiLvlLbl val="0"/>
      </c:catAx>
      <c:valAx>
        <c:axId val="1211746336"/>
        <c:scaling>
          <c:orientation val="minMax"/>
        </c:scaling>
        <c:delete val="1"/>
        <c:axPos val="b"/>
        <c:numFmt formatCode="[$$-409]#,##0" sourceLinked="1"/>
        <c:majorTickMark val="none"/>
        <c:minorTickMark val="none"/>
        <c:tickLblPos val="nextTo"/>
        <c:crossAx val="12117429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D1-4023-BA1F-4D5871C3F3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D1-4023-BA1F-4D5871C3F3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3487-4D16-99F0-3291CFD515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[$$-409]#,##0.00</c:formatCode>
                <c:ptCount val="3"/>
                <c:pt idx="0">
                  <c:v>46439.55000000001</c:v>
                </c:pt>
                <c:pt idx="1">
                  <c:v>38877.370000000003</c:v>
                </c:pt>
                <c:pt idx="2">
                  <c:v>18309.080000000002</c:v>
                </c:pt>
              </c:numCache>
            </c:numRef>
          </c:val>
          <c:extLst>
            <c:ext xmlns:c16="http://schemas.microsoft.com/office/drawing/2014/chart" uri="{C3380CC4-5D6E-409C-BE32-E72D297353CC}">
              <c16:uniqueId val="{00000000-3487-4D16-99F0-3291CFD515C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61-4E44-A7FE-B83E738BFD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61-4E44-A7FE-B83E738BFD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[$$-409]#,##0.00</c:formatCode>
                <c:ptCount val="2"/>
                <c:pt idx="0">
                  <c:v>16339.460000000001</c:v>
                </c:pt>
                <c:pt idx="1">
                  <c:v>18309.080000000002</c:v>
                </c:pt>
              </c:numCache>
            </c:numRef>
          </c:val>
          <c:extLst>
            <c:ext xmlns:c16="http://schemas.microsoft.com/office/drawing/2014/chart" uri="{C3380CC4-5D6E-409C-BE32-E72D297353CC}">
              <c16:uniqueId val="{00000000-45DF-4000-A2DF-A89D2D93F56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[Excel-Sales-Dashboard.xlsx]Analysis!Daily</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6200000" scaled="1"/>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6200000" scaled="1"/>
              <a:tileRect/>
            </a:gradFill>
            <a:ln w="25400">
              <a:noFill/>
            </a:ln>
            <a:effectLst/>
          </c:spPr>
          <c:cat>
            <c:strRef>
              <c:f>Analysis!$A$2:$A$16</c:f>
              <c:strCache>
                <c:ptCount val="15"/>
                <c:pt idx="0">
                  <c:v>1</c:v>
                </c:pt>
                <c:pt idx="1">
                  <c:v>4</c:v>
                </c:pt>
                <c:pt idx="2">
                  <c:v>6</c:v>
                </c:pt>
                <c:pt idx="3">
                  <c:v>8</c:v>
                </c:pt>
                <c:pt idx="4">
                  <c:v>10</c:v>
                </c:pt>
                <c:pt idx="5">
                  <c:v>11</c:v>
                </c:pt>
                <c:pt idx="6">
                  <c:v>12</c:v>
                </c:pt>
                <c:pt idx="7">
                  <c:v>13</c:v>
                </c:pt>
                <c:pt idx="8">
                  <c:v>14</c:v>
                </c:pt>
                <c:pt idx="9">
                  <c:v>15</c:v>
                </c:pt>
                <c:pt idx="10">
                  <c:v>18</c:v>
                </c:pt>
                <c:pt idx="11">
                  <c:v>20</c:v>
                </c:pt>
                <c:pt idx="12">
                  <c:v>25</c:v>
                </c:pt>
                <c:pt idx="13">
                  <c:v>27</c:v>
                </c:pt>
                <c:pt idx="14">
                  <c:v>28</c:v>
                </c:pt>
              </c:strCache>
            </c:strRef>
          </c:cat>
          <c:val>
            <c:numRef>
              <c:f>Analysis!$B$2:$B$16</c:f>
              <c:numCache>
                <c:formatCode>[$$-409]#,##0.00</c:formatCode>
                <c:ptCount val="15"/>
                <c:pt idx="0">
                  <c:v>1937.25</c:v>
                </c:pt>
                <c:pt idx="1">
                  <c:v>320.58</c:v>
                </c:pt>
                <c:pt idx="2">
                  <c:v>1867.3200000000002</c:v>
                </c:pt>
                <c:pt idx="3">
                  <c:v>2100</c:v>
                </c:pt>
                <c:pt idx="4">
                  <c:v>1770.88</c:v>
                </c:pt>
                <c:pt idx="5">
                  <c:v>1098.72</c:v>
                </c:pt>
                <c:pt idx="6">
                  <c:v>1738.8</c:v>
                </c:pt>
                <c:pt idx="7">
                  <c:v>232.96</c:v>
                </c:pt>
                <c:pt idx="8">
                  <c:v>1231.2</c:v>
                </c:pt>
                <c:pt idx="9">
                  <c:v>2430</c:v>
                </c:pt>
                <c:pt idx="10">
                  <c:v>867.84</c:v>
                </c:pt>
                <c:pt idx="11">
                  <c:v>1394.42</c:v>
                </c:pt>
                <c:pt idx="12">
                  <c:v>207.76</c:v>
                </c:pt>
                <c:pt idx="13">
                  <c:v>638.25</c:v>
                </c:pt>
                <c:pt idx="14">
                  <c:v>473.1</c:v>
                </c:pt>
              </c:numCache>
            </c:numRef>
          </c:val>
          <c:extLst>
            <c:ext xmlns:c16="http://schemas.microsoft.com/office/drawing/2014/chart" uri="{C3380CC4-5D6E-409C-BE32-E72D297353CC}">
              <c16:uniqueId val="{00000000-19FA-4CD2-8336-1488EADE7568}"/>
            </c:ext>
          </c:extLst>
        </c:ser>
        <c:dLbls>
          <c:showLegendKey val="0"/>
          <c:showVal val="0"/>
          <c:showCatName val="0"/>
          <c:showSerName val="0"/>
          <c:showPercent val="0"/>
          <c:showBubbleSize val="0"/>
        </c:dLbls>
        <c:axId val="952544592"/>
        <c:axId val="952545072"/>
      </c:areaChart>
      <c:catAx>
        <c:axId val="952544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52545072"/>
        <c:crosses val="autoZero"/>
        <c:auto val="1"/>
        <c:lblAlgn val="ctr"/>
        <c:lblOffset val="100"/>
        <c:noMultiLvlLbl val="0"/>
      </c:catAx>
      <c:valAx>
        <c:axId val="9525450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95254459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67683270524277"/>
          <c:y val="7.4073980896492642E-2"/>
          <c:w val="0.81432174103237098"/>
          <c:h val="0.8416746864975212"/>
        </c:manualLayout>
      </c:layout>
      <c:barChart>
        <c:barDir val="col"/>
        <c:grouping val="clustered"/>
        <c:varyColors val="0"/>
        <c:ser>
          <c:idx val="0"/>
          <c:order val="0"/>
          <c:tx>
            <c:strRef>
              <c:f>Analysis!$M$2</c:f>
              <c:strCache>
                <c:ptCount val="1"/>
                <c:pt idx="0">
                  <c:v>Sales</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#N/A</c:v>
                </c:pt>
                <c:pt idx="1">
                  <c:v>#N/A</c:v>
                </c:pt>
                <c:pt idx="2">
                  <c:v>1964.74</c:v>
                </c:pt>
                <c:pt idx="3">
                  <c:v>331.38</c:v>
                </c:pt>
                <c:pt idx="4">
                  <c:v>1865.6399999999999</c:v>
                </c:pt>
                <c:pt idx="5">
                  <c:v>2764.48</c:v>
                </c:pt>
                <c:pt idx="6">
                  <c:v>1296</c:v>
                </c:pt>
                <c:pt idx="7">
                  <c:v>638.25</c:v>
                </c:pt>
                <c:pt idx="8">
                  <c:v>1867.3200000000002</c:v>
                </c:pt>
                <c:pt idx="9">
                  <c:v>1231.2</c:v>
                </c:pt>
                <c:pt idx="10">
                  <c:v>3512.55</c:v>
                </c:pt>
                <c:pt idx="11">
                  <c:v>2837.52</c:v>
                </c:pt>
              </c:numCache>
            </c:numRef>
          </c:val>
          <c:extLst>
            <c:ext xmlns:c16="http://schemas.microsoft.com/office/drawing/2014/chart" uri="{C3380CC4-5D6E-409C-BE32-E72D297353CC}">
              <c16:uniqueId val="{00000000-9BE5-439C-9BA7-D559ECFA0CE1}"/>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1-9BE5-439C-9BA7-D559ECFA0CE1}"/>
                </c:ext>
              </c:extLst>
            </c:dLbl>
            <c:dLbl>
              <c:idx val="1"/>
              <c:tx>
                <c:rich>
                  <a:bodyPr/>
                  <a:lstStyle/>
                  <a:p>
                    <a:endParaRPr lang="en-IN"/>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9BE5-439C-9BA7-D559ECFA0CE1}"/>
                </c:ext>
              </c:extLst>
            </c:dLbl>
            <c:dLbl>
              <c:idx val="2"/>
              <c:tx>
                <c:rich>
                  <a:bodyPr/>
                  <a:lstStyle/>
                  <a:p>
                    <a:fld id="{8344F7B6-41CF-452B-9F93-043114CD377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BE5-439C-9BA7-D559ECFA0CE1}"/>
                </c:ext>
              </c:extLst>
            </c:dLbl>
            <c:dLbl>
              <c:idx val="3"/>
              <c:tx>
                <c:rich>
                  <a:bodyPr/>
                  <a:lstStyle/>
                  <a:p>
                    <a:fld id="{9F1DEB25-469C-4439-AE56-2588C183133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BE5-439C-9BA7-D559ECFA0CE1}"/>
                </c:ext>
              </c:extLst>
            </c:dLbl>
            <c:dLbl>
              <c:idx val="4"/>
              <c:tx>
                <c:rich>
                  <a:bodyPr/>
                  <a:lstStyle/>
                  <a:p>
                    <a:fld id="{33780479-072A-4367-9A93-E354A3D5967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BE5-439C-9BA7-D559ECFA0CE1}"/>
                </c:ext>
              </c:extLst>
            </c:dLbl>
            <c:dLbl>
              <c:idx val="5"/>
              <c:tx>
                <c:rich>
                  <a:bodyPr/>
                  <a:lstStyle/>
                  <a:p>
                    <a:fld id="{BB6628C2-146F-4A26-AEB7-B143B69E86F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BE5-439C-9BA7-D559ECFA0CE1}"/>
                </c:ext>
              </c:extLst>
            </c:dLbl>
            <c:dLbl>
              <c:idx val="6"/>
              <c:tx>
                <c:rich>
                  <a:bodyPr/>
                  <a:lstStyle/>
                  <a:p>
                    <a:fld id="{88276E50-AE80-41B3-AA67-871279E82F7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BE5-439C-9BA7-D559ECFA0CE1}"/>
                </c:ext>
              </c:extLst>
            </c:dLbl>
            <c:dLbl>
              <c:idx val="7"/>
              <c:tx>
                <c:rich>
                  <a:bodyPr/>
                  <a:lstStyle/>
                  <a:p>
                    <a:fld id="{2F429673-3857-4186-A86B-4F92ACEE070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BE5-439C-9BA7-D559ECFA0CE1}"/>
                </c:ext>
              </c:extLst>
            </c:dLbl>
            <c:dLbl>
              <c:idx val="8"/>
              <c:tx>
                <c:rich>
                  <a:bodyPr/>
                  <a:lstStyle/>
                  <a:p>
                    <a:fld id="{DFE131EC-BABF-457A-9F60-DDC28CE6FE5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BE5-439C-9BA7-D559ECFA0CE1}"/>
                </c:ext>
              </c:extLst>
            </c:dLbl>
            <c:dLbl>
              <c:idx val="9"/>
              <c:tx>
                <c:rich>
                  <a:bodyPr/>
                  <a:lstStyle/>
                  <a:p>
                    <a:fld id="{2027530B-2679-4668-B1D0-2FF3D80857B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BE5-439C-9BA7-D559ECFA0CE1}"/>
                </c:ext>
              </c:extLst>
            </c:dLbl>
            <c:dLbl>
              <c:idx val="10"/>
              <c:tx>
                <c:rich>
                  <a:bodyPr/>
                  <a:lstStyle/>
                  <a:p>
                    <a:fld id="{48103B6B-A425-4D43-86E0-1880EA3B203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BE5-439C-9BA7-D559ECFA0CE1}"/>
                </c:ext>
              </c:extLst>
            </c:dLbl>
            <c:dLbl>
              <c:idx val="11"/>
              <c:tx>
                <c:rich>
                  <a:bodyPr/>
                  <a:lstStyle/>
                  <a:p>
                    <a:fld id="{33F48556-6DB3-498C-80EF-2A762789D05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BE5-439C-9BA7-D559ECFA0CE1}"/>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[$$-409]#,##0.00</c:formatCode>
                <c:ptCount val="12"/>
                <c:pt idx="0">
                  <c:v>#N/A</c:v>
                </c:pt>
                <c:pt idx="1">
                  <c:v>#N/A</c:v>
                </c:pt>
                <c:pt idx="2">
                  <c:v>394.74</c:v>
                </c:pt>
                <c:pt idx="3">
                  <c:v>75.38</c:v>
                </c:pt>
                <c:pt idx="4">
                  <c:v>187.63999999999987</c:v>
                </c:pt>
                <c:pt idx="5">
                  <c:v>668.48</c:v>
                </c:pt>
                <c:pt idx="6">
                  <c:v>336</c:v>
                </c:pt>
                <c:pt idx="7">
                  <c:v>83.25</c:v>
                </c:pt>
                <c:pt idx="8">
                  <c:v>271.32000000000016</c:v>
                </c:pt>
                <c:pt idx="9">
                  <c:v>91.200000000000045</c:v>
                </c:pt>
                <c:pt idx="10">
                  <c:v>917.55000000000018</c:v>
                </c:pt>
                <c:pt idx="11">
                  <c:v>449.52</c:v>
                </c:pt>
              </c:numCache>
            </c:numRef>
          </c:val>
          <c:extLst>
            <c:ext xmlns:c15="http://schemas.microsoft.com/office/drawing/2012/chart" uri="{02D57815-91ED-43cb-92C2-25804820EDAC}">
              <c15:datalabelsRange>
                <c15:f>Analysis!$O$3:$O$14</c15:f>
                <c15:dlblRangeCache>
                  <c:ptCount val="12"/>
                  <c:pt idx="0">
                    <c:v>#N/A</c:v>
                  </c:pt>
                  <c:pt idx="1">
                    <c:v>#N/A</c:v>
                  </c:pt>
                  <c:pt idx="2">
                    <c:v>25%</c:v>
                  </c:pt>
                  <c:pt idx="3">
                    <c:v>29%</c:v>
                  </c:pt>
                  <c:pt idx="4">
                    <c:v>11%</c:v>
                  </c:pt>
                  <c:pt idx="5">
                    <c:v>32%</c:v>
                  </c:pt>
                  <c:pt idx="6">
                    <c:v>35%</c:v>
                  </c:pt>
                  <c:pt idx="7">
                    <c:v>15%</c:v>
                  </c:pt>
                  <c:pt idx="8">
                    <c:v>17%</c:v>
                  </c:pt>
                  <c:pt idx="9">
                    <c:v>8%</c:v>
                  </c:pt>
                  <c:pt idx="10">
                    <c:v>35%</c:v>
                  </c:pt>
                  <c:pt idx="11">
                    <c:v>19%</c:v>
                  </c:pt>
                </c15:dlblRangeCache>
              </c15:datalabelsRange>
            </c:ext>
            <c:ext xmlns:c16="http://schemas.microsoft.com/office/drawing/2014/chart" uri="{C3380CC4-5D6E-409C-BE32-E72D297353CC}">
              <c16:uniqueId val="{0000000D-9BE5-439C-9BA7-D559ECFA0CE1}"/>
            </c:ext>
          </c:extLst>
        </c:ser>
        <c:dLbls>
          <c:showLegendKey val="0"/>
          <c:showVal val="0"/>
          <c:showCatName val="0"/>
          <c:showSerName val="0"/>
          <c:showPercent val="0"/>
          <c:showBubbleSize val="0"/>
        </c:dLbls>
        <c:gapWidth val="50"/>
        <c:overlap val="100"/>
        <c:axId val="1208565840"/>
        <c:axId val="1208564400"/>
      </c:barChart>
      <c:catAx>
        <c:axId val="120856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08564400"/>
        <c:crosses val="autoZero"/>
        <c:auto val="1"/>
        <c:lblAlgn val="ctr"/>
        <c:lblOffset val="100"/>
        <c:noMultiLvlLbl val="0"/>
      </c:catAx>
      <c:valAx>
        <c:axId val="120856440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08565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80435">
                  <a:srgbClr val="FFD34D"/>
                </a:gs>
                <a:gs pos="0">
                  <a:schemeClr val="accent2">
                    <a:lumMod val="0"/>
                    <a:lumOff val="100000"/>
                  </a:schemeClr>
                </a:gs>
                <a:gs pos="35000">
                  <a:schemeClr val="accent2">
                    <a:lumMod val="0"/>
                    <a:lumOff val="100000"/>
                  </a:schemeClr>
                </a:gs>
                <a:gs pos="100000">
                  <a:schemeClr val="accent2">
                    <a:lumMod val="100000"/>
                  </a:schemeClr>
                </a:gs>
              </a:gsLst>
              <a:path path="circle">
                <a:fillToRect r="100000" b="100000"/>
              </a:path>
              <a:tileRect l="-100000" t="-10000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Analysis!$AA$2:$AA$21</c:f>
              <c:strCache>
                <c:ptCount val="20"/>
                <c:pt idx="0">
                  <c:v>Product01</c:v>
                </c:pt>
                <c:pt idx="1">
                  <c:v>Kg</c:v>
                </c:pt>
                <c:pt idx="2">
                  <c:v>Product05</c:v>
                </c:pt>
                <c:pt idx="3">
                  <c:v>Ft</c:v>
                </c:pt>
                <c:pt idx="4">
                  <c:v>Product08</c:v>
                </c:pt>
                <c:pt idx="5">
                  <c:v>Kg</c:v>
                </c:pt>
                <c:pt idx="6">
                  <c:v>Product12</c:v>
                </c:pt>
                <c:pt idx="7">
                  <c:v>Kg</c:v>
                </c:pt>
                <c:pt idx="8">
                  <c:v>Product13</c:v>
                </c:pt>
                <c:pt idx="9">
                  <c:v>Kg</c:v>
                </c:pt>
                <c:pt idx="10">
                  <c:v>Product16</c:v>
                </c:pt>
                <c:pt idx="11">
                  <c:v>No.</c:v>
                </c:pt>
                <c:pt idx="12">
                  <c:v>Product18</c:v>
                </c:pt>
                <c:pt idx="13">
                  <c:v>No.</c:v>
                </c:pt>
                <c:pt idx="14">
                  <c:v>Product19</c:v>
                </c:pt>
                <c:pt idx="15">
                  <c:v>Ft</c:v>
                </c:pt>
                <c:pt idx="16">
                  <c:v>Product26</c:v>
                </c:pt>
                <c:pt idx="17">
                  <c:v>No.</c:v>
                </c:pt>
                <c:pt idx="18">
                  <c:v>Product27</c:v>
                </c:pt>
                <c:pt idx="19">
                  <c:v>Lt</c:v>
                </c:pt>
              </c:strCache>
            </c:strRef>
          </c:cat>
          <c:val>
            <c:numRef>
              <c:f>Analysis!$AB$2:$AB$21</c:f>
              <c:numCache>
                <c:formatCode>[$$-409]#,##0</c:formatCode>
                <c:ptCount val="20"/>
                <c:pt idx="0">
                  <c:v>207.76</c:v>
                </c:pt>
                <c:pt idx="1">
                  <c:v>207.76</c:v>
                </c:pt>
                <c:pt idx="2">
                  <c:v>1867.3200000000002</c:v>
                </c:pt>
                <c:pt idx="3">
                  <c:v>1867.3200000000002</c:v>
                </c:pt>
                <c:pt idx="4">
                  <c:v>473.1</c:v>
                </c:pt>
                <c:pt idx="5">
                  <c:v>473.1</c:v>
                </c:pt>
                <c:pt idx="6">
                  <c:v>1412.55</c:v>
                </c:pt>
                <c:pt idx="7">
                  <c:v>1412.55</c:v>
                </c:pt>
                <c:pt idx="8">
                  <c:v>1098.72</c:v>
                </c:pt>
                <c:pt idx="9">
                  <c:v>1098.72</c:v>
                </c:pt>
                <c:pt idx="10">
                  <c:v>232.96</c:v>
                </c:pt>
                <c:pt idx="11">
                  <c:v>232.96</c:v>
                </c:pt>
                <c:pt idx="12">
                  <c:v>98.42</c:v>
                </c:pt>
                <c:pt idx="13">
                  <c:v>98.42</c:v>
                </c:pt>
                <c:pt idx="14">
                  <c:v>2100</c:v>
                </c:pt>
                <c:pt idx="15">
                  <c:v>2100</c:v>
                </c:pt>
                <c:pt idx="16">
                  <c:v>320.58</c:v>
                </c:pt>
                <c:pt idx="17">
                  <c:v>320.58</c:v>
                </c:pt>
                <c:pt idx="18">
                  <c:v>228.48000000000002</c:v>
                </c:pt>
                <c:pt idx="19">
                  <c:v>228.48000000000002</c:v>
                </c:pt>
              </c:numCache>
            </c:numRef>
          </c:val>
          <c:extLst>
            <c:ext xmlns:c16="http://schemas.microsoft.com/office/drawing/2014/chart" uri="{C3380CC4-5D6E-409C-BE32-E72D297353CC}">
              <c16:uniqueId val="{00000000-EF0E-483D-A34F-DF9A4B0CF5F4}"/>
            </c:ext>
          </c:extLst>
        </c:ser>
        <c:dLbls>
          <c:showLegendKey val="0"/>
          <c:showVal val="0"/>
          <c:showCatName val="0"/>
          <c:showSerName val="0"/>
          <c:showPercent val="0"/>
          <c:showBubbleSize val="0"/>
        </c:dLbls>
        <c:gapWidth val="50"/>
        <c:axId val="1211742976"/>
        <c:axId val="1211746336"/>
      </c:barChart>
      <c:catAx>
        <c:axId val="1211742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11746336"/>
        <c:crosses val="autoZero"/>
        <c:auto val="1"/>
        <c:lblAlgn val="ctr"/>
        <c:lblOffset val="100"/>
        <c:noMultiLvlLbl val="0"/>
      </c:catAx>
      <c:valAx>
        <c:axId val="1211746336"/>
        <c:scaling>
          <c:orientation val="minMax"/>
        </c:scaling>
        <c:delete val="1"/>
        <c:axPos val="b"/>
        <c:numFmt formatCode="[$$-409]#,##0" sourceLinked="1"/>
        <c:majorTickMark val="none"/>
        <c:minorTickMark val="none"/>
        <c:tickLblPos val="nextTo"/>
        <c:crossAx val="12117429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[Excel-Sales-Dashboard.xlsx]Analysis!SalesType</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83-45BD-9054-30BDDAF069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83-45BD-9054-30BDDAF069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83-45BD-9054-30BDDAF069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[$$-409]#,##0.00</c:formatCode>
                <c:ptCount val="3"/>
                <c:pt idx="0">
                  <c:v>46439.55000000001</c:v>
                </c:pt>
                <c:pt idx="1">
                  <c:v>38877.370000000003</c:v>
                </c:pt>
                <c:pt idx="2">
                  <c:v>18309.080000000002</c:v>
                </c:pt>
              </c:numCache>
            </c:numRef>
          </c:val>
          <c:extLst>
            <c:ext xmlns:c16="http://schemas.microsoft.com/office/drawing/2014/chart" uri="{C3380CC4-5D6E-409C-BE32-E72D297353CC}">
              <c16:uniqueId val="{00000006-FA83-45BD-9054-30BDDAF069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[Excel-Sales-Dashboard.xlsx]Analysis!PaymentMode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57-4B7E-A208-D2BE92F5C2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57-4B7E-A208-D2BE92F5C2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[$$-409]#,##0.00</c:formatCode>
                <c:ptCount val="2"/>
                <c:pt idx="0">
                  <c:v>16339.460000000001</c:v>
                </c:pt>
                <c:pt idx="1">
                  <c:v>18309.080000000002</c:v>
                </c:pt>
              </c:numCache>
            </c:numRef>
          </c:val>
          <c:extLst>
            <c:ext xmlns:c16="http://schemas.microsoft.com/office/drawing/2014/chart" uri="{C3380CC4-5D6E-409C-BE32-E72D297353CC}">
              <c16:uniqueId val="{00000004-1E57-4B7E-A208-D2BE92F5C2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[Excel-Sales-Dashboard.xlsx]Analysis!SalesType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63-45BC-9D8F-38DC62AB42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63-45BC-9D8F-38DC62AB42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63-45BC-9D8F-38DC62AB42FA}"/>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[$$-409]#,##0.00</c:formatCode>
                <c:ptCount val="3"/>
                <c:pt idx="0">
                  <c:v>46439.55000000001</c:v>
                </c:pt>
                <c:pt idx="1">
                  <c:v>38877.370000000003</c:v>
                </c:pt>
                <c:pt idx="2">
                  <c:v>18309.080000000002</c:v>
                </c:pt>
              </c:numCache>
            </c:numRef>
          </c:val>
          <c:extLst>
            <c:ext xmlns:c16="http://schemas.microsoft.com/office/drawing/2014/chart" uri="{C3380CC4-5D6E-409C-BE32-E72D297353CC}">
              <c16:uniqueId val="{00000006-D463-45BC-9D8F-38DC62AB42F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a:innerShdw blurRad="63500" dist="50800" dir="13500000">
        <a:prstClr val="black">
          <a:alpha val="50000"/>
        </a:prstClr>
      </a:inn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[Excel-Sales-Dashboard.xlsx]Analysis!PaymentMode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0.25551299325840326"/>
          <c:y val="0.12678888037880678"/>
          <c:w val="0.42201747799058087"/>
          <c:h val="0.59275730891456957"/>
        </c:manualLayout>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17-4052-87CE-AB9FAAE0E8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17-4052-87CE-AB9FAAE0E828}"/>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[$$-409]#,##0.00</c:formatCode>
                <c:ptCount val="2"/>
                <c:pt idx="0">
                  <c:v>16339.460000000001</c:v>
                </c:pt>
                <c:pt idx="1">
                  <c:v>18309.080000000002</c:v>
                </c:pt>
              </c:numCache>
            </c:numRef>
          </c:val>
          <c:extLst>
            <c:ext xmlns:c16="http://schemas.microsoft.com/office/drawing/2014/chart" uri="{C3380CC4-5D6E-409C-BE32-E72D297353CC}">
              <c16:uniqueId val="{00000004-5217-4052-87CE-AB9FAAE0E82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9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F48EAB9-E679-4AB4-BAF9-923781D24D7F}">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F48EAB9-E679-4AB4-BAF9-923781D24D7F}">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F48EAB9-E679-4AB4-BAF9-923781D24D7F}">
          <cx:tx>
            <cx:txData>
              <cx:f>_xlchart.v1.4</cx:f>
              <cx:v>Row Labels</cx:v>
            </cx:txData>
          </cx:tx>
          <cx:spPr>
            <a:effectLst>
              <a:outerShdw blurRad="50800" dist="38100" dir="2700000" algn="tl" rotWithShape="0">
                <a:prstClr val="black">
                  <a:alpha val="40000"/>
                </a:prstClr>
              </a:outerShdw>
            </a:effectLst>
          </cx:spPr>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rgbClr val="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gradFill>
      <a:gsLst>
        <a:gs pos="20000">
          <a:srgbClr val="C00000"/>
        </a:gs>
        <a:gs pos="0">
          <a:schemeClr val="accent1">
            <a:lumMod val="5000"/>
            <a:lumOff val="95000"/>
          </a:schemeClr>
        </a:gs>
        <a:gs pos="63213">
          <a:srgbClr val="FF8282"/>
        </a:gs>
        <a:gs pos="51713">
          <a:srgbClr val="FF9696"/>
        </a:gs>
        <a:gs pos="34484">
          <a:srgbClr val="FFB4B4"/>
        </a:gs>
        <a:gs pos="74000">
          <a:schemeClr val="accent1">
            <a:lumMod val="45000"/>
            <a:lumOff val="55000"/>
          </a:schemeClr>
        </a:gs>
        <a:gs pos="59000">
          <a:srgbClr val="7030A0"/>
        </a:gs>
        <a:gs pos="69000">
          <a:srgbClr val="FF2F2F"/>
        </a:gs>
        <a:gs pos="100000">
          <a:srgbClr val="FF0000"/>
        </a:gs>
        <a:gs pos="100000">
          <a:schemeClr val="accent1">
            <a:lumMod val="30000"/>
            <a:lumOff val="70000"/>
          </a:schemeClr>
        </a:gs>
      </a:gsLst>
      <a:lin ang="5400000" scaled="1"/>
    </a:gra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N$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31" fmlaLink="Analysis!$AA$1" max="100" min="1" page="10"/>
</file>

<file path=xl/ctrlProps/ctrlProp5.xml><?xml version="1.0" encoding="utf-8"?>
<formControlPr xmlns="http://schemas.microsoft.com/office/spreadsheetml/2009/9/main" objectType="CheckBox" checked="Checked" fmlaLink="Analysis!$N$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O$1" lockText="1" noThreeD="1"/>
</file>

<file path=xl/ctrlProps/ctrlProp8.xml><?xml version="1.0" encoding="utf-8"?>
<formControlPr xmlns="http://schemas.microsoft.com/office/spreadsheetml/2009/9/main" objectType="Scroll" dx="31" fmlaLink="Analysis!$AA$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7.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6.xml"/><Relationship Id="rId33" Type="http://schemas.openxmlformats.org/officeDocument/2006/relationships/chart" Target="../charts/chart1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31" Type="http://schemas.microsoft.com/office/2014/relationships/chartEx" Target="../charts/chartEx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8.xml"/><Relationship Id="rId30" Type="http://schemas.openxmlformats.org/officeDocument/2006/relationships/chart" Target="../charts/chart10.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2</xdr:col>
      <xdr:colOff>298450</xdr:colOff>
      <xdr:row>13</xdr:row>
      <xdr:rowOff>152401</xdr:rowOff>
    </xdr:from>
    <xdr:to>
      <xdr:col>3</xdr:col>
      <xdr:colOff>660400</xdr:colOff>
      <xdr:row>20</xdr:row>
      <xdr:rowOff>88900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11B6C66F-FA60-9BDC-6F7B-20C31CF59A98}"/>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11632" y="2553856"/>
              <a:ext cx="973860" cy="12295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730250</xdr:colOff>
      <xdr:row>14</xdr:row>
      <xdr:rowOff>44451</xdr:rowOff>
    </xdr:from>
    <xdr:to>
      <xdr:col>3</xdr:col>
      <xdr:colOff>1733550</xdr:colOff>
      <xdr:row>21</xdr:row>
      <xdr:rowOff>158751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218D1033-3C62-363B-5394-68A5F75A88DF}"/>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055341" y="2630633"/>
              <a:ext cx="1003300" cy="1407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107950</xdr:colOff>
      <xdr:row>12</xdr:row>
      <xdr:rowOff>171450</xdr:rowOff>
    </xdr:from>
    <xdr:to>
      <xdr:col>4</xdr:col>
      <xdr:colOff>1282700</xdr:colOff>
      <xdr:row>28</xdr:row>
      <xdr:rowOff>107950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C1F8D54D-08F2-A701-82D1-3A6B06571EF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222586" y="2388177"/>
              <a:ext cx="1174750" cy="28921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12700</xdr:colOff>
      <xdr:row>12</xdr:row>
      <xdr:rowOff>165101</xdr:rowOff>
    </xdr:from>
    <xdr:to>
      <xdr:col>5</xdr:col>
      <xdr:colOff>1212850</xdr:colOff>
      <xdr:row>21</xdr:row>
      <xdr:rowOff>50801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A4DAAE60-1F2B-2322-A635-91A5F356743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928427" y="2381828"/>
              <a:ext cx="1200150" cy="15482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98425</xdr:colOff>
      <xdr:row>21</xdr:row>
      <xdr:rowOff>25400</xdr:rowOff>
    </xdr:from>
    <xdr:to>
      <xdr:col>3</xdr:col>
      <xdr:colOff>1393825</xdr:colOff>
      <xdr:row>36</xdr:row>
      <xdr:rowOff>6350</xdr:rowOff>
    </xdr:to>
    <xdr:graphicFrame macro="">
      <xdr:nvGraphicFramePr>
        <xdr:cNvPr id="6" name="Chart 5">
          <a:extLst>
            <a:ext uri="{FF2B5EF4-FFF2-40B4-BE49-F238E27FC236}">
              <a16:creationId xmlns:a16="http://schemas.microsoft.com/office/drawing/2014/main" id="{78A409AC-D2BD-30AF-856A-8AEB7E192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1288275</xdr:colOff>
      <xdr:row>14</xdr:row>
      <xdr:rowOff>115580</xdr:rowOff>
    </xdr:from>
    <xdr:to>
      <xdr:col>11</xdr:col>
      <xdr:colOff>463416</xdr:colOff>
      <xdr:row>29</xdr:row>
      <xdr:rowOff>96530</xdr:rowOff>
    </xdr:to>
    <xdr:graphicFrame macro="">
      <xdr:nvGraphicFramePr>
        <xdr:cNvPr id="7" name="Chart 6">
          <a:extLst>
            <a:ext uri="{FF2B5EF4-FFF2-40B4-BE49-F238E27FC236}">
              <a16:creationId xmlns:a16="http://schemas.microsoft.com/office/drawing/2014/main" id="{4716E962-323F-7B2E-8E18-2E2BEA003E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63500</xdr:colOff>
          <xdr:row>16</xdr:row>
          <xdr:rowOff>6350</xdr:rowOff>
        </xdr:from>
        <xdr:to>
          <xdr:col>12</xdr:col>
          <xdr:colOff>869950</xdr:colOff>
          <xdr:row>17</xdr:row>
          <xdr:rowOff>44450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742950</xdr:colOff>
          <xdr:row>16</xdr:row>
          <xdr:rowOff>63500</xdr:rowOff>
        </xdr:from>
        <xdr:to>
          <xdr:col>11</xdr:col>
          <xdr:colOff>1549400</xdr:colOff>
          <xdr:row>17</xdr:row>
          <xdr:rowOff>101600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977900</xdr:colOff>
          <xdr:row>16</xdr:row>
          <xdr:rowOff>44450</xdr:rowOff>
        </xdr:from>
        <xdr:to>
          <xdr:col>12</xdr:col>
          <xdr:colOff>1784350</xdr:colOff>
          <xdr:row>17</xdr:row>
          <xdr:rowOff>82550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106590</xdr:colOff>
      <xdr:row>22</xdr:row>
      <xdr:rowOff>73025</xdr:rowOff>
    </xdr:from>
    <xdr:to>
      <xdr:col>29</xdr:col>
      <xdr:colOff>554692</xdr:colOff>
      <xdr:row>37</xdr:row>
      <xdr:rowOff>94796</xdr:rowOff>
    </xdr:to>
    <xdr:graphicFrame macro="">
      <xdr:nvGraphicFramePr>
        <xdr:cNvPr id="11" name="Chart 10">
          <a:extLst>
            <a:ext uri="{FF2B5EF4-FFF2-40B4-BE49-F238E27FC236}">
              <a16:creationId xmlns:a16="http://schemas.microsoft.com/office/drawing/2014/main" id="{44F726DE-6758-6660-FB43-F72A0A4DE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920750</xdr:colOff>
          <xdr:row>22</xdr:row>
          <xdr:rowOff>57150</xdr:rowOff>
        </xdr:from>
        <xdr:to>
          <xdr:col>26</xdr:col>
          <xdr:colOff>25400</xdr:colOff>
          <xdr:row>38</xdr:row>
          <xdr:rowOff>31750</xdr:rowOff>
        </xdr:to>
        <xdr:sp macro="" textlink="">
          <xdr:nvSpPr>
            <xdr:cNvPr id="3078" name="Scroll Bar 6" hidden="1">
              <a:extLst>
                <a:ext uri="{63B3BB69-23CF-44E3-9099-C40C66FF867C}">
                  <a14:compatExt spid="_x0000_s3078"/>
                </a:ext>
                <a:ext uri="{FF2B5EF4-FFF2-40B4-BE49-F238E27FC236}">
                  <a16:creationId xmlns:a16="http://schemas.microsoft.com/office/drawing/2014/main" id="{00000000-0008-0000-02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519545</xdr:colOff>
      <xdr:row>13</xdr:row>
      <xdr:rowOff>19625</xdr:rowOff>
    </xdr:from>
    <xdr:to>
      <xdr:col>34</xdr:col>
      <xdr:colOff>1489363</xdr:colOff>
      <xdr:row>33</xdr:row>
      <xdr:rowOff>127000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B9AD5C12-6FB9-DD52-99EF-154701AA63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5337845" y="2413575"/>
              <a:ext cx="4576618" cy="3790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243278</xdr:colOff>
      <xdr:row>9</xdr:row>
      <xdr:rowOff>64985</xdr:rowOff>
    </xdr:from>
    <xdr:to>
      <xdr:col>37</xdr:col>
      <xdr:colOff>208643</xdr:colOff>
      <xdr:row>24</xdr:row>
      <xdr:rowOff>37275</xdr:rowOff>
    </xdr:to>
    <xdr:graphicFrame macro="">
      <xdr:nvGraphicFramePr>
        <xdr:cNvPr id="8" name="Chart 7">
          <a:extLst>
            <a:ext uri="{FF2B5EF4-FFF2-40B4-BE49-F238E27FC236}">
              <a16:creationId xmlns:a16="http://schemas.microsoft.com/office/drawing/2014/main" id="{CAD6D5EC-64A7-AC80-C27F-4CE734821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37</xdr:col>
      <xdr:colOff>1111249</xdr:colOff>
      <xdr:row>7</xdr:row>
      <xdr:rowOff>84364</xdr:rowOff>
    </xdr:from>
    <xdr:to>
      <xdr:col>41</xdr:col>
      <xdr:colOff>158749</xdr:colOff>
      <xdr:row>22</xdr:row>
      <xdr:rowOff>106135</xdr:rowOff>
    </xdr:to>
    <xdr:graphicFrame macro="">
      <xdr:nvGraphicFramePr>
        <xdr:cNvPr id="9" name="Chart 8">
          <a:extLst>
            <a:ext uri="{FF2B5EF4-FFF2-40B4-BE49-F238E27FC236}">
              <a16:creationId xmlns:a16="http://schemas.microsoft.com/office/drawing/2014/main" id="{D5F3581A-4653-A11A-CBF4-53A8CA69A4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434181</xdr:colOff>
      <xdr:row>37</xdr:row>
      <xdr:rowOff>159543</xdr:rowOff>
    </xdr:to>
    <xdr:grpSp>
      <xdr:nvGrpSpPr>
        <xdr:cNvPr id="112" name="Group 111">
          <a:extLst>
            <a:ext uri="{FF2B5EF4-FFF2-40B4-BE49-F238E27FC236}">
              <a16:creationId xmlns:a16="http://schemas.microsoft.com/office/drawing/2014/main" id="{9E2E07F2-2E4A-9E45-CF13-70D849B3C922}"/>
            </a:ext>
          </a:extLst>
        </xdr:cNvPr>
        <xdr:cNvGrpSpPr/>
      </xdr:nvGrpSpPr>
      <xdr:grpSpPr>
        <a:xfrm>
          <a:off x="0" y="0"/>
          <a:ext cx="15021038" cy="6872400"/>
          <a:chOff x="-18676" y="-57566"/>
          <a:chExt cx="12229598" cy="6974808"/>
        </a:xfrm>
      </xdr:grpSpPr>
      <xdr:sp macro="" textlink="">
        <xdr:nvSpPr>
          <xdr:cNvPr id="85" name="Rectangle: Rounded Corners 84">
            <a:extLst>
              <a:ext uri="{FF2B5EF4-FFF2-40B4-BE49-F238E27FC236}">
                <a16:creationId xmlns:a16="http://schemas.microsoft.com/office/drawing/2014/main" id="{69FE4685-4AEA-719E-15F9-269DBFB26075}"/>
              </a:ext>
            </a:extLst>
          </xdr:cNvPr>
          <xdr:cNvSpPr>
            <a:spLocks noChangeAspect="1"/>
          </xdr:cNvSpPr>
        </xdr:nvSpPr>
        <xdr:spPr>
          <a:xfrm>
            <a:off x="-18676" y="-57566"/>
            <a:ext cx="12229598" cy="6974808"/>
          </a:xfrm>
          <a:prstGeom prst="roundRect">
            <a:avLst>
              <a:gd name="adj" fmla="val 3500"/>
            </a:avLst>
          </a:prstGeom>
          <a:solidFill>
            <a:schemeClr val="tx2">
              <a:lumMod val="75000"/>
              <a:lumOff val="25000"/>
            </a:schemeClr>
          </a:soli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6" name="Trapezoid 85">
            <a:extLst>
              <a:ext uri="{FF2B5EF4-FFF2-40B4-BE49-F238E27FC236}">
                <a16:creationId xmlns:a16="http://schemas.microsoft.com/office/drawing/2014/main" id="{2AE57DFA-859F-A902-F331-5BC86E5641DD}"/>
              </a:ext>
            </a:extLst>
          </xdr:cNvPr>
          <xdr:cNvSpPr/>
        </xdr:nvSpPr>
        <xdr:spPr>
          <a:xfrm>
            <a:off x="10589722" y="1116764"/>
            <a:ext cx="1363402" cy="23025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7" name="Trapezoid 86">
            <a:extLst>
              <a:ext uri="{FF2B5EF4-FFF2-40B4-BE49-F238E27FC236}">
                <a16:creationId xmlns:a16="http://schemas.microsoft.com/office/drawing/2014/main" id="{4098E3C1-A0C8-7F1A-831E-D768509778FB}"/>
              </a:ext>
            </a:extLst>
          </xdr:cNvPr>
          <xdr:cNvSpPr/>
        </xdr:nvSpPr>
        <xdr:spPr>
          <a:xfrm>
            <a:off x="9149754" y="1089001"/>
            <a:ext cx="1355921" cy="23499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8" name="Rectangle: Rounded Corners 87">
            <a:extLst>
              <a:ext uri="{FF2B5EF4-FFF2-40B4-BE49-F238E27FC236}">
                <a16:creationId xmlns:a16="http://schemas.microsoft.com/office/drawing/2014/main" id="{2D8EA0FA-65F6-E9BD-0BD8-91985943EEE3}"/>
              </a:ext>
            </a:extLst>
          </xdr:cNvPr>
          <xdr:cNvSpPr/>
        </xdr:nvSpPr>
        <xdr:spPr>
          <a:xfrm>
            <a:off x="180180" y="180000"/>
            <a:ext cx="4860000" cy="711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9" name="Rectangle: Rounded Corners 88">
            <a:extLst>
              <a:ext uri="{FF2B5EF4-FFF2-40B4-BE49-F238E27FC236}">
                <a16:creationId xmlns:a16="http://schemas.microsoft.com/office/drawing/2014/main" id="{C5EB41BC-1B1B-0FA4-C991-FFCDD03F7F96}"/>
              </a:ext>
            </a:extLst>
          </xdr:cNvPr>
          <xdr:cNvSpPr/>
        </xdr:nvSpPr>
        <xdr:spPr>
          <a:xfrm>
            <a:off x="5219465" y="180000"/>
            <a:ext cx="6764700" cy="720000"/>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0" name="Rectangle: Rounded Corners 89">
            <a:extLst>
              <a:ext uri="{FF2B5EF4-FFF2-40B4-BE49-F238E27FC236}">
                <a16:creationId xmlns:a16="http://schemas.microsoft.com/office/drawing/2014/main" id="{9E7D26D5-F2E6-2102-2477-73F136FA0516}"/>
              </a:ext>
            </a:extLst>
          </xdr:cNvPr>
          <xdr:cNvSpPr/>
        </xdr:nvSpPr>
        <xdr:spPr>
          <a:xfrm>
            <a:off x="180180" y="1080000"/>
            <a:ext cx="1260000" cy="1080000"/>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1" name="Rectangle: Rounded Corners 90">
            <a:extLst>
              <a:ext uri="{FF2B5EF4-FFF2-40B4-BE49-F238E27FC236}">
                <a16:creationId xmlns:a16="http://schemas.microsoft.com/office/drawing/2014/main" id="{C85BD390-EBD6-0D1B-D24E-655DA9D99315}"/>
              </a:ext>
            </a:extLst>
          </xdr:cNvPr>
          <xdr:cNvSpPr/>
        </xdr:nvSpPr>
        <xdr:spPr>
          <a:xfrm>
            <a:off x="203040" y="2349000"/>
            <a:ext cx="1260000" cy="3240000"/>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2" name="Rectangle: Rounded Corners 91">
            <a:extLst>
              <a:ext uri="{FF2B5EF4-FFF2-40B4-BE49-F238E27FC236}">
                <a16:creationId xmlns:a16="http://schemas.microsoft.com/office/drawing/2014/main" id="{A8AE9F11-40A5-234F-EA26-B5FB54D7F318}"/>
              </a:ext>
            </a:extLst>
          </xdr:cNvPr>
          <xdr:cNvSpPr/>
        </xdr:nvSpPr>
        <xdr:spPr>
          <a:xfrm>
            <a:off x="186767" y="5756514"/>
            <a:ext cx="1316712" cy="921486"/>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3" name="Rectangle: Rounded Corners 92">
            <a:extLst>
              <a:ext uri="{FF2B5EF4-FFF2-40B4-BE49-F238E27FC236}">
                <a16:creationId xmlns:a16="http://schemas.microsoft.com/office/drawing/2014/main" id="{C30F7B22-901D-6CC3-E036-E958543E1DD7}"/>
              </a:ext>
            </a:extLst>
          </xdr:cNvPr>
          <xdr:cNvSpPr/>
        </xdr:nvSpPr>
        <xdr:spPr>
          <a:xfrm>
            <a:off x="1620180" y="111454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4" name="Rectangle: Rounded Corners 93">
            <a:extLst>
              <a:ext uri="{FF2B5EF4-FFF2-40B4-BE49-F238E27FC236}">
                <a16:creationId xmlns:a16="http://schemas.microsoft.com/office/drawing/2014/main" id="{FBC9994E-9E09-6DE3-3543-CAC56DC7A3E0}"/>
              </a:ext>
            </a:extLst>
          </xdr:cNvPr>
          <xdr:cNvSpPr/>
        </xdr:nvSpPr>
        <xdr:spPr>
          <a:xfrm>
            <a:off x="414018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5" name="Rectangle: Rounded Corners 94">
            <a:extLst>
              <a:ext uri="{FF2B5EF4-FFF2-40B4-BE49-F238E27FC236}">
                <a16:creationId xmlns:a16="http://schemas.microsoft.com/office/drawing/2014/main" id="{0E5AD65B-AE68-462A-1AF0-B972FE936AF1}"/>
              </a:ext>
            </a:extLst>
          </xdr:cNvPr>
          <xdr:cNvSpPr/>
        </xdr:nvSpPr>
        <xdr:spPr>
          <a:xfrm>
            <a:off x="6592896" y="1080000"/>
            <a:ext cx="24353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6" name="Rectangle: Rounded Corners 95">
            <a:extLst>
              <a:ext uri="{FF2B5EF4-FFF2-40B4-BE49-F238E27FC236}">
                <a16:creationId xmlns:a16="http://schemas.microsoft.com/office/drawing/2014/main" id="{45CBE139-46FE-9FED-0225-ED7E0C28E361}"/>
              </a:ext>
            </a:extLst>
          </xdr:cNvPr>
          <xdr:cNvSpPr/>
        </xdr:nvSpPr>
        <xdr:spPr>
          <a:xfrm>
            <a:off x="1630070" y="1989000"/>
            <a:ext cx="3240000" cy="2340000"/>
          </a:xfrm>
          <a:prstGeom prst="roundRect">
            <a:avLst>
              <a:gd name="adj" fmla="val 1178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7" name="Rectangle: Rounded Corners 96">
            <a:extLst>
              <a:ext uri="{FF2B5EF4-FFF2-40B4-BE49-F238E27FC236}">
                <a16:creationId xmlns:a16="http://schemas.microsoft.com/office/drawing/2014/main" id="{8C2DD51E-95E0-3362-9836-1313D5218984}"/>
              </a:ext>
            </a:extLst>
          </xdr:cNvPr>
          <xdr:cNvSpPr/>
        </xdr:nvSpPr>
        <xdr:spPr>
          <a:xfrm>
            <a:off x="5049518" y="1980000"/>
            <a:ext cx="2160000" cy="23400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8" name="Rectangle: Rounded Corners 97">
            <a:extLst>
              <a:ext uri="{FF2B5EF4-FFF2-40B4-BE49-F238E27FC236}">
                <a16:creationId xmlns:a16="http://schemas.microsoft.com/office/drawing/2014/main" id="{33F298A6-6E83-16B9-03DF-9C538E241FFF}"/>
              </a:ext>
            </a:extLst>
          </xdr:cNvPr>
          <xdr:cNvSpPr/>
        </xdr:nvSpPr>
        <xdr:spPr>
          <a:xfrm>
            <a:off x="7380180" y="1989000"/>
            <a:ext cx="1620000" cy="23400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9" name="Rectangle: Rounded Corners 98">
            <a:extLst>
              <a:ext uri="{FF2B5EF4-FFF2-40B4-BE49-F238E27FC236}">
                <a16:creationId xmlns:a16="http://schemas.microsoft.com/office/drawing/2014/main" id="{6CB03E69-4EFE-9576-79E4-AC450904F067}"/>
              </a:ext>
            </a:extLst>
          </xdr:cNvPr>
          <xdr:cNvSpPr/>
        </xdr:nvSpPr>
        <xdr:spPr>
          <a:xfrm>
            <a:off x="7389519" y="4494974"/>
            <a:ext cx="1631355" cy="2205608"/>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0" name="Rectangle: Rounded Corners 99">
            <a:extLst>
              <a:ext uri="{FF2B5EF4-FFF2-40B4-BE49-F238E27FC236}">
                <a16:creationId xmlns:a16="http://schemas.microsoft.com/office/drawing/2014/main" id="{649E7B3A-09A5-5B3C-C1D7-997F96FD5405}"/>
              </a:ext>
            </a:extLst>
          </xdr:cNvPr>
          <xdr:cNvSpPr/>
        </xdr:nvSpPr>
        <xdr:spPr>
          <a:xfrm>
            <a:off x="1722902" y="4569078"/>
            <a:ext cx="5580000" cy="21780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1" name="Flowchart: Off-page Connector 100">
            <a:extLst>
              <a:ext uri="{FF2B5EF4-FFF2-40B4-BE49-F238E27FC236}">
                <a16:creationId xmlns:a16="http://schemas.microsoft.com/office/drawing/2014/main" id="{F8B47F7A-7182-D212-1C11-AA586E452D7A}"/>
              </a:ext>
            </a:extLst>
          </xdr:cNvPr>
          <xdr:cNvSpPr/>
        </xdr:nvSpPr>
        <xdr:spPr>
          <a:xfrm>
            <a:off x="9277106" y="1105250"/>
            <a:ext cx="1125848" cy="1842085"/>
          </a:xfrm>
          <a:prstGeom prst="flowChartOffpageConnector">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2" name="Flowchart: Off-page Connector 101">
            <a:extLst>
              <a:ext uri="{FF2B5EF4-FFF2-40B4-BE49-F238E27FC236}">
                <a16:creationId xmlns:a16="http://schemas.microsoft.com/office/drawing/2014/main" id="{038C389E-8A43-B2C1-68AF-53422601527D}"/>
              </a:ext>
            </a:extLst>
          </xdr:cNvPr>
          <xdr:cNvSpPr/>
        </xdr:nvSpPr>
        <xdr:spPr>
          <a:xfrm>
            <a:off x="10645752" y="1135052"/>
            <a:ext cx="1195310" cy="1858336"/>
          </a:xfrm>
          <a:prstGeom prst="flowChartOffpageConnector">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3" name="Rectangle: Rounded Corners 102">
            <a:extLst>
              <a:ext uri="{FF2B5EF4-FFF2-40B4-BE49-F238E27FC236}">
                <a16:creationId xmlns:a16="http://schemas.microsoft.com/office/drawing/2014/main" id="{BD2384E1-5DE1-C6D1-8CD8-BA028FDA4466}"/>
              </a:ext>
            </a:extLst>
          </xdr:cNvPr>
          <xdr:cNvSpPr/>
        </xdr:nvSpPr>
        <xdr:spPr>
          <a:xfrm>
            <a:off x="9230887" y="3067877"/>
            <a:ext cx="2832000" cy="36216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4" name="Flowchart: Off-page Connector 103">
            <a:extLst>
              <a:ext uri="{FF2B5EF4-FFF2-40B4-BE49-F238E27FC236}">
                <a16:creationId xmlns:a16="http://schemas.microsoft.com/office/drawing/2014/main" id="{3F5942D6-2075-693E-33AF-C2EACC37F848}"/>
              </a:ext>
            </a:extLst>
          </xdr:cNvPr>
          <xdr:cNvSpPr/>
        </xdr:nvSpPr>
        <xdr:spPr>
          <a:xfrm>
            <a:off x="9423202" y="1209600"/>
            <a:ext cx="862515" cy="1471500"/>
          </a:xfrm>
          <a:prstGeom prst="flowChartOffpageConnector">
            <a:avLst/>
          </a:prstGeom>
          <a:noFill/>
          <a:ln w="19050">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sp macro="" textlink="">
        <xdr:nvSpPr>
          <xdr:cNvPr id="105" name="Flowchart: Off-page Connector 104">
            <a:extLst>
              <a:ext uri="{FF2B5EF4-FFF2-40B4-BE49-F238E27FC236}">
                <a16:creationId xmlns:a16="http://schemas.microsoft.com/office/drawing/2014/main" id="{EAE6B992-6EFD-C89B-D86C-AFF9E510668D}"/>
              </a:ext>
            </a:extLst>
          </xdr:cNvPr>
          <xdr:cNvSpPr/>
        </xdr:nvSpPr>
        <xdr:spPr>
          <a:xfrm>
            <a:off x="10963256" y="1209600"/>
            <a:ext cx="651439" cy="1471500"/>
          </a:xfrm>
          <a:prstGeom prst="flowChartOffpageConnector">
            <a:avLst/>
          </a:prstGeom>
          <a:noFill/>
          <a:ln w="19050">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xnSp macro="">
        <xdr:nvCxnSpPr>
          <xdr:cNvPr id="106" name="Straight Connector 105">
            <a:extLst>
              <a:ext uri="{FF2B5EF4-FFF2-40B4-BE49-F238E27FC236}">
                <a16:creationId xmlns:a16="http://schemas.microsoft.com/office/drawing/2014/main" id="{B1AE2DF7-9C3C-37A9-C154-F369860C80AE}"/>
              </a:ext>
            </a:extLst>
          </xdr:cNvPr>
          <xdr:cNvCxnSpPr>
            <a:cxnSpLocks/>
          </xdr:cNvCxnSpPr>
        </xdr:nvCxnSpPr>
        <xdr:spPr>
          <a:xfrm>
            <a:off x="1797900" y="2340000"/>
            <a:ext cx="2792280" cy="108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7" name="Straight Connector 106">
            <a:extLst>
              <a:ext uri="{FF2B5EF4-FFF2-40B4-BE49-F238E27FC236}">
                <a16:creationId xmlns:a16="http://schemas.microsoft.com/office/drawing/2014/main" id="{50A554FF-FE87-4398-ECC0-B76EE7268E34}"/>
              </a:ext>
            </a:extLst>
          </xdr:cNvPr>
          <xdr:cNvCxnSpPr>
            <a:cxnSpLocks/>
          </xdr:cNvCxnSpPr>
        </xdr:nvCxnSpPr>
        <xdr:spPr>
          <a:xfrm>
            <a:off x="5338195" y="2349000"/>
            <a:ext cx="1800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6EF41D1A-5788-762B-A7B6-C24547E79D4B}"/>
              </a:ext>
            </a:extLst>
          </xdr:cNvPr>
          <xdr:cNvCxnSpPr>
            <a:cxnSpLocks/>
          </xdr:cNvCxnSpPr>
        </xdr:nvCxnSpPr>
        <xdr:spPr>
          <a:xfrm>
            <a:off x="7527780" y="2349000"/>
            <a:ext cx="1296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CAF20B23-36C9-84D0-F663-F84AB9DA42CC}"/>
              </a:ext>
            </a:extLst>
          </xdr:cNvPr>
          <xdr:cNvCxnSpPr>
            <a:cxnSpLocks/>
          </xdr:cNvCxnSpPr>
        </xdr:nvCxnSpPr>
        <xdr:spPr>
          <a:xfrm>
            <a:off x="1764180" y="4918715"/>
            <a:ext cx="5184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a:extLst>
              <a:ext uri="{FF2B5EF4-FFF2-40B4-BE49-F238E27FC236}">
                <a16:creationId xmlns:a16="http://schemas.microsoft.com/office/drawing/2014/main" id="{3D5DB9D9-9F7E-4101-8D7D-C1445DE4A5BF}"/>
              </a:ext>
            </a:extLst>
          </xdr:cNvPr>
          <xdr:cNvCxnSpPr>
            <a:cxnSpLocks/>
          </xdr:cNvCxnSpPr>
        </xdr:nvCxnSpPr>
        <xdr:spPr>
          <a:xfrm>
            <a:off x="7509103" y="4875812"/>
            <a:ext cx="1332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18F9830C-49E0-6668-6756-FFB802F36842}"/>
              </a:ext>
            </a:extLst>
          </xdr:cNvPr>
          <xdr:cNvCxnSpPr>
            <a:cxnSpLocks/>
          </xdr:cNvCxnSpPr>
        </xdr:nvCxnSpPr>
        <xdr:spPr>
          <a:xfrm>
            <a:off x="9423202" y="3477481"/>
            <a:ext cx="2520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11</xdr:col>
      <xdr:colOff>518392</xdr:colOff>
      <xdr:row>6</xdr:row>
      <xdr:rowOff>27710</xdr:rowOff>
    </xdr:from>
    <xdr:to>
      <xdr:col>12</xdr:col>
      <xdr:colOff>571501</xdr:colOff>
      <xdr:row>9</xdr:row>
      <xdr:rowOff>138547</xdr:rowOff>
    </xdr:to>
    <xdr:pic>
      <xdr:nvPicPr>
        <xdr:cNvPr id="30" name="Graphic 29" descr="Bar graph with upward trend with solid fill">
          <a:extLst>
            <a:ext uri="{FF2B5EF4-FFF2-40B4-BE49-F238E27FC236}">
              <a16:creationId xmlns:a16="http://schemas.microsoft.com/office/drawing/2014/main" id="{E64CF53E-4969-9905-C388-753E2B20439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9392" y="1136074"/>
          <a:ext cx="665018" cy="665018"/>
        </a:xfrm>
        <a:prstGeom prst="rect">
          <a:avLst/>
        </a:prstGeom>
      </xdr:spPr>
    </xdr:pic>
    <xdr:clientData/>
  </xdr:twoCellAnchor>
  <xdr:twoCellAnchor editAs="oneCell">
    <xdr:from>
      <xdr:col>15</xdr:col>
      <xdr:colOff>31750</xdr:colOff>
      <xdr:row>24</xdr:row>
      <xdr:rowOff>135658</xdr:rowOff>
    </xdr:from>
    <xdr:to>
      <xdr:col>15</xdr:col>
      <xdr:colOff>438728</xdr:colOff>
      <xdr:row>26</xdr:row>
      <xdr:rowOff>173438</xdr:rowOff>
    </xdr:to>
    <xdr:pic>
      <xdr:nvPicPr>
        <xdr:cNvPr id="32" name="Graphic 31" descr="Coins with solid fill">
          <a:extLst>
            <a:ext uri="{FF2B5EF4-FFF2-40B4-BE49-F238E27FC236}">
              <a16:creationId xmlns:a16="http://schemas.microsoft.com/office/drawing/2014/main" id="{BA71397A-5907-925D-D296-B54E035CAE6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210386" y="4569113"/>
          <a:ext cx="406978" cy="407234"/>
        </a:xfrm>
        <a:prstGeom prst="rect">
          <a:avLst/>
        </a:prstGeom>
      </xdr:spPr>
    </xdr:pic>
    <xdr:clientData/>
  </xdr:twoCellAnchor>
  <xdr:twoCellAnchor editAs="oneCell">
    <xdr:from>
      <xdr:col>17</xdr:col>
      <xdr:colOff>11456</xdr:colOff>
      <xdr:row>6</xdr:row>
      <xdr:rowOff>57637</xdr:rowOff>
    </xdr:from>
    <xdr:to>
      <xdr:col>18</xdr:col>
      <xdr:colOff>103467</xdr:colOff>
      <xdr:row>10</xdr:row>
      <xdr:rowOff>23091</xdr:rowOff>
    </xdr:to>
    <xdr:pic>
      <xdr:nvPicPr>
        <xdr:cNvPr id="34" name="Graphic 33" descr="Piggy Bank with solid fill">
          <a:extLst>
            <a:ext uri="{FF2B5EF4-FFF2-40B4-BE49-F238E27FC236}">
              <a16:creationId xmlns:a16="http://schemas.microsoft.com/office/drawing/2014/main" id="{DB2319FD-7044-BC15-0BC2-BCA92D11713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413911" y="1166001"/>
          <a:ext cx="703920" cy="704363"/>
        </a:xfrm>
        <a:prstGeom prst="rect">
          <a:avLst/>
        </a:prstGeom>
      </xdr:spPr>
    </xdr:pic>
    <xdr:clientData/>
  </xdr:twoCellAnchor>
  <xdr:twoCellAnchor editAs="oneCell">
    <xdr:from>
      <xdr:col>0</xdr:col>
      <xdr:colOff>257858</xdr:colOff>
      <xdr:row>1</xdr:row>
      <xdr:rowOff>57728</xdr:rowOff>
    </xdr:from>
    <xdr:to>
      <xdr:col>1</xdr:col>
      <xdr:colOff>506267</xdr:colOff>
      <xdr:row>5</xdr:row>
      <xdr:rowOff>58882</xdr:rowOff>
    </xdr:to>
    <xdr:pic>
      <xdr:nvPicPr>
        <xdr:cNvPr id="36" name="Graphic 35" descr="Presentation with bar chart with solid fill">
          <a:extLst>
            <a:ext uri="{FF2B5EF4-FFF2-40B4-BE49-F238E27FC236}">
              <a16:creationId xmlns:a16="http://schemas.microsoft.com/office/drawing/2014/main" id="{1BBB1AB5-80CC-D7FD-3CC7-A197741AEA5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57858" y="242455"/>
          <a:ext cx="860318" cy="740063"/>
        </a:xfrm>
        <a:prstGeom prst="rect">
          <a:avLst/>
        </a:prstGeom>
      </xdr:spPr>
    </xdr:pic>
    <xdr:clientData/>
  </xdr:twoCellAnchor>
  <xdr:twoCellAnchor editAs="oneCell">
    <xdr:from>
      <xdr:col>22</xdr:col>
      <xdr:colOff>276819</xdr:colOff>
      <xdr:row>12</xdr:row>
      <xdr:rowOff>153281</xdr:rowOff>
    </xdr:from>
    <xdr:to>
      <xdr:col>23</xdr:col>
      <xdr:colOff>80819</xdr:colOff>
      <xdr:row>15</xdr:row>
      <xdr:rowOff>15270</xdr:rowOff>
    </xdr:to>
    <xdr:pic>
      <xdr:nvPicPr>
        <xdr:cNvPr id="38" name="Graphic 37" descr="Ribbon with solid fill">
          <a:extLst>
            <a:ext uri="{FF2B5EF4-FFF2-40B4-BE49-F238E27FC236}">
              <a16:creationId xmlns:a16="http://schemas.microsoft.com/office/drawing/2014/main" id="{0F2E00B0-51B3-F1D5-73DA-750A71E74AE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738819" y="2370008"/>
          <a:ext cx="415909" cy="416171"/>
        </a:xfrm>
        <a:prstGeom prst="rect">
          <a:avLst/>
        </a:prstGeom>
      </xdr:spPr>
    </xdr:pic>
    <xdr:clientData/>
  </xdr:twoCellAnchor>
  <xdr:twoCellAnchor editAs="oneCell">
    <xdr:from>
      <xdr:col>0</xdr:col>
      <xdr:colOff>599424</xdr:colOff>
      <xdr:row>31</xdr:row>
      <xdr:rowOff>150092</xdr:rowOff>
    </xdr:from>
    <xdr:to>
      <xdr:col>2</xdr:col>
      <xdr:colOff>195608</xdr:colOff>
      <xdr:row>36</xdr:row>
      <xdr:rowOff>46973</xdr:rowOff>
    </xdr:to>
    <xdr:pic>
      <xdr:nvPicPr>
        <xdr:cNvPr id="40" name="Graphic 39" descr="Shopping cart with solid fill">
          <a:extLst>
            <a:ext uri="{FF2B5EF4-FFF2-40B4-BE49-F238E27FC236}">
              <a16:creationId xmlns:a16="http://schemas.microsoft.com/office/drawing/2014/main" id="{7921D469-A0C8-0873-FDC8-2ECD7CCB0FE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99424" y="5876637"/>
          <a:ext cx="820002" cy="820518"/>
        </a:xfrm>
        <a:prstGeom prst="rect">
          <a:avLst/>
        </a:prstGeom>
      </xdr:spPr>
    </xdr:pic>
    <xdr:clientData/>
  </xdr:twoCellAnchor>
  <xdr:twoCellAnchor editAs="oneCell">
    <xdr:from>
      <xdr:col>19</xdr:col>
      <xdr:colOff>393244</xdr:colOff>
      <xdr:row>12</xdr:row>
      <xdr:rowOff>170420</xdr:rowOff>
    </xdr:from>
    <xdr:to>
      <xdr:col>20</xdr:col>
      <xdr:colOff>153317</xdr:colOff>
      <xdr:row>14</xdr:row>
      <xdr:rowOff>173182</xdr:rowOff>
    </xdr:to>
    <xdr:pic>
      <xdr:nvPicPr>
        <xdr:cNvPr id="42" name="Graphic 41" descr="Trophy with solid fill">
          <a:extLst>
            <a:ext uri="{FF2B5EF4-FFF2-40B4-BE49-F238E27FC236}">
              <a16:creationId xmlns:a16="http://schemas.microsoft.com/office/drawing/2014/main" id="{89B173A4-2B56-93D2-9581-23633168628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2019517" y="2387147"/>
          <a:ext cx="371982" cy="372217"/>
        </a:xfrm>
        <a:prstGeom prst="rect">
          <a:avLst/>
        </a:prstGeom>
      </xdr:spPr>
    </xdr:pic>
    <xdr:clientData/>
  </xdr:twoCellAnchor>
  <xdr:twoCellAnchor editAs="oneCell">
    <xdr:from>
      <xdr:col>3</xdr:col>
      <xdr:colOff>421410</xdr:colOff>
      <xdr:row>11</xdr:row>
      <xdr:rowOff>23090</xdr:rowOff>
    </xdr:from>
    <xdr:to>
      <xdr:col>4</xdr:col>
      <xdr:colOff>187173</xdr:colOff>
      <xdr:row>13</xdr:row>
      <xdr:rowOff>30596</xdr:rowOff>
    </xdr:to>
    <xdr:pic>
      <xdr:nvPicPr>
        <xdr:cNvPr id="44" name="Graphic 43" descr="Clipboard with solid fill">
          <a:extLst>
            <a:ext uri="{FF2B5EF4-FFF2-40B4-BE49-F238E27FC236}">
              <a16:creationId xmlns:a16="http://schemas.microsoft.com/office/drawing/2014/main" id="{32052623-6EC1-E2DC-387C-2C9791054BC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257137" y="2055090"/>
          <a:ext cx="377672" cy="376961"/>
        </a:xfrm>
        <a:prstGeom prst="rect">
          <a:avLst/>
        </a:prstGeom>
      </xdr:spPr>
    </xdr:pic>
    <xdr:clientData/>
  </xdr:twoCellAnchor>
  <xdr:twoCellAnchor editAs="oneCell">
    <xdr:from>
      <xdr:col>3</xdr:col>
      <xdr:colOff>396497</xdr:colOff>
      <xdr:row>24</xdr:row>
      <xdr:rowOff>153470</xdr:rowOff>
    </xdr:from>
    <xdr:to>
      <xdr:col>4</xdr:col>
      <xdr:colOff>196273</xdr:colOff>
      <xdr:row>27</xdr:row>
      <xdr:rowOff>11233</xdr:rowOff>
    </xdr:to>
    <xdr:pic>
      <xdr:nvPicPr>
        <xdr:cNvPr id="46" name="Graphic 45" descr="Daily calendar with solid fill">
          <a:extLst>
            <a:ext uri="{FF2B5EF4-FFF2-40B4-BE49-F238E27FC236}">
              <a16:creationId xmlns:a16="http://schemas.microsoft.com/office/drawing/2014/main" id="{90E0647A-110D-EC31-1FF5-79939E799E3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232224" y="4586925"/>
          <a:ext cx="411685" cy="411944"/>
        </a:xfrm>
        <a:prstGeom prst="rect">
          <a:avLst/>
        </a:prstGeom>
      </xdr:spPr>
    </xdr:pic>
    <xdr:clientData/>
  </xdr:twoCellAnchor>
  <xdr:twoCellAnchor editAs="oneCell">
    <xdr:from>
      <xdr:col>6</xdr:col>
      <xdr:colOff>472026</xdr:colOff>
      <xdr:row>6</xdr:row>
      <xdr:rowOff>40227</xdr:rowOff>
    </xdr:from>
    <xdr:to>
      <xdr:col>7</xdr:col>
      <xdr:colOff>496454</xdr:colOff>
      <xdr:row>9</xdr:row>
      <xdr:rowOff>121183</xdr:rowOff>
    </xdr:to>
    <xdr:pic>
      <xdr:nvPicPr>
        <xdr:cNvPr id="48" name="Graphic 47" descr="Money with solid fill">
          <a:extLst>
            <a:ext uri="{FF2B5EF4-FFF2-40B4-BE49-F238E27FC236}">
              <a16:creationId xmlns:a16="http://schemas.microsoft.com/office/drawing/2014/main" id="{C6D59B06-46DC-3565-47AD-9B7642D27090}"/>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4143481" y="1148591"/>
          <a:ext cx="636337" cy="635137"/>
        </a:xfrm>
        <a:prstGeom prst="rect">
          <a:avLst/>
        </a:prstGeom>
      </xdr:spPr>
    </xdr:pic>
    <xdr:clientData/>
  </xdr:twoCellAnchor>
  <xdr:twoCellAnchor editAs="oneCell">
    <xdr:from>
      <xdr:col>10</xdr:col>
      <xdr:colOff>314614</xdr:colOff>
      <xdr:row>11</xdr:row>
      <xdr:rowOff>21359</xdr:rowOff>
    </xdr:from>
    <xdr:to>
      <xdr:col>11</xdr:col>
      <xdr:colOff>80819</xdr:colOff>
      <xdr:row>13</xdr:row>
      <xdr:rowOff>29306</xdr:rowOff>
    </xdr:to>
    <xdr:pic>
      <xdr:nvPicPr>
        <xdr:cNvPr id="50" name="Graphic 49" descr="Arrow circle with solid fill">
          <a:extLst>
            <a:ext uri="{FF2B5EF4-FFF2-40B4-BE49-F238E27FC236}">
              <a16:creationId xmlns:a16="http://schemas.microsoft.com/office/drawing/2014/main" id="{4EF34857-FDA5-EC6A-48D6-E830171A91B0}"/>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6433705" y="2053359"/>
          <a:ext cx="378114" cy="377402"/>
        </a:xfrm>
        <a:prstGeom prst="rect">
          <a:avLst/>
        </a:prstGeom>
      </xdr:spPr>
    </xdr:pic>
    <xdr:clientData/>
  </xdr:twoCellAnchor>
  <xdr:twoCellAnchor editAs="oneCell">
    <xdr:from>
      <xdr:col>19</xdr:col>
      <xdr:colOff>78126</xdr:colOff>
      <xdr:row>17</xdr:row>
      <xdr:rowOff>45604</xdr:rowOff>
    </xdr:from>
    <xdr:to>
      <xdr:col>19</xdr:col>
      <xdr:colOff>508000</xdr:colOff>
      <xdr:row>19</xdr:row>
      <xdr:rowOff>32377</xdr:rowOff>
    </xdr:to>
    <xdr:pic>
      <xdr:nvPicPr>
        <xdr:cNvPr id="54" name="Picture 53">
          <a:extLst>
            <a:ext uri="{FF2B5EF4-FFF2-40B4-BE49-F238E27FC236}">
              <a16:creationId xmlns:a16="http://schemas.microsoft.com/office/drawing/2014/main" id="{5CF4D7F6-5BEC-4532-0151-A4EF42034D7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1704399" y="3185968"/>
          <a:ext cx="429874" cy="356227"/>
        </a:xfrm>
        <a:prstGeom prst="rect">
          <a:avLst/>
        </a:prstGeom>
      </xdr:spPr>
    </xdr:pic>
    <xdr:clientData/>
  </xdr:twoCellAnchor>
  <xdr:twoCellAnchor editAs="oneCell">
    <xdr:from>
      <xdr:col>15</xdr:col>
      <xdr:colOff>174340</xdr:colOff>
      <xdr:row>11</xdr:row>
      <xdr:rowOff>105642</xdr:rowOff>
    </xdr:from>
    <xdr:to>
      <xdr:col>15</xdr:col>
      <xdr:colOff>437976</xdr:colOff>
      <xdr:row>13</xdr:row>
      <xdr:rowOff>0</xdr:rowOff>
    </xdr:to>
    <xdr:pic>
      <xdr:nvPicPr>
        <xdr:cNvPr id="56" name="Picture 55">
          <a:extLst>
            <a:ext uri="{FF2B5EF4-FFF2-40B4-BE49-F238E27FC236}">
              <a16:creationId xmlns:a16="http://schemas.microsoft.com/office/drawing/2014/main" id="{FEF9C215-5A74-B1BC-AFD1-1F2D91E555A1}"/>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9352976" y="2137642"/>
          <a:ext cx="263636" cy="263813"/>
        </a:xfrm>
        <a:prstGeom prst="rect">
          <a:avLst/>
        </a:prstGeom>
      </xdr:spPr>
    </xdr:pic>
    <xdr:clientData/>
  </xdr:twoCellAnchor>
  <xdr:twoCellAnchor>
    <xdr:from>
      <xdr:col>21</xdr:col>
      <xdr:colOff>531091</xdr:colOff>
      <xdr:row>7</xdr:row>
      <xdr:rowOff>46181</xdr:rowOff>
    </xdr:from>
    <xdr:to>
      <xdr:col>23</xdr:col>
      <xdr:colOff>392545</xdr:colOff>
      <xdr:row>16</xdr:row>
      <xdr:rowOff>11545</xdr:rowOff>
    </xdr:to>
    <xdr:sp macro="" textlink="">
      <xdr:nvSpPr>
        <xdr:cNvPr id="118" name="Flowchart: Off-page Connector 117">
          <a:extLst>
            <a:ext uri="{FF2B5EF4-FFF2-40B4-BE49-F238E27FC236}">
              <a16:creationId xmlns:a16="http://schemas.microsoft.com/office/drawing/2014/main" id="{7829C074-FBB6-4CDC-B2E5-4EFB4DD9AFDF}"/>
            </a:ext>
          </a:extLst>
        </xdr:cNvPr>
        <xdr:cNvSpPr/>
      </xdr:nvSpPr>
      <xdr:spPr>
        <a:xfrm>
          <a:off x="13381182" y="1339272"/>
          <a:ext cx="1085272" cy="1627909"/>
        </a:xfrm>
        <a:prstGeom prst="flowChartOffpageConnector">
          <a:avLst/>
        </a:prstGeom>
        <a:solidFill>
          <a:schemeClr val="accent6">
            <a:alpha val="0"/>
          </a:schemeClr>
        </a:solidFill>
        <a:ln w="19050">
          <a:solidFill>
            <a:schemeClr val="bg1"/>
          </a:solidFill>
          <a:prstDash val="dash"/>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57729</xdr:colOff>
      <xdr:row>7</xdr:row>
      <xdr:rowOff>34636</xdr:rowOff>
    </xdr:from>
    <xdr:to>
      <xdr:col>20</xdr:col>
      <xdr:colOff>496454</xdr:colOff>
      <xdr:row>15</xdr:row>
      <xdr:rowOff>138545</xdr:rowOff>
    </xdr:to>
    <xdr:sp macro="" textlink="">
      <xdr:nvSpPr>
        <xdr:cNvPr id="117" name="Flowchart: Off-page Connector 116">
          <a:extLst>
            <a:ext uri="{FF2B5EF4-FFF2-40B4-BE49-F238E27FC236}">
              <a16:creationId xmlns:a16="http://schemas.microsoft.com/office/drawing/2014/main" id="{2754CA01-2011-4C85-9839-7C2EC1095301}"/>
            </a:ext>
          </a:extLst>
        </xdr:cNvPr>
        <xdr:cNvSpPr/>
      </xdr:nvSpPr>
      <xdr:spPr>
        <a:xfrm>
          <a:off x="11684002" y="1327727"/>
          <a:ext cx="1050634" cy="1581727"/>
        </a:xfrm>
        <a:prstGeom prst="flowChartOffpageConnector">
          <a:avLst/>
        </a:prstGeom>
        <a:solidFill>
          <a:schemeClr val="accent6">
            <a:alpha val="0"/>
          </a:schemeClr>
        </a:solidFill>
        <a:ln w="19050">
          <a:solidFill>
            <a:schemeClr val="bg1"/>
          </a:solidFill>
          <a:prstDash val="dash"/>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600364</xdr:colOff>
      <xdr:row>1</xdr:row>
      <xdr:rowOff>69273</xdr:rowOff>
    </xdr:from>
    <xdr:to>
      <xdr:col>8</xdr:col>
      <xdr:colOff>461818</xdr:colOff>
      <xdr:row>3</xdr:row>
      <xdr:rowOff>173182</xdr:rowOff>
    </xdr:to>
    <xdr:sp macro="" textlink="">
      <xdr:nvSpPr>
        <xdr:cNvPr id="189" name="TextBox 188">
          <a:extLst>
            <a:ext uri="{FF2B5EF4-FFF2-40B4-BE49-F238E27FC236}">
              <a16:creationId xmlns:a16="http://schemas.microsoft.com/office/drawing/2014/main" id="{E6F22A65-3528-7CBF-00A7-BB55FDBFA271}"/>
            </a:ext>
          </a:extLst>
        </xdr:cNvPr>
        <xdr:cNvSpPr txBox="1"/>
      </xdr:nvSpPr>
      <xdr:spPr>
        <a:xfrm>
          <a:off x="1212273" y="254000"/>
          <a:ext cx="4144818"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SALES</a:t>
          </a:r>
          <a:r>
            <a:rPr lang="en-IN" sz="3200" b="1" baseline="0"/>
            <a:t> </a:t>
          </a:r>
          <a:r>
            <a:rPr lang="en-IN" sz="3200" b="1" baseline="0">
              <a:solidFill>
                <a:schemeClr val="bg1"/>
              </a:solidFill>
            </a:rPr>
            <a:t>DASHBOARD</a:t>
          </a:r>
          <a:endParaRPr lang="en-IN" sz="3200" b="1">
            <a:solidFill>
              <a:schemeClr val="bg1"/>
            </a:solidFill>
          </a:endParaRPr>
        </a:p>
      </xdr:txBody>
    </xdr:sp>
    <xdr:clientData/>
  </xdr:twoCellAnchor>
  <xdr:twoCellAnchor>
    <xdr:from>
      <xdr:col>13</xdr:col>
      <xdr:colOff>277091</xdr:colOff>
      <xdr:row>6</xdr:row>
      <xdr:rowOff>92364</xdr:rowOff>
    </xdr:from>
    <xdr:to>
      <xdr:col>15</xdr:col>
      <xdr:colOff>277091</xdr:colOff>
      <xdr:row>8</xdr:row>
      <xdr:rowOff>11546</xdr:rowOff>
    </xdr:to>
    <xdr:sp macro="" textlink="">
      <xdr:nvSpPr>
        <xdr:cNvPr id="191" name="TextBox 190">
          <a:extLst>
            <a:ext uri="{FF2B5EF4-FFF2-40B4-BE49-F238E27FC236}">
              <a16:creationId xmlns:a16="http://schemas.microsoft.com/office/drawing/2014/main" id="{C23198F1-3643-2E6F-CAE8-DAA36326D629}"/>
            </a:ext>
          </a:extLst>
        </xdr:cNvPr>
        <xdr:cNvSpPr txBox="1"/>
      </xdr:nvSpPr>
      <xdr:spPr>
        <a:xfrm>
          <a:off x="8231909" y="1200728"/>
          <a:ext cx="1223818"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rPr>
            <a:t>PROFIT</a:t>
          </a:r>
          <a:r>
            <a:rPr lang="en-IN" sz="1100" b="1" baseline="0">
              <a:solidFill>
                <a:srgbClr val="FFFF00"/>
              </a:solidFill>
            </a:rPr>
            <a:t> %</a:t>
          </a:r>
          <a:endParaRPr lang="en-IN" sz="1100" b="1">
            <a:solidFill>
              <a:srgbClr val="FFFF00"/>
            </a:solidFill>
          </a:endParaRPr>
        </a:p>
      </xdr:txBody>
    </xdr:sp>
    <xdr:clientData/>
  </xdr:twoCellAnchor>
  <xdr:twoCellAnchor>
    <xdr:from>
      <xdr:col>19</xdr:col>
      <xdr:colOff>334819</xdr:colOff>
      <xdr:row>10</xdr:row>
      <xdr:rowOff>92363</xdr:rowOff>
    </xdr:from>
    <xdr:to>
      <xdr:col>20</xdr:col>
      <xdr:colOff>554182</xdr:colOff>
      <xdr:row>11</xdr:row>
      <xdr:rowOff>103909</xdr:rowOff>
    </xdr:to>
    <xdr:sp macro="" textlink="Analysis!Y1">
      <xdr:nvSpPr>
        <xdr:cNvPr id="192" name="TextBox 191">
          <a:extLst>
            <a:ext uri="{FF2B5EF4-FFF2-40B4-BE49-F238E27FC236}">
              <a16:creationId xmlns:a16="http://schemas.microsoft.com/office/drawing/2014/main" id="{85308343-5100-461D-8588-242E3893EFF1}"/>
            </a:ext>
          </a:extLst>
        </xdr:cNvPr>
        <xdr:cNvSpPr txBox="1"/>
      </xdr:nvSpPr>
      <xdr:spPr>
        <a:xfrm>
          <a:off x="11961092" y="1939636"/>
          <a:ext cx="831272" cy="196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1AE52E-A6AF-4DCA-8EEC-DEF1E0632722}" type="TxLink">
            <a:rPr lang="en-US" sz="1100" b="0" i="0" u="none" strike="noStrike">
              <a:solidFill>
                <a:schemeClr val="bg1"/>
              </a:solidFill>
              <a:latin typeface="Calibri"/>
              <a:ea typeface="Calibri"/>
              <a:cs typeface="Calibri"/>
            </a:rPr>
            <a:pPr/>
            <a:t>23</a:t>
          </a:fld>
          <a:endParaRPr lang="en-IN" sz="1100" b="0">
            <a:solidFill>
              <a:schemeClr val="bg1"/>
            </a:solidFill>
          </a:endParaRPr>
        </a:p>
      </xdr:txBody>
    </xdr:sp>
    <xdr:clientData/>
  </xdr:twoCellAnchor>
  <xdr:twoCellAnchor>
    <xdr:from>
      <xdr:col>6</xdr:col>
      <xdr:colOff>496455</xdr:colOff>
      <xdr:row>11</xdr:row>
      <xdr:rowOff>103909</xdr:rowOff>
    </xdr:from>
    <xdr:to>
      <xdr:col>7</xdr:col>
      <xdr:colOff>531091</xdr:colOff>
      <xdr:row>12</xdr:row>
      <xdr:rowOff>127000</xdr:rowOff>
    </xdr:to>
    <xdr:sp macro="" textlink="">
      <xdr:nvSpPr>
        <xdr:cNvPr id="193" name="TextBox 192">
          <a:extLst>
            <a:ext uri="{FF2B5EF4-FFF2-40B4-BE49-F238E27FC236}">
              <a16:creationId xmlns:a16="http://schemas.microsoft.com/office/drawing/2014/main" id="{2E616A83-C126-4AF7-868A-0E3E62B899A3}"/>
            </a:ext>
          </a:extLst>
        </xdr:cNvPr>
        <xdr:cNvSpPr txBox="1"/>
      </xdr:nvSpPr>
      <xdr:spPr>
        <a:xfrm>
          <a:off x="4167910" y="2135909"/>
          <a:ext cx="646545" cy="207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p>
      </xdr:txBody>
    </xdr:sp>
    <xdr:clientData/>
  </xdr:twoCellAnchor>
  <xdr:twoCellAnchor>
    <xdr:from>
      <xdr:col>3</xdr:col>
      <xdr:colOff>357909</xdr:colOff>
      <xdr:row>6</xdr:row>
      <xdr:rowOff>138545</xdr:rowOff>
    </xdr:from>
    <xdr:to>
      <xdr:col>5</xdr:col>
      <xdr:colOff>357909</xdr:colOff>
      <xdr:row>8</xdr:row>
      <xdr:rowOff>57727</xdr:rowOff>
    </xdr:to>
    <xdr:sp macro="" textlink="">
      <xdr:nvSpPr>
        <xdr:cNvPr id="195" name="TextBox 194">
          <a:extLst>
            <a:ext uri="{FF2B5EF4-FFF2-40B4-BE49-F238E27FC236}">
              <a16:creationId xmlns:a16="http://schemas.microsoft.com/office/drawing/2014/main" id="{6A1154EE-3899-4537-AD1A-23689F81B19B}"/>
            </a:ext>
          </a:extLst>
        </xdr:cNvPr>
        <xdr:cNvSpPr txBox="1"/>
      </xdr:nvSpPr>
      <xdr:spPr>
        <a:xfrm>
          <a:off x="2193636" y="1246909"/>
          <a:ext cx="1223818"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rPr>
            <a:t>TOTAL</a:t>
          </a:r>
          <a:r>
            <a:rPr lang="en-IN" sz="1400" b="1" baseline="0">
              <a:solidFill>
                <a:srgbClr val="FFFF00"/>
              </a:solidFill>
            </a:rPr>
            <a:t> SALES</a:t>
          </a:r>
          <a:endParaRPr lang="en-IN" sz="1400" b="1">
            <a:solidFill>
              <a:srgbClr val="FFFF00"/>
            </a:solidFill>
          </a:endParaRPr>
        </a:p>
      </xdr:txBody>
    </xdr:sp>
    <xdr:clientData/>
  </xdr:twoCellAnchor>
  <xdr:twoCellAnchor>
    <xdr:from>
      <xdr:col>8</xdr:col>
      <xdr:colOff>496454</xdr:colOff>
      <xdr:row>6</xdr:row>
      <xdr:rowOff>115454</xdr:rowOff>
    </xdr:from>
    <xdr:to>
      <xdr:col>11</xdr:col>
      <xdr:colOff>138545</xdr:colOff>
      <xdr:row>8</xdr:row>
      <xdr:rowOff>92364</xdr:rowOff>
    </xdr:to>
    <xdr:sp macro="" textlink="">
      <xdr:nvSpPr>
        <xdr:cNvPr id="196" name="TextBox 195">
          <a:extLst>
            <a:ext uri="{FF2B5EF4-FFF2-40B4-BE49-F238E27FC236}">
              <a16:creationId xmlns:a16="http://schemas.microsoft.com/office/drawing/2014/main" id="{DAFB96A5-15E2-46C1-A4AB-E865A336B90B}"/>
            </a:ext>
          </a:extLst>
        </xdr:cNvPr>
        <xdr:cNvSpPr txBox="1"/>
      </xdr:nvSpPr>
      <xdr:spPr>
        <a:xfrm>
          <a:off x="5391727" y="1223818"/>
          <a:ext cx="1477818"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rPr>
            <a:t>TOTAL</a:t>
          </a:r>
          <a:r>
            <a:rPr lang="en-IN" sz="1400" b="1" baseline="0">
              <a:solidFill>
                <a:srgbClr val="FFFF00"/>
              </a:solidFill>
            </a:rPr>
            <a:t> PROFIT</a:t>
          </a:r>
          <a:endParaRPr lang="en-IN" sz="1400" b="1">
            <a:solidFill>
              <a:srgbClr val="FFFF00"/>
            </a:solidFill>
          </a:endParaRPr>
        </a:p>
      </xdr:txBody>
    </xdr:sp>
    <xdr:clientData/>
  </xdr:twoCellAnchor>
  <xdr:twoCellAnchor>
    <xdr:from>
      <xdr:col>8</xdr:col>
      <xdr:colOff>496455</xdr:colOff>
      <xdr:row>7</xdr:row>
      <xdr:rowOff>150091</xdr:rowOff>
    </xdr:from>
    <xdr:to>
      <xdr:col>11</xdr:col>
      <xdr:colOff>63500</xdr:colOff>
      <xdr:row>10</xdr:row>
      <xdr:rowOff>173182</xdr:rowOff>
    </xdr:to>
    <xdr:sp macro="" textlink="Analysis!E6">
      <xdr:nvSpPr>
        <xdr:cNvPr id="197" name="TextBox 196">
          <a:extLst>
            <a:ext uri="{FF2B5EF4-FFF2-40B4-BE49-F238E27FC236}">
              <a16:creationId xmlns:a16="http://schemas.microsoft.com/office/drawing/2014/main" id="{CEBDA53E-610C-4858-B999-EE2A436761EC}"/>
            </a:ext>
          </a:extLst>
        </xdr:cNvPr>
        <xdr:cNvSpPr txBox="1"/>
      </xdr:nvSpPr>
      <xdr:spPr>
        <a:xfrm>
          <a:off x="5391728" y="1443182"/>
          <a:ext cx="1402772" cy="577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A26D21-F09C-4A86-A755-C2A6BCEF8799}" type="TxLink">
            <a:rPr lang="en-US" sz="2400" b="1" i="0" u="none" strike="noStrike">
              <a:solidFill>
                <a:schemeClr val="bg1"/>
              </a:solidFill>
              <a:latin typeface="Calibri"/>
              <a:ea typeface="Calibri"/>
              <a:cs typeface="Calibri"/>
            </a:rPr>
            <a:pPr/>
            <a:t>$3,475</a:t>
          </a:fld>
          <a:endParaRPr lang="en-IN" sz="2400" b="1">
            <a:solidFill>
              <a:schemeClr val="bg1"/>
            </a:solidFill>
          </a:endParaRPr>
        </a:p>
      </xdr:txBody>
    </xdr:sp>
    <xdr:clientData/>
  </xdr:twoCellAnchor>
  <xdr:twoCellAnchor>
    <xdr:from>
      <xdr:col>19</xdr:col>
      <xdr:colOff>57727</xdr:colOff>
      <xdr:row>7</xdr:row>
      <xdr:rowOff>80818</xdr:rowOff>
    </xdr:from>
    <xdr:to>
      <xdr:col>20</xdr:col>
      <xdr:colOff>381000</xdr:colOff>
      <xdr:row>10</xdr:row>
      <xdr:rowOff>0</xdr:rowOff>
    </xdr:to>
    <xdr:sp macro="" textlink="">
      <xdr:nvSpPr>
        <xdr:cNvPr id="198" name="TextBox 197">
          <a:extLst>
            <a:ext uri="{FF2B5EF4-FFF2-40B4-BE49-F238E27FC236}">
              <a16:creationId xmlns:a16="http://schemas.microsoft.com/office/drawing/2014/main" id="{99339943-B7D0-43DB-AB0E-FF90D24EC8A9}"/>
            </a:ext>
          </a:extLst>
        </xdr:cNvPr>
        <xdr:cNvSpPr txBox="1"/>
      </xdr:nvSpPr>
      <xdr:spPr>
        <a:xfrm>
          <a:off x="11684000" y="1373909"/>
          <a:ext cx="935182"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FF00"/>
              </a:solidFill>
            </a:rPr>
            <a:t>TOP</a:t>
          </a:r>
          <a:r>
            <a:rPr lang="en-IN" sz="1100" b="1" baseline="0">
              <a:solidFill>
                <a:srgbClr val="FFFF00"/>
              </a:solidFill>
            </a:rPr>
            <a:t> PRODUCT</a:t>
          </a:r>
          <a:endParaRPr lang="en-IN" sz="1100" b="1">
            <a:solidFill>
              <a:srgbClr val="FFFF00"/>
            </a:solidFill>
          </a:endParaRPr>
        </a:p>
      </xdr:txBody>
    </xdr:sp>
    <xdr:clientData/>
  </xdr:twoCellAnchor>
  <xdr:twoCellAnchor>
    <xdr:from>
      <xdr:col>7</xdr:col>
      <xdr:colOff>565727</xdr:colOff>
      <xdr:row>11</xdr:row>
      <xdr:rowOff>103909</xdr:rowOff>
    </xdr:from>
    <xdr:to>
      <xdr:col>9</xdr:col>
      <xdr:colOff>138546</xdr:colOff>
      <xdr:row>12</xdr:row>
      <xdr:rowOff>150091</xdr:rowOff>
    </xdr:to>
    <xdr:sp macro="" textlink="Analysis!W1">
      <xdr:nvSpPr>
        <xdr:cNvPr id="199" name="TextBox 198">
          <a:extLst>
            <a:ext uri="{FF2B5EF4-FFF2-40B4-BE49-F238E27FC236}">
              <a16:creationId xmlns:a16="http://schemas.microsoft.com/office/drawing/2014/main" id="{A77807DA-F33E-4C87-91B9-5991517599FA}"/>
            </a:ext>
          </a:extLst>
        </xdr:cNvPr>
        <xdr:cNvSpPr txBox="1"/>
      </xdr:nvSpPr>
      <xdr:spPr>
        <a:xfrm>
          <a:off x="4849091" y="2135909"/>
          <a:ext cx="796637"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r>
            <a:rPr lang="en-IN" sz="1100" b="1" baseline="0">
              <a:solidFill>
                <a:schemeClr val="bg1"/>
              </a:solidFill>
            </a:rPr>
            <a:t> %</a:t>
          </a:r>
          <a:endParaRPr lang="en-IN" sz="1100" b="1">
            <a:solidFill>
              <a:schemeClr val="bg1"/>
            </a:solidFill>
          </a:endParaRPr>
        </a:p>
      </xdr:txBody>
    </xdr:sp>
    <xdr:clientData/>
  </xdr:twoCellAnchor>
  <xdr:twoCellAnchor>
    <xdr:from>
      <xdr:col>22</xdr:col>
      <xdr:colOff>92364</xdr:colOff>
      <xdr:row>11</xdr:row>
      <xdr:rowOff>127000</xdr:rowOff>
    </xdr:from>
    <xdr:to>
      <xdr:col>23</xdr:col>
      <xdr:colOff>438726</xdr:colOff>
      <xdr:row>12</xdr:row>
      <xdr:rowOff>161636</xdr:rowOff>
    </xdr:to>
    <xdr:sp macro="" textlink="Analysis!AI1">
      <xdr:nvSpPr>
        <xdr:cNvPr id="200" name="TextBox 199">
          <a:extLst>
            <a:ext uri="{FF2B5EF4-FFF2-40B4-BE49-F238E27FC236}">
              <a16:creationId xmlns:a16="http://schemas.microsoft.com/office/drawing/2014/main" id="{FDC42629-A05A-40CD-B448-9FF109202FED}"/>
            </a:ext>
          </a:extLst>
        </xdr:cNvPr>
        <xdr:cNvSpPr txBox="1"/>
      </xdr:nvSpPr>
      <xdr:spPr>
        <a:xfrm>
          <a:off x="13554364" y="2159000"/>
          <a:ext cx="958271" cy="219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74B787-3DD0-4A2F-91B7-196A51751E05}" type="TxLink">
            <a:rPr lang="en-US" sz="1100" b="1" i="0" u="none" strike="noStrike">
              <a:solidFill>
                <a:schemeClr val="bg1"/>
              </a:solidFill>
              <a:latin typeface="Calibri"/>
              <a:ea typeface="Calibri"/>
              <a:cs typeface="Calibri"/>
            </a:rPr>
            <a:pPr/>
            <a:t>$7,974</a:t>
          </a:fld>
          <a:endParaRPr lang="en-IN" sz="1100" b="1">
            <a:solidFill>
              <a:schemeClr val="bg1"/>
            </a:solidFill>
          </a:endParaRPr>
        </a:p>
      </xdr:txBody>
    </xdr:sp>
    <xdr:clientData/>
  </xdr:twoCellAnchor>
  <xdr:twoCellAnchor>
    <xdr:from>
      <xdr:col>19</xdr:col>
      <xdr:colOff>174626</xdr:colOff>
      <xdr:row>9</xdr:row>
      <xdr:rowOff>46183</xdr:rowOff>
    </xdr:from>
    <xdr:to>
      <xdr:col>20</xdr:col>
      <xdr:colOff>347808</xdr:colOff>
      <xdr:row>10</xdr:row>
      <xdr:rowOff>103910</xdr:rowOff>
    </xdr:to>
    <xdr:sp macro="" textlink="Analysis!V1">
      <xdr:nvSpPr>
        <xdr:cNvPr id="201" name="TextBox 200">
          <a:extLst>
            <a:ext uri="{FF2B5EF4-FFF2-40B4-BE49-F238E27FC236}">
              <a16:creationId xmlns:a16="http://schemas.microsoft.com/office/drawing/2014/main" id="{8693C918-B398-4C9A-8C8B-4EF3066370E0}"/>
            </a:ext>
          </a:extLst>
        </xdr:cNvPr>
        <xdr:cNvSpPr txBox="1"/>
      </xdr:nvSpPr>
      <xdr:spPr>
        <a:xfrm>
          <a:off x="11800899" y="1708728"/>
          <a:ext cx="785091"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C94D75-CE23-4BC3-9131-F8BD8BD0CA16}" type="TxLink">
            <a:rPr lang="en-US" sz="1100" b="0" i="0" u="none" strike="noStrike">
              <a:solidFill>
                <a:schemeClr val="bg1"/>
              </a:solidFill>
              <a:latin typeface="Calibri"/>
              <a:ea typeface="Calibri"/>
              <a:cs typeface="Calibri"/>
            </a:rPr>
            <a:pPr/>
            <a:t>Product42</a:t>
          </a:fld>
          <a:endParaRPr lang="en-IN" sz="1100" b="0">
            <a:solidFill>
              <a:schemeClr val="bg1"/>
            </a:solidFill>
          </a:endParaRPr>
        </a:p>
      </xdr:txBody>
    </xdr:sp>
    <xdr:clientData/>
  </xdr:twoCellAnchor>
  <xdr:twoCellAnchor>
    <xdr:from>
      <xdr:col>4</xdr:col>
      <xdr:colOff>92365</xdr:colOff>
      <xdr:row>11</xdr:row>
      <xdr:rowOff>69273</xdr:rowOff>
    </xdr:from>
    <xdr:to>
      <xdr:col>5</xdr:col>
      <xdr:colOff>427182</xdr:colOff>
      <xdr:row>13</xdr:row>
      <xdr:rowOff>11545</xdr:rowOff>
    </xdr:to>
    <xdr:sp macro="" textlink="">
      <xdr:nvSpPr>
        <xdr:cNvPr id="202" name="TextBox 201">
          <a:extLst>
            <a:ext uri="{FF2B5EF4-FFF2-40B4-BE49-F238E27FC236}">
              <a16:creationId xmlns:a16="http://schemas.microsoft.com/office/drawing/2014/main" id="{EBB5F924-A321-46E3-AE0B-D680519B231D}"/>
            </a:ext>
          </a:extLst>
        </xdr:cNvPr>
        <xdr:cNvSpPr txBox="1"/>
      </xdr:nvSpPr>
      <xdr:spPr>
        <a:xfrm>
          <a:off x="2540001" y="2101273"/>
          <a:ext cx="946726"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MONTHLY</a:t>
          </a:r>
          <a:endParaRPr lang="en-IN" sz="1100" b="1">
            <a:solidFill>
              <a:schemeClr val="bg1"/>
            </a:solidFill>
          </a:endParaRPr>
        </a:p>
      </xdr:txBody>
    </xdr:sp>
    <xdr:clientData/>
  </xdr:twoCellAnchor>
  <xdr:twoCellAnchor>
    <xdr:from>
      <xdr:col>21</xdr:col>
      <xdr:colOff>565728</xdr:colOff>
      <xdr:row>7</xdr:row>
      <xdr:rowOff>46182</xdr:rowOff>
    </xdr:from>
    <xdr:to>
      <xdr:col>23</xdr:col>
      <xdr:colOff>392546</xdr:colOff>
      <xdr:row>9</xdr:row>
      <xdr:rowOff>138546</xdr:rowOff>
    </xdr:to>
    <xdr:sp macro="" textlink="">
      <xdr:nvSpPr>
        <xdr:cNvPr id="203" name="TextBox 202">
          <a:extLst>
            <a:ext uri="{FF2B5EF4-FFF2-40B4-BE49-F238E27FC236}">
              <a16:creationId xmlns:a16="http://schemas.microsoft.com/office/drawing/2014/main" id="{31D5A3BC-CF87-4F30-925A-54FA92CD664B}"/>
            </a:ext>
          </a:extLst>
        </xdr:cNvPr>
        <xdr:cNvSpPr txBox="1"/>
      </xdr:nvSpPr>
      <xdr:spPr>
        <a:xfrm>
          <a:off x="13415819" y="1339273"/>
          <a:ext cx="1050636" cy="461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FF00"/>
              </a:solidFill>
            </a:rPr>
            <a:t>TOP</a:t>
          </a:r>
          <a:r>
            <a:rPr lang="en-IN" sz="1100" b="1" baseline="0">
              <a:solidFill>
                <a:srgbClr val="FFFF00"/>
              </a:solidFill>
            </a:rPr>
            <a:t> CATEGORY</a:t>
          </a:r>
          <a:endParaRPr lang="en-IN" sz="1100" b="1">
            <a:solidFill>
              <a:srgbClr val="FFFF00"/>
            </a:solidFill>
          </a:endParaRPr>
        </a:p>
      </xdr:txBody>
    </xdr:sp>
    <xdr:clientData/>
  </xdr:twoCellAnchor>
  <xdr:twoCellAnchor>
    <xdr:from>
      <xdr:col>19</xdr:col>
      <xdr:colOff>127000</xdr:colOff>
      <xdr:row>11</xdr:row>
      <xdr:rowOff>138547</xdr:rowOff>
    </xdr:from>
    <xdr:to>
      <xdr:col>20</xdr:col>
      <xdr:colOff>531091</xdr:colOff>
      <xdr:row>13</xdr:row>
      <xdr:rowOff>0</xdr:rowOff>
    </xdr:to>
    <xdr:sp macro="" textlink="Analysis!X1">
      <xdr:nvSpPr>
        <xdr:cNvPr id="204" name="TextBox 203">
          <a:extLst>
            <a:ext uri="{FF2B5EF4-FFF2-40B4-BE49-F238E27FC236}">
              <a16:creationId xmlns:a16="http://schemas.microsoft.com/office/drawing/2014/main" id="{F73D82AB-0F3F-4D6A-929D-F232884C9A57}"/>
            </a:ext>
          </a:extLst>
        </xdr:cNvPr>
        <xdr:cNvSpPr txBox="1"/>
      </xdr:nvSpPr>
      <xdr:spPr>
        <a:xfrm>
          <a:off x="11753273" y="2170547"/>
          <a:ext cx="1016000" cy="230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8EAB99-3C6A-45BA-95AE-D83E07DA0E8F}" type="TxLink">
            <a:rPr lang="en-US" sz="1100" b="1" i="0" u="none" strike="noStrike">
              <a:solidFill>
                <a:schemeClr val="bg1"/>
              </a:solidFill>
              <a:latin typeface="Calibri"/>
              <a:ea typeface="Calibri"/>
              <a:cs typeface="Calibri"/>
            </a:rPr>
            <a:pPr/>
            <a:t> $3,726.00 </a:t>
          </a:fld>
          <a:endParaRPr lang="en-IN" sz="1100" b="1">
            <a:solidFill>
              <a:schemeClr val="bg1"/>
            </a:solidFill>
          </a:endParaRPr>
        </a:p>
      </xdr:txBody>
    </xdr:sp>
    <xdr:clientData/>
  </xdr:twoCellAnchor>
  <xdr:twoCellAnchor>
    <xdr:from>
      <xdr:col>22</xdr:col>
      <xdr:colOff>0</xdr:colOff>
      <xdr:row>10</xdr:row>
      <xdr:rowOff>23090</xdr:rowOff>
    </xdr:from>
    <xdr:to>
      <xdr:col>23</xdr:col>
      <xdr:colOff>277091</xdr:colOff>
      <xdr:row>11</xdr:row>
      <xdr:rowOff>80818</xdr:rowOff>
    </xdr:to>
    <xdr:sp macro="" textlink="Analysis!AH1">
      <xdr:nvSpPr>
        <xdr:cNvPr id="205" name="TextBox 204">
          <a:extLst>
            <a:ext uri="{FF2B5EF4-FFF2-40B4-BE49-F238E27FC236}">
              <a16:creationId xmlns:a16="http://schemas.microsoft.com/office/drawing/2014/main" id="{6E83CF10-CA31-47E6-B7D0-2CAF395967A0}"/>
            </a:ext>
          </a:extLst>
        </xdr:cNvPr>
        <xdr:cNvSpPr txBox="1"/>
      </xdr:nvSpPr>
      <xdr:spPr>
        <a:xfrm>
          <a:off x="13462000" y="1870363"/>
          <a:ext cx="889000"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21F570-21AF-4B34-A249-19C61F2A7301}" type="TxLink">
            <a:rPr lang="en-US" sz="1100" b="0" i="0" u="none" strike="noStrike">
              <a:solidFill>
                <a:schemeClr val="bg1"/>
              </a:solidFill>
              <a:latin typeface="Calibri"/>
              <a:ea typeface="Calibri"/>
              <a:cs typeface="Calibri"/>
            </a:rPr>
            <a:pPr/>
            <a:t>Category05</a:t>
          </a:fld>
          <a:endParaRPr lang="en-IN" sz="1100" b="0">
            <a:solidFill>
              <a:schemeClr val="bg1"/>
            </a:solidFill>
          </a:endParaRPr>
        </a:p>
      </xdr:txBody>
    </xdr:sp>
    <xdr:clientData/>
  </xdr:twoCellAnchor>
  <xdr:twoCellAnchor>
    <xdr:from>
      <xdr:col>4</xdr:col>
      <xdr:colOff>300182</xdr:colOff>
      <xdr:row>25</xdr:row>
      <xdr:rowOff>46181</xdr:rowOff>
    </xdr:from>
    <xdr:to>
      <xdr:col>5</xdr:col>
      <xdr:colOff>461819</xdr:colOff>
      <xdr:row>26</xdr:row>
      <xdr:rowOff>92363</xdr:rowOff>
    </xdr:to>
    <xdr:sp macro="" textlink="">
      <xdr:nvSpPr>
        <xdr:cNvPr id="423" name="TextBox 422">
          <a:extLst>
            <a:ext uri="{FF2B5EF4-FFF2-40B4-BE49-F238E27FC236}">
              <a16:creationId xmlns:a16="http://schemas.microsoft.com/office/drawing/2014/main" id="{BCE5DFAD-54F5-C988-2B3A-7FA4A36E04E6}"/>
            </a:ext>
          </a:extLst>
        </xdr:cNvPr>
        <xdr:cNvSpPr txBox="1"/>
      </xdr:nvSpPr>
      <xdr:spPr>
        <a:xfrm>
          <a:off x="2747818" y="4664363"/>
          <a:ext cx="773546"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DAILY</a:t>
          </a:r>
          <a:endParaRPr lang="en-IN" sz="1600" b="1">
            <a:solidFill>
              <a:schemeClr val="bg1"/>
            </a:solidFill>
          </a:endParaRPr>
        </a:p>
      </xdr:txBody>
    </xdr:sp>
    <xdr:clientData/>
  </xdr:twoCellAnchor>
  <xdr:twoCellAnchor>
    <xdr:from>
      <xdr:col>3</xdr:col>
      <xdr:colOff>317500</xdr:colOff>
      <xdr:row>8</xdr:row>
      <xdr:rowOff>15875</xdr:rowOff>
    </xdr:from>
    <xdr:to>
      <xdr:col>6</xdr:col>
      <xdr:colOff>253999</xdr:colOff>
      <xdr:row>10</xdr:row>
      <xdr:rowOff>47626</xdr:rowOff>
    </xdr:to>
    <xdr:sp macro="" textlink="Analysis!E5">
      <xdr:nvSpPr>
        <xdr:cNvPr id="424" name="TextBox 423">
          <a:extLst>
            <a:ext uri="{FF2B5EF4-FFF2-40B4-BE49-F238E27FC236}">
              <a16:creationId xmlns:a16="http://schemas.microsoft.com/office/drawing/2014/main" id="{B76AB4C5-F6E2-A25B-3458-C355A40F1CCB}"/>
            </a:ext>
          </a:extLst>
        </xdr:cNvPr>
        <xdr:cNvSpPr txBox="1"/>
      </xdr:nvSpPr>
      <xdr:spPr>
        <a:xfrm>
          <a:off x="2153227" y="1493693"/>
          <a:ext cx="1772227" cy="401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041CC2-472D-48CA-826D-119400E9AF70}" type="TxLink">
            <a:rPr lang="en-US" sz="2400" b="1" i="0" u="none" strike="noStrike">
              <a:solidFill>
                <a:schemeClr val="bg1"/>
              </a:solidFill>
              <a:latin typeface="Calibri"/>
              <a:ea typeface="Calibri"/>
              <a:cs typeface="Calibri"/>
            </a:rPr>
            <a:pPr/>
            <a:t>$18,309</a:t>
          </a:fld>
          <a:endParaRPr lang="en-US" sz="2400" b="1">
            <a:solidFill>
              <a:schemeClr val="bg1"/>
            </a:solidFill>
          </a:endParaRPr>
        </a:p>
      </xdr:txBody>
    </xdr:sp>
    <xdr:clientData/>
  </xdr:twoCellAnchor>
  <xdr:twoCellAnchor>
    <xdr:from>
      <xdr:col>15</xdr:col>
      <xdr:colOff>450272</xdr:colOff>
      <xdr:row>11</xdr:row>
      <xdr:rowOff>92364</xdr:rowOff>
    </xdr:from>
    <xdr:to>
      <xdr:col>17</xdr:col>
      <xdr:colOff>600362</xdr:colOff>
      <xdr:row>13</xdr:row>
      <xdr:rowOff>0</xdr:rowOff>
    </xdr:to>
    <xdr:sp macro="" textlink="">
      <xdr:nvSpPr>
        <xdr:cNvPr id="425" name="TextBox 424">
          <a:extLst>
            <a:ext uri="{FF2B5EF4-FFF2-40B4-BE49-F238E27FC236}">
              <a16:creationId xmlns:a16="http://schemas.microsoft.com/office/drawing/2014/main" id="{5F769C0A-910C-307D-43E6-A553154ACDA0}"/>
            </a:ext>
          </a:extLst>
        </xdr:cNvPr>
        <xdr:cNvSpPr txBox="1"/>
      </xdr:nvSpPr>
      <xdr:spPr>
        <a:xfrm>
          <a:off x="9628908" y="2124364"/>
          <a:ext cx="1373909"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SALES</a:t>
          </a:r>
          <a:r>
            <a:rPr lang="en-IN" sz="1400" b="1" baseline="0">
              <a:solidFill>
                <a:schemeClr val="bg1"/>
              </a:solidFill>
            </a:rPr>
            <a:t> TYPE</a:t>
          </a:r>
          <a:endParaRPr lang="en-IN" sz="1400" b="1">
            <a:solidFill>
              <a:schemeClr val="bg1"/>
            </a:solidFill>
          </a:endParaRPr>
        </a:p>
      </xdr:txBody>
    </xdr:sp>
    <xdr:clientData/>
  </xdr:twoCellAnchor>
  <xdr:twoCellAnchor>
    <xdr:from>
      <xdr:col>11</xdr:col>
      <xdr:colOff>173181</xdr:colOff>
      <xdr:row>11</xdr:row>
      <xdr:rowOff>80818</xdr:rowOff>
    </xdr:from>
    <xdr:to>
      <xdr:col>12</xdr:col>
      <xdr:colOff>542636</xdr:colOff>
      <xdr:row>12</xdr:row>
      <xdr:rowOff>150091</xdr:rowOff>
    </xdr:to>
    <xdr:sp macro="" textlink="">
      <xdr:nvSpPr>
        <xdr:cNvPr id="426" name="TextBox 425">
          <a:extLst>
            <a:ext uri="{FF2B5EF4-FFF2-40B4-BE49-F238E27FC236}">
              <a16:creationId xmlns:a16="http://schemas.microsoft.com/office/drawing/2014/main" id="{9705D2CD-D9E9-AED2-F410-74BDCCF65907}"/>
            </a:ext>
          </a:extLst>
        </xdr:cNvPr>
        <xdr:cNvSpPr txBox="1"/>
      </xdr:nvSpPr>
      <xdr:spPr>
        <a:xfrm>
          <a:off x="6904181" y="2112818"/>
          <a:ext cx="981364"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PRODUCT</a:t>
          </a:r>
          <a:r>
            <a:rPr lang="en-IN" sz="1400" b="1" baseline="0"/>
            <a:t> </a:t>
          </a:r>
          <a:endParaRPr lang="en-IN" sz="1400" b="1"/>
        </a:p>
      </xdr:txBody>
    </xdr:sp>
    <xdr:clientData/>
  </xdr:twoCellAnchor>
  <xdr:twoCellAnchor>
    <xdr:from>
      <xdr:col>15</xdr:col>
      <xdr:colOff>404091</xdr:colOff>
      <xdr:row>25</xdr:row>
      <xdr:rowOff>-1</xdr:rowOff>
    </xdr:from>
    <xdr:to>
      <xdr:col>18</xdr:col>
      <xdr:colOff>254000</xdr:colOff>
      <xdr:row>26</xdr:row>
      <xdr:rowOff>173182</xdr:rowOff>
    </xdr:to>
    <xdr:sp macro="" textlink="">
      <xdr:nvSpPr>
        <xdr:cNvPr id="427" name="TextBox 426">
          <a:extLst>
            <a:ext uri="{FF2B5EF4-FFF2-40B4-BE49-F238E27FC236}">
              <a16:creationId xmlns:a16="http://schemas.microsoft.com/office/drawing/2014/main" id="{E6C9BF18-E1A4-88A3-9735-CD4CAA7964B9}"/>
            </a:ext>
          </a:extLst>
        </xdr:cNvPr>
        <xdr:cNvSpPr txBox="1"/>
      </xdr:nvSpPr>
      <xdr:spPr>
        <a:xfrm>
          <a:off x="9582727" y="4618181"/>
          <a:ext cx="1685637" cy="35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PAYMENT</a:t>
          </a:r>
          <a:r>
            <a:rPr lang="en-IN" sz="1400" baseline="0"/>
            <a:t> </a:t>
          </a:r>
          <a:r>
            <a:rPr lang="en-IN" sz="1400" b="1" baseline="0">
              <a:solidFill>
                <a:schemeClr val="bg1"/>
              </a:solidFill>
            </a:rPr>
            <a:t>MODE</a:t>
          </a:r>
          <a:endParaRPr lang="en-IN" sz="1400" b="1">
            <a:solidFill>
              <a:schemeClr val="bg1"/>
            </a:solidFill>
          </a:endParaRPr>
        </a:p>
      </xdr:txBody>
    </xdr:sp>
    <xdr:clientData/>
  </xdr:twoCellAnchor>
  <xdr:twoCellAnchor>
    <xdr:from>
      <xdr:col>19</xdr:col>
      <xdr:colOff>542637</xdr:colOff>
      <xdr:row>17</xdr:row>
      <xdr:rowOff>69272</xdr:rowOff>
    </xdr:from>
    <xdr:to>
      <xdr:col>21</xdr:col>
      <xdr:colOff>600365</xdr:colOff>
      <xdr:row>18</xdr:row>
      <xdr:rowOff>161636</xdr:rowOff>
    </xdr:to>
    <xdr:sp macro="" textlink="">
      <xdr:nvSpPr>
        <xdr:cNvPr id="428" name="TextBox 427">
          <a:extLst>
            <a:ext uri="{FF2B5EF4-FFF2-40B4-BE49-F238E27FC236}">
              <a16:creationId xmlns:a16="http://schemas.microsoft.com/office/drawing/2014/main" id="{2D573A0F-1674-95CF-9F83-DC16718C71F5}"/>
            </a:ext>
          </a:extLst>
        </xdr:cNvPr>
        <xdr:cNvSpPr txBox="1"/>
      </xdr:nvSpPr>
      <xdr:spPr>
        <a:xfrm>
          <a:off x="12168910" y="3209636"/>
          <a:ext cx="1281546"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CATEGORY</a:t>
          </a:r>
        </a:p>
      </xdr:txBody>
    </xdr:sp>
    <xdr:clientData/>
  </xdr:twoCellAnchor>
  <xdr:twoCellAnchor>
    <xdr:from>
      <xdr:col>13</xdr:col>
      <xdr:colOff>357909</xdr:colOff>
      <xdr:row>7</xdr:row>
      <xdr:rowOff>158751</xdr:rowOff>
    </xdr:from>
    <xdr:to>
      <xdr:col>15</xdr:col>
      <xdr:colOff>222250</xdr:colOff>
      <xdr:row>9</xdr:row>
      <xdr:rowOff>161639</xdr:rowOff>
    </xdr:to>
    <xdr:sp macro="" textlink="Analysis!E7">
      <xdr:nvSpPr>
        <xdr:cNvPr id="429" name="TextBox 428">
          <a:extLst>
            <a:ext uri="{FF2B5EF4-FFF2-40B4-BE49-F238E27FC236}">
              <a16:creationId xmlns:a16="http://schemas.microsoft.com/office/drawing/2014/main" id="{A1F387D8-2A95-7758-CDD1-D0A2057EFD04}"/>
            </a:ext>
          </a:extLst>
        </xdr:cNvPr>
        <xdr:cNvSpPr txBox="1"/>
      </xdr:nvSpPr>
      <xdr:spPr>
        <a:xfrm>
          <a:off x="8312727" y="1451842"/>
          <a:ext cx="1088159" cy="372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52F755-5A44-4F49-A2A2-E2057F563342}" type="TxLink">
            <a:rPr lang="en-US" sz="2400" b="1" i="0" u="none" strike="noStrike">
              <a:solidFill>
                <a:schemeClr val="bg1"/>
              </a:solidFill>
              <a:latin typeface="Calibri"/>
              <a:ea typeface="Calibri"/>
              <a:cs typeface="Calibri"/>
            </a:rPr>
            <a:pPr/>
            <a:t>23%</a:t>
          </a:fld>
          <a:endParaRPr lang="en-IN" sz="2400" b="1">
            <a:solidFill>
              <a:schemeClr val="bg1"/>
            </a:solidFill>
          </a:endParaRPr>
        </a:p>
      </xdr:txBody>
    </xdr:sp>
    <xdr:clientData/>
  </xdr:twoCellAnchor>
  <xdr:twoCellAnchor>
    <xdr:from>
      <xdr:col>2</xdr:col>
      <xdr:colOff>57727</xdr:colOff>
      <xdr:row>3</xdr:row>
      <xdr:rowOff>173183</xdr:rowOff>
    </xdr:from>
    <xdr:to>
      <xdr:col>5</xdr:col>
      <xdr:colOff>253999</xdr:colOff>
      <xdr:row>5</xdr:row>
      <xdr:rowOff>23091</xdr:rowOff>
    </xdr:to>
    <xdr:sp macro="" textlink="">
      <xdr:nvSpPr>
        <xdr:cNvPr id="430" name="TextBox 429">
          <a:extLst>
            <a:ext uri="{FF2B5EF4-FFF2-40B4-BE49-F238E27FC236}">
              <a16:creationId xmlns:a16="http://schemas.microsoft.com/office/drawing/2014/main" id="{5B30BA7C-D704-0210-FEDC-BE79B4BE94B8}"/>
            </a:ext>
          </a:extLst>
        </xdr:cNvPr>
        <xdr:cNvSpPr txBox="1"/>
      </xdr:nvSpPr>
      <xdr:spPr>
        <a:xfrm>
          <a:off x="1281545" y="727365"/>
          <a:ext cx="2031999" cy="21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FF00"/>
              </a:solidFill>
            </a:rPr>
            <a:t>SUPERMARKET SHOP</a:t>
          </a:r>
        </a:p>
      </xdr:txBody>
    </xdr:sp>
    <xdr:clientData/>
  </xdr:twoCellAnchor>
  <xdr:twoCellAnchor editAs="oneCell">
    <xdr:from>
      <xdr:col>10</xdr:col>
      <xdr:colOff>545030</xdr:colOff>
      <xdr:row>1</xdr:row>
      <xdr:rowOff>103909</xdr:rowOff>
    </xdr:from>
    <xdr:to>
      <xdr:col>16</xdr:col>
      <xdr:colOff>330729</xdr:colOff>
      <xdr:row>5</xdr:row>
      <xdr:rowOff>0</xdr:rowOff>
    </xdr:to>
    <mc:AlternateContent xmlns:mc="http://schemas.openxmlformats.org/markup-compatibility/2006" xmlns:a14="http://schemas.microsoft.com/office/drawing/2010/main">
      <mc:Choice Requires="a14">
        <xdr:graphicFrame macro="">
          <xdr:nvGraphicFramePr>
            <xdr:cNvPr id="441" name="SALE TYPE 2">
              <a:extLst>
                <a:ext uri="{FF2B5EF4-FFF2-40B4-BE49-F238E27FC236}">
                  <a16:creationId xmlns:a16="http://schemas.microsoft.com/office/drawing/2014/main" id="{C3D4AC03-E899-46D5-BCB3-1348A16DBFD5}"/>
                </a:ext>
              </a:extLst>
            </xdr:cNvPr>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mlns="">
        <xdr:sp macro="" textlink="">
          <xdr:nvSpPr>
            <xdr:cNvPr id="0" name=""/>
            <xdr:cNvSpPr>
              <a:spLocks noTextEdit="1"/>
            </xdr:cNvSpPr>
          </xdr:nvSpPr>
          <xdr:spPr>
            <a:xfrm>
              <a:off x="6622887" y="285338"/>
              <a:ext cx="2681186" cy="6218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542396</xdr:colOff>
      <xdr:row>1</xdr:row>
      <xdr:rowOff>126999</xdr:rowOff>
    </xdr:from>
    <xdr:to>
      <xdr:col>21</xdr:col>
      <xdr:colOff>158750</xdr:colOff>
      <xdr:row>5</xdr:row>
      <xdr:rowOff>11545</xdr:rowOff>
    </xdr:to>
    <mc:AlternateContent xmlns:mc="http://schemas.openxmlformats.org/markup-compatibility/2006" xmlns:a14="http://schemas.microsoft.com/office/drawing/2010/main">
      <mc:Choice Requires="a14">
        <xdr:graphicFrame macro="">
          <xdr:nvGraphicFramePr>
            <xdr:cNvPr id="442" name="PAYMENT MODE 2">
              <a:extLst>
                <a:ext uri="{FF2B5EF4-FFF2-40B4-BE49-F238E27FC236}">
                  <a16:creationId xmlns:a16="http://schemas.microsoft.com/office/drawing/2014/main" id="{E7F3A17A-A211-4793-994B-6C967144A48F}"/>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9517021" y="308428"/>
              <a:ext cx="2631271" cy="610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461818</xdr:colOff>
      <xdr:row>13</xdr:row>
      <xdr:rowOff>108817</xdr:rowOff>
    </xdr:from>
    <xdr:to>
      <xdr:col>2</xdr:col>
      <xdr:colOff>517355</xdr:colOff>
      <xdr:row>30</xdr:row>
      <xdr:rowOff>11545</xdr:rowOff>
    </xdr:to>
    <mc:AlternateContent xmlns:mc="http://schemas.openxmlformats.org/markup-compatibility/2006" xmlns:a14="http://schemas.microsoft.com/office/drawing/2010/main">
      <mc:Choice Requires="a14">
        <xdr:graphicFrame macro="">
          <xdr:nvGraphicFramePr>
            <xdr:cNvPr id="443" name="MONTH 2">
              <a:extLst>
                <a:ext uri="{FF2B5EF4-FFF2-40B4-BE49-F238E27FC236}">
                  <a16:creationId xmlns:a16="http://schemas.microsoft.com/office/drawing/2014/main" id="{82835B97-B9B7-4952-8692-883573B738E7}"/>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461818" y="2467388"/>
              <a:ext cx="1271108" cy="2987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392545</xdr:colOff>
      <xdr:row>6</xdr:row>
      <xdr:rowOff>138545</xdr:rowOff>
    </xdr:from>
    <xdr:to>
      <xdr:col>2</xdr:col>
      <xdr:colOff>565727</xdr:colOff>
      <xdr:row>11</xdr:row>
      <xdr:rowOff>138545</xdr:rowOff>
    </xdr:to>
    <mc:AlternateContent xmlns:mc="http://schemas.openxmlformats.org/markup-compatibility/2006" xmlns:a14="http://schemas.microsoft.com/office/drawing/2010/main">
      <mc:Choice Requires="a14">
        <xdr:graphicFrame macro="">
          <xdr:nvGraphicFramePr>
            <xdr:cNvPr id="444" name="YEAR 2">
              <a:extLst>
                <a:ext uri="{FF2B5EF4-FFF2-40B4-BE49-F238E27FC236}">
                  <a16:creationId xmlns:a16="http://schemas.microsoft.com/office/drawing/2014/main" id="{1102A4E7-12C5-4390-9EAB-AC835B3983DE}"/>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92545" y="1227116"/>
              <a:ext cx="1388753" cy="907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496455</xdr:colOff>
      <xdr:row>27</xdr:row>
      <xdr:rowOff>34637</xdr:rowOff>
    </xdr:from>
    <xdr:to>
      <xdr:col>14</xdr:col>
      <xdr:colOff>197903</xdr:colOff>
      <xdr:row>36</xdr:row>
      <xdr:rowOff>103909</xdr:rowOff>
    </xdr:to>
    <xdr:graphicFrame macro="">
      <xdr:nvGraphicFramePr>
        <xdr:cNvPr id="445" name="Chart 444">
          <a:extLst>
            <a:ext uri="{FF2B5EF4-FFF2-40B4-BE49-F238E27FC236}">
              <a16:creationId xmlns:a16="http://schemas.microsoft.com/office/drawing/2014/main" id="{4A9FD496-9A8E-494E-8F61-1080234FA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3</xdr:col>
      <xdr:colOff>361293</xdr:colOff>
      <xdr:row>13</xdr:row>
      <xdr:rowOff>57727</xdr:rowOff>
    </xdr:from>
    <xdr:to>
      <xdr:col>9</xdr:col>
      <xdr:colOff>277091</xdr:colOff>
      <xdr:row>22</xdr:row>
      <xdr:rowOff>103909</xdr:rowOff>
    </xdr:to>
    <xdr:graphicFrame macro="">
      <xdr:nvGraphicFramePr>
        <xdr:cNvPr id="446" name="Chart 445">
          <a:extLst>
            <a:ext uri="{FF2B5EF4-FFF2-40B4-BE49-F238E27FC236}">
              <a16:creationId xmlns:a16="http://schemas.microsoft.com/office/drawing/2014/main" id="{ACFEB5A9-204C-41F2-AE49-9E00564384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419100</xdr:colOff>
          <xdr:row>11</xdr:row>
          <xdr:rowOff>107950</xdr:rowOff>
        </xdr:from>
        <xdr:to>
          <xdr:col>7</xdr:col>
          <xdr:colOff>196850</xdr:colOff>
          <xdr:row>12</xdr:row>
          <xdr:rowOff>146050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520700</xdr:colOff>
          <xdr:row>11</xdr:row>
          <xdr:rowOff>133350</xdr:rowOff>
        </xdr:from>
        <xdr:to>
          <xdr:col>6</xdr:col>
          <xdr:colOff>381000</xdr:colOff>
          <xdr:row>12</xdr:row>
          <xdr:rowOff>127000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463550</xdr:colOff>
          <xdr:row>11</xdr:row>
          <xdr:rowOff>127000</xdr:rowOff>
        </xdr:from>
        <xdr:to>
          <xdr:col>8</xdr:col>
          <xdr:colOff>127000</xdr:colOff>
          <xdr:row>12</xdr:row>
          <xdr:rowOff>139700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46232</xdr:colOff>
      <xdr:row>13</xdr:row>
      <xdr:rowOff>60044</xdr:rowOff>
    </xdr:from>
    <xdr:to>
      <xdr:col>14</xdr:col>
      <xdr:colOff>333375</xdr:colOff>
      <xdr:row>22</xdr:row>
      <xdr:rowOff>127000</xdr:rowOff>
    </xdr:to>
    <xdr:graphicFrame macro="">
      <xdr:nvGraphicFramePr>
        <xdr:cNvPr id="447" name="Chart 446">
          <a:extLst>
            <a:ext uri="{FF2B5EF4-FFF2-40B4-BE49-F238E27FC236}">
              <a16:creationId xmlns:a16="http://schemas.microsoft.com/office/drawing/2014/main" id="{1BAFE80F-B976-4079-8452-C541E6CEA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393700</xdr:colOff>
          <xdr:row>13</xdr:row>
          <xdr:rowOff>57150</xdr:rowOff>
        </xdr:from>
        <xdr:to>
          <xdr:col>11</xdr:col>
          <xdr:colOff>25400</xdr:colOff>
          <xdr:row>22</xdr:row>
          <xdr:rowOff>12700</xdr:rowOff>
        </xdr:to>
        <xdr:sp macro="" textlink="">
          <xdr:nvSpPr>
            <xdr:cNvPr id="6152" name="Scroll Bar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100</xdr:col>
      <xdr:colOff>246580</xdr:colOff>
      <xdr:row>16</xdr:row>
      <xdr:rowOff>132213</xdr:rowOff>
    </xdr:from>
    <xdr:to>
      <xdr:col>107</xdr:col>
      <xdr:colOff>533857</xdr:colOff>
      <xdr:row>37</xdr:row>
      <xdr:rowOff>95609</xdr:rowOff>
    </xdr:to>
    <mc:AlternateContent xmlns:mc="http://schemas.openxmlformats.org/markup-compatibility/2006">
      <mc:Choice xmlns:cx1="http://schemas.microsoft.com/office/drawing/2015/9/8/chartex" Requires="cx1">
        <xdr:graphicFrame macro="">
          <xdr:nvGraphicFramePr>
            <xdr:cNvPr id="6144" name="Chart 6143">
              <a:extLst>
                <a:ext uri="{FF2B5EF4-FFF2-40B4-BE49-F238E27FC236}">
                  <a16:creationId xmlns:a16="http://schemas.microsoft.com/office/drawing/2014/main" id="{50970B1D-54C1-4F9B-8115-E20133F9FA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61206580" y="3078613"/>
              <a:ext cx="4554477" cy="38305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108</xdr:col>
      <xdr:colOff>476275</xdr:colOff>
      <xdr:row>12</xdr:row>
      <xdr:rowOff>169423</xdr:rowOff>
    </xdr:from>
    <xdr:to>
      <xdr:col>113</xdr:col>
      <xdr:colOff>176095</xdr:colOff>
      <xdr:row>27</xdr:row>
      <xdr:rowOff>172275</xdr:rowOff>
    </xdr:to>
    <xdr:graphicFrame macro="">
      <xdr:nvGraphicFramePr>
        <xdr:cNvPr id="6153" name="Chart 6152">
          <a:extLst>
            <a:ext uri="{FF2B5EF4-FFF2-40B4-BE49-F238E27FC236}">
              <a16:creationId xmlns:a16="http://schemas.microsoft.com/office/drawing/2014/main" id="{01943C84-8F05-4EF2-8973-A61747A74F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114</xdr:col>
      <xdr:colOff>466792</xdr:colOff>
      <xdr:row>11</xdr:row>
      <xdr:rowOff>0</xdr:rowOff>
    </xdr:from>
    <xdr:to>
      <xdr:col>122</xdr:col>
      <xdr:colOff>139784</xdr:colOff>
      <xdr:row>26</xdr:row>
      <xdr:rowOff>52333</xdr:rowOff>
    </xdr:to>
    <xdr:graphicFrame macro="">
      <xdr:nvGraphicFramePr>
        <xdr:cNvPr id="6154" name="Chart 6153">
          <a:extLst>
            <a:ext uri="{FF2B5EF4-FFF2-40B4-BE49-F238E27FC236}">
              <a16:creationId xmlns:a16="http://schemas.microsoft.com/office/drawing/2014/main" id="{F1D04B6B-E3DF-4AFF-AA06-25E08A62E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18</xdr:col>
      <xdr:colOff>565727</xdr:colOff>
      <xdr:row>19</xdr:row>
      <xdr:rowOff>69273</xdr:rowOff>
    </xdr:from>
    <xdr:to>
      <xdr:col>24</xdr:col>
      <xdr:colOff>158749</xdr:colOff>
      <xdr:row>35</xdr:row>
      <xdr:rowOff>138545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D16669C-DC25-4BA7-A59D-2E7E6574E2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1538527" y="3568123"/>
              <a:ext cx="3250622" cy="30156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600364</xdr:colOff>
      <xdr:row>13</xdr:row>
      <xdr:rowOff>11545</xdr:rowOff>
    </xdr:from>
    <xdr:to>
      <xdr:col>18</xdr:col>
      <xdr:colOff>127000</xdr:colOff>
      <xdr:row>23</xdr:row>
      <xdr:rowOff>57728</xdr:rowOff>
    </xdr:to>
    <xdr:graphicFrame macro="">
      <xdr:nvGraphicFramePr>
        <xdr:cNvPr id="3" name="Chart 2">
          <a:extLst>
            <a:ext uri="{FF2B5EF4-FFF2-40B4-BE49-F238E27FC236}">
              <a16:creationId xmlns:a16="http://schemas.microsoft.com/office/drawing/2014/main" id="{AF858248-77B7-4BD9-8760-BFAC85E944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14</xdr:col>
      <xdr:colOff>542396</xdr:colOff>
      <xdr:row>25</xdr:row>
      <xdr:rowOff>92363</xdr:rowOff>
    </xdr:from>
    <xdr:to>
      <xdr:col>18</xdr:col>
      <xdr:colOff>519545</xdr:colOff>
      <xdr:row>36</xdr:row>
      <xdr:rowOff>161636</xdr:rowOff>
    </xdr:to>
    <xdr:graphicFrame macro="">
      <xdr:nvGraphicFramePr>
        <xdr:cNvPr id="4" name="Chart 3">
          <a:extLst>
            <a:ext uri="{FF2B5EF4-FFF2-40B4-BE49-F238E27FC236}">
              <a16:creationId xmlns:a16="http://schemas.microsoft.com/office/drawing/2014/main" id="{04E6FEAA-DAB2-495D-9972-C5124DD1A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5</xdr:col>
      <xdr:colOff>600364</xdr:colOff>
      <xdr:row>11</xdr:row>
      <xdr:rowOff>103909</xdr:rowOff>
    </xdr:from>
    <xdr:to>
      <xdr:col>6</xdr:col>
      <xdr:colOff>554181</xdr:colOff>
      <xdr:row>12</xdr:row>
      <xdr:rowOff>121227</xdr:rowOff>
    </xdr:to>
    <xdr:sp macro="" textlink="">
      <xdr:nvSpPr>
        <xdr:cNvPr id="5" name="TextBox 4">
          <a:extLst>
            <a:ext uri="{FF2B5EF4-FFF2-40B4-BE49-F238E27FC236}">
              <a16:creationId xmlns:a16="http://schemas.microsoft.com/office/drawing/2014/main" id="{F577DE0B-9D98-71D9-8868-F2D823F69E21}"/>
            </a:ext>
          </a:extLst>
        </xdr:cNvPr>
        <xdr:cNvSpPr txBox="1"/>
      </xdr:nvSpPr>
      <xdr:spPr>
        <a:xfrm>
          <a:off x="3659909" y="2135909"/>
          <a:ext cx="565727" cy="202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SALE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TER MENDONSA" refreshedDate="45854.807879398148" createdVersion="8" refreshedVersion="8" minRefreshableVersion="3" recordCount="527" xr:uid="{786E1EE6-7966-44A8-88A8-BF1C3F449A2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611229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EBCDE4-76C9-4227-9CCE-FE01EC34A220}"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0F2504-DD29-4819-9738-25E566D5CFA0}"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D1:AE5" firstHeaderRow="1" firstDataRow="1" firstDataCol="1"/>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7"/>
  </rowFields>
  <rowItems count="4">
    <i>
      <x/>
    </i>
    <i>
      <x v="1"/>
    </i>
    <i>
      <x v="3"/>
    </i>
    <i>
      <x v="4"/>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DF6E70-50E9-4F3A-BF41-8408AE926897}"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B16" firstHeaderRow="1" firstDataRow="1" firstDataCol="1"/>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13"/>
  </rowFields>
  <rowItems count="15">
    <i>
      <x/>
    </i>
    <i>
      <x v="3"/>
    </i>
    <i>
      <x v="5"/>
    </i>
    <i>
      <x v="7"/>
    </i>
    <i>
      <x v="9"/>
    </i>
    <i>
      <x v="10"/>
    </i>
    <i>
      <x v="11"/>
    </i>
    <i>
      <x v="12"/>
    </i>
    <i>
      <x v="13"/>
    </i>
    <i>
      <x v="14"/>
    </i>
    <i>
      <x v="17"/>
    </i>
    <i>
      <x v="19"/>
    </i>
    <i>
      <x v="24"/>
    </i>
    <i>
      <x v="26"/>
    </i>
    <i>
      <x v="27"/>
    </i>
  </rowItems>
  <colItems count="1">
    <i/>
  </colItems>
  <dataFields count="1">
    <dataField name="Sum of TOTAL SELLING VALUE" fld="12" baseField="0" baseItem="0" numFmtId="165"/>
  </dataFields>
  <chartFormats count="2">
    <chartFormat chart="0" format="1"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A4BBCA-F886-4178-9A50-441358C94898}"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K1:AL4" firstHeaderRow="1" firstDataRow="1" firstDataCol="1"/>
  <pivotFields count="16">
    <pivotField numFmtId="14" showAll="0"/>
    <pivotField showAll="0"/>
    <pivotField showAll="0"/>
    <pivotField axis="axisRow" showAll="0">
      <items count="4">
        <item x="2"/>
        <item x="1"/>
        <item x="0"/>
        <item t="default"/>
      </items>
    </pivotField>
    <pivotField showAll="0">
      <items count="3">
        <item h="1"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12">
    <chartFormat chart="2" format="1"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3" count="1" selected="0">
            <x v="0"/>
          </reference>
        </references>
      </pivotArea>
    </chartFormat>
    <chartFormat chart="9" format="8">
      <pivotArea type="data" outline="0" fieldPosition="0">
        <references count="2">
          <reference field="4294967294" count="1" selected="0">
            <x v="0"/>
          </reference>
          <reference field="3" count="1" selected="0">
            <x v="1"/>
          </reference>
        </references>
      </pivotArea>
    </chartFormat>
    <chartFormat chart="9" format="9">
      <pivotArea type="data" outline="0" fieldPosition="0">
        <references count="2">
          <reference field="4294967294" count="1" selected="0">
            <x v="0"/>
          </reference>
          <reference field="3" count="1" selected="0">
            <x v="2"/>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2">
          <reference field="4294967294" count="1" selected="0">
            <x v="0"/>
          </reference>
          <reference field="3" count="1" selected="0">
            <x v="0"/>
          </reference>
        </references>
      </pivotArea>
    </chartFormat>
    <chartFormat chart="12" format="11">
      <pivotArea type="data" outline="0" fieldPosition="0">
        <references count="2">
          <reference field="4294967294" count="1" selected="0">
            <x v="0"/>
          </reference>
          <reference field="3" count="1" selected="0">
            <x v="1"/>
          </reference>
        </references>
      </pivotArea>
    </chartFormat>
    <chartFormat chart="12" format="12">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F6A33F-4E68-4F81-BD7D-D5EFFA8E8116}"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1:S37" firstHeaderRow="0" firstDataRow="1" firstDataCol="1"/>
  <pivotFields count="16">
    <pivotField numFmtId="14" showAll="0"/>
    <pivotField showAll="0"/>
    <pivotField dataField="1" showAll="0"/>
    <pivotField showAll="0">
      <items count="4">
        <item h="1" x="2"/>
        <item h="1" x="1"/>
        <item x="0"/>
        <item t="default"/>
      </items>
    </pivotField>
    <pivotField showAll="0">
      <items count="3">
        <item h="1" x="1"/>
        <item x="0"/>
        <item t="default"/>
      </items>
    </pivotField>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2">
    <field x="6"/>
    <field x="8"/>
  </rowFields>
  <rowItems count="36">
    <i>
      <x/>
    </i>
    <i r="1">
      <x v="1"/>
    </i>
    <i>
      <x v="4"/>
    </i>
    <i r="1">
      <x/>
    </i>
    <i>
      <x v="7"/>
    </i>
    <i r="1">
      <x v="1"/>
    </i>
    <i>
      <x v="11"/>
    </i>
    <i r="1">
      <x v="1"/>
    </i>
    <i>
      <x v="12"/>
    </i>
    <i r="1">
      <x v="1"/>
    </i>
    <i>
      <x v="15"/>
    </i>
    <i r="1">
      <x v="3"/>
    </i>
    <i>
      <x v="17"/>
    </i>
    <i r="1">
      <x v="3"/>
    </i>
    <i>
      <x v="18"/>
    </i>
    <i r="1">
      <x/>
    </i>
    <i>
      <x v="25"/>
    </i>
    <i r="1">
      <x v="3"/>
    </i>
    <i>
      <x v="26"/>
    </i>
    <i r="1">
      <x v="2"/>
    </i>
    <i>
      <x v="27"/>
    </i>
    <i r="1">
      <x v="3"/>
    </i>
    <i>
      <x v="32"/>
    </i>
    <i r="1">
      <x v="1"/>
    </i>
    <i>
      <x v="33"/>
    </i>
    <i r="1">
      <x v="2"/>
    </i>
    <i>
      <x v="37"/>
    </i>
    <i r="1">
      <x v="1"/>
    </i>
    <i>
      <x v="38"/>
    </i>
    <i r="1">
      <x v="3"/>
    </i>
    <i>
      <x v="40"/>
    </i>
    <i r="1">
      <x/>
    </i>
    <i>
      <x v="41"/>
    </i>
    <i r="1">
      <x/>
    </i>
    <i>
      <x v="43"/>
    </i>
    <i r="1">
      <x v="1"/>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60C1A3-A05D-47CE-BA17-68A988997698}"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N1:AO3" firstHeaderRow="1" firstDataRow="1" firstDataCol="1"/>
  <pivotFields count="16">
    <pivotField numFmtId="14" showAll="0"/>
    <pivotField showAll="0"/>
    <pivotField showAll="0"/>
    <pivotField showAll="0">
      <items count="4">
        <item h="1" x="2"/>
        <item h="1" x="1"/>
        <item x="0"/>
        <item t="default"/>
      </items>
    </pivotField>
    <pivotField axis="axisRow"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2" baseField="0" baseItem="0" numFmtId="165"/>
  </dataFields>
  <chartFormats count="9">
    <chartFormat chart="0"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4" count="1" selected="0">
            <x v="0"/>
          </reference>
        </references>
      </pivotArea>
    </chartFormat>
    <chartFormat chart="10" format="9">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74B895-E05F-4E5A-8526-3B6B9E5CA619}"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J11" firstHeaderRow="0" firstDataRow="1" firstDataCol="1"/>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4"/>
  </rowFields>
  <rowItems count="10">
    <i>
      <x v="2"/>
    </i>
    <i>
      <x v="3"/>
    </i>
    <i>
      <x v="4"/>
    </i>
    <i>
      <x v="5"/>
    </i>
    <i>
      <x v="6"/>
    </i>
    <i>
      <x v="7"/>
    </i>
    <i>
      <x v="8"/>
    </i>
    <i>
      <x v="9"/>
    </i>
    <i>
      <x v="10"/>
    </i>
    <i>
      <x v="1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F3DBB46-A14B-4137-99C3-BB0AE2CC859A}"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06112290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04E1E5D-ED48-4837-BDF4-D44061AA86A5}" sourceName="MONTH">
  <pivotTables>
    <pivotTable tabId="3" name="Daily"/>
    <pivotTable tabId="3" name="CategoryWise"/>
    <pivotTable tabId="3" name="PaymentMode"/>
    <pivotTable tabId="3" name="ProductWise"/>
    <pivotTable tabId="3" name="SalesType"/>
    <pivotTable tabId="3" name="TotalSales"/>
  </pivotTables>
  <data>
    <tabular pivotCacheId="1061122905">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D1C1DD5-4368-45AB-92F7-D49A17A6E9ED}" sourceName="PAYMENT MODE">
  <pivotTables>
    <pivotTable tabId="3" name="Daily"/>
    <pivotTable tabId="3" name="CategoryWise"/>
    <pivotTable tabId="3" name="Monthly"/>
    <pivotTable tabId="3" name="ProductWise"/>
    <pivotTable tabId="3" name="TotalSales"/>
    <pivotTable tabId="3" name="SalesType"/>
  </pivotTables>
  <data>
    <tabular pivotCacheId="1061122905">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24A0D56-1871-41AD-84CE-4778EE04DC78}" sourceName="SALE TYPE">
  <pivotTables>
    <pivotTable tabId="3" name="Daily"/>
    <pivotTable tabId="3" name="CategoryWise"/>
    <pivotTable tabId="3" name="Monthly"/>
    <pivotTable tabId="3" name="PaymentMode"/>
    <pivotTable tabId="3" name="ProductWise"/>
    <pivotTable tabId="3" name="TotalSales"/>
  </pivotTables>
  <data>
    <tabular pivotCacheId="1061122905">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D47117C-659B-46E0-B486-317AB73D70D1}" cache="Slicer_YEAR" caption="YEAR" rowHeight="241300"/>
  <slicer name="MONTH" xr10:uid="{86187508-6F37-4B82-B0AF-C01BE9E99F53}" cache="Slicer_MONTH" caption="MONTH" rowHeight="241300"/>
  <slicer name="PAYMENT MODE" xr10:uid="{727BCEE1-7526-4FA7-8C43-846CA7FFAD85}" cache="Slicer_PAYMENT_MODE" caption="PAYMENT MODE" rowHeight="241300"/>
  <slicer name="SALE TYPE" xr10:uid="{16C200D6-817A-4530-9A4D-DDDDF35F9153}" cache="Slicer_SALE_TYPE" caption="SALE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99A7B00E-535F-4A3C-AF36-C652B9DC3880}" cache="Slicer_YEAR" caption="YEAR" style="SLICER" rowHeight="241300"/>
  <slicer name="MONTH 2" xr10:uid="{CB63AC44-AE08-41EF-826C-E014F885130D}" cache="Slicer_MONTH" caption="MONTH" style="SLICER" rowHeight="241300"/>
  <slicer name="PAYMENT MODE 2" xr10:uid="{355522F4-EA06-42E3-8D9C-A8990A267054}" cache="Slicer_PAYMENT_MODE" caption="PAYMENT MODE" columnCount="2" style="SLICER" rowHeight="241300"/>
  <slicer name="SALE TYPE 2" xr10:uid="{2778FB3C-2100-4289-9430-845125061D64}" cache="Slicer_SALE_TYPE" caption="SALE TYPE" columnCount="3"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D2A9BAD5-082E-42E5-A7FC-0F08C1CC9C08}" name="PRODUCT" dataDxfId="18">
      <calculatedColumnFormula>VLOOKUP(InputData[[#This Row],[PRODUCT ID]],MasterData[],2,0)</calculatedColumnFormula>
    </tableColumn>
    <tableColumn id="8" xr3:uid="{FBD10F4A-44D4-4CEF-8816-6251E0DAB866}" name="CATEGORY" dataDxfId="17">
      <calculatedColumnFormula>VLOOKUP(InputData[[#This Row],[PRODUCT ID]],MasterData[],3,0)</calculatedColumnFormula>
    </tableColumn>
    <tableColumn id="9" xr3:uid="{462B95BA-00FB-4067-8892-EB726AC5F390}" name="UOM" dataDxfId="16">
      <calculatedColumnFormula>VLOOKUP(InputData[[#This Row],[PRODUCT ID]],MasterData[],4,0)</calculatedColumnFormula>
    </tableColumn>
    <tableColumn id="10" xr3:uid="{568C6A3B-831B-4948-8C3B-5A93C75AACCB}" name="BUYING PRIZE" dataDxfId="15">
      <calculatedColumnFormula>VLOOKUP(InputData[[#This Row],[PRODUCT ID]],MasterData[],5,0)</calculatedColumnFormula>
    </tableColumn>
    <tableColumn id="11" xr3:uid="{0F791627-4EE1-4D71-A57E-3C0D1F21B7D6}" name="SELLING PRICE" dataDxfId="14">
      <calculatedColumnFormula>VLOOKUP(InputData[[#This Row],[PRODUCT ID]],MasterData[],6,0)</calculatedColumnFormula>
    </tableColumn>
    <tableColumn id="12" xr3:uid="{BE286DE1-81B7-4890-B216-5D8E5F0DE5B2}" name="TOTAL BUYING VALUE" dataDxfId="13">
      <calculatedColumnFormula>InputData[[#This Row],[BUYING PRIZE]]*InputData[[#This Row],[QUANTITY]]</calculatedColumnFormula>
    </tableColumn>
    <tableColumn id="13" xr3:uid="{6A250ABD-2636-47DE-9CF1-C0ADA2137D0D}" name="TOTAL SELLING VALUE" dataDxfId="12">
      <calculatedColumnFormula>InputData[[#This Row],[SELLING PRICE]]*InputData[[#This Row],[QUANTITY]]*(1-InputData[[#This Row],[DISCOUNT %]])</calculatedColumnFormula>
    </tableColumn>
    <tableColumn id="14" xr3:uid="{B41C8856-F08A-46C8-BBB4-C748EEB40550}" name="DAY" dataDxfId="11">
      <calculatedColumnFormula>DAY(InputData[[#This Row],[DATE]])</calculatedColumnFormula>
    </tableColumn>
    <tableColumn id="15" xr3:uid="{49898D4A-B146-4F71-94E1-648880F6DB4F}" name="MONTH" dataDxfId="10">
      <calculatedColumnFormula>TEXT(InputData[[#This Row],[DATE]],"mmm")</calculatedColumnFormula>
    </tableColumn>
    <tableColumn id="16" xr3:uid="{6D405403-4569-4C3D-AA53-8D14CDE43300}"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a:dk1>
        <a:srgbClr val="002060"/>
      </a:dk1>
      <a:lt1>
        <a:srgbClr val="FFFFFF"/>
      </a:lt1>
      <a:dk2>
        <a:srgbClr val="002060"/>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2011E-FAEB-4872-BC06-81EC94810738}">
  <we:reference id="wa200001584" version="3.0.5.6" store="en-US" storeType="OMEX"/>
  <we:alternateReferences>
    <we:reference id="wa200001584" version="3.0.5.6"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479" zoomScale="70" zoomScaleNormal="70" workbookViewId="0">
      <selection activeCell="F12" sqref="F12"/>
    </sheetView>
  </sheetViews>
  <sheetFormatPr defaultRowHeight="14.5" x14ac:dyDescent="0.35"/>
  <cols>
    <col min="1" max="1" width="10.816406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5.81640625" customWidth="1"/>
    <col min="8" max="8" width="18.08984375" customWidth="1"/>
    <col min="9" max="9" width="13.453125" customWidth="1"/>
    <col min="10" max="10" width="23" customWidth="1"/>
    <col min="11" max="11" width="17.81640625" bestFit="1" customWidth="1"/>
    <col min="12" max="12" width="25.7265625" customWidth="1"/>
    <col min="13" max="13" width="24.1796875" bestFit="1" customWidth="1"/>
    <col min="14" max="14" width="24.1796875" customWidth="1"/>
    <col min="15" max="15" width="24.54296875" bestFit="1" customWidth="1"/>
    <col min="16" max="16" width="24.54296875"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7EFED-C4CA-4E12-9F1C-CBCAD22C5CCC}">
  <dimension ref="A1:AO37"/>
  <sheetViews>
    <sheetView zoomScale="25" zoomScaleNormal="25" workbookViewId="0">
      <selection activeCell="AO28" sqref="AO28"/>
    </sheetView>
  </sheetViews>
  <sheetFormatPr defaultRowHeight="14.5" x14ac:dyDescent="0.35"/>
  <cols>
    <col min="1" max="1" width="13.1796875" bestFit="1" customWidth="1"/>
    <col min="2" max="2" width="26.1796875" bestFit="1" customWidth="1"/>
    <col min="4" max="4" width="26.08984375" bestFit="1" customWidth="1"/>
    <col min="5" max="5" width="26.1796875" bestFit="1" customWidth="1"/>
    <col min="6" max="6" width="25.81640625" bestFit="1" customWidth="1"/>
    <col min="7" max="7" width="8.7265625" customWidth="1"/>
    <col min="8" max="8" width="13.1796875" bestFit="1" customWidth="1"/>
    <col min="9" max="9" width="26.08984375" bestFit="1" customWidth="1"/>
    <col min="10" max="10" width="26.1796875" bestFit="1" customWidth="1"/>
    <col min="11" max="15" width="25.81640625" customWidth="1"/>
    <col min="17" max="17" width="13.1796875" bestFit="1" customWidth="1"/>
    <col min="18" max="18" width="26.1796875" bestFit="1" customWidth="1"/>
    <col min="19" max="19" width="16.08984375" bestFit="1" customWidth="1"/>
    <col min="20" max="28" width="18.7265625" customWidth="1"/>
    <col min="29" max="29" width="14.26953125" customWidth="1"/>
    <col min="30" max="30" width="13.1796875" bestFit="1" customWidth="1"/>
    <col min="31" max="31" width="26.1796875" bestFit="1" customWidth="1"/>
    <col min="32" max="35" width="25.81640625" customWidth="1"/>
    <col min="36" max="36" width="26.90625" customWidth="1"/>
    <col min="37" max="37" width="13.1796875" bestFit="1" customWidth="1"/>
    <col min="38" max="38" width="26.1796875" bestFit="1" customWidth="1"/>
    <col min="40" max="40" width="13.1796875" bestFit="1" customWidth="1"/>
    <col min="41" max="41" width="26.1796875" bestFit="1" customWidth="1"/>
  </cols>
  <sheetData>
    <row r="1" spans="1:41" x14ac:dyDescent="0.35">
      <c r="A1" s="8" t="s">
        <v>119</v>
      </c>
      <c r="B1" t="s">
        <v>120</v>
      </c>
      <c r="D1" t="s">
        <v>121</v>
      </c>
      <c r="E1" t="s">
        <v>120</v>
      </c>
      <c r="H1" s="8" t="s">
        <v>119</v>
      </c>
      <c r="I1" t="s">
        <v>121</v>
      </c>
      <c r="J1" t="s">
        <v>120</v>
      </c>
      <c r="M1" t="b">
        <v>1</v>
      </c>
      <c r="N1" t="b">
        <v>1</v>
      </c>
      <c r="O1" t="b">
        <v>1</v>
      </c>
      <c r="Q1" s="8" t="s">
        <v>119</v>
      </c>
      <c r="R1" t="s">
        <v>120</v>
      </c>
      <c r="S1" t="s">
        <v>134</v>
      </c>
      <c r="V1" t="str">
        <f ca="1">VLOOKUP(1,U:Y,2,0)</f>
        <v>Product42</v>
      </c>
      <c r="W1" t="str">
        <f ca="1">VLOOKUP(1,U:Y,3,0)</f>
        <v>Product42</v>
      </c>
      <c r="X1" s="16">
        <f ca="1">VLOOKUP(1,U:Y,4,0)</f>
        <v>3726</v>
      </c>
      <c r="Y1">
        <f ca="1">VLOOKUP(1,U:Y,5,0)</f>
        <v>23</v>
      </c>
      <c r="AA1">
        <v>1</v>
      </c>
      <c r="AB1">
        <f>COUNT(S:S)-9</f>
        <v>27</v>
      </c>
      <c r="AC1">
        <f>MIN(AA1:AB1)</f>
        <v>1</v>
      </c>
      <c r="AD1" s="8" t="s">
        <v>119</v>
      </c>
      <c r="AE1" t="s">
        <v>120</v>
      </c>
      <c r="AH1" t="str">
        <f ca="1">VLOOKUP(1,AG:AI,2,0)</f>
        <v>Category05</v>
      </c>
      <c r="AI1" s="11">
        <f ca="1">VLOOKUP(1,AG:AI,3,0)</f>
        <v>7973.61</v>
      </c>
      <c r="AK1" s="8" t="s">
        <v>119</v>
      </c>
      <c r="AL1" t="s">
        <v>120</v>
      </c>
      <c r="AN1" s="8" t="s">
        <v>119</v>
      </c>
      <c r="AO1" t="s">
        <v>120</v>
      </c>
    </row>
    <row r="2" spans="1:41" x14ac:dyDescent="0.35">
      <c r="A2" s="9">
        <v>1</v>
      </c>
      <c r="B2" s="7">
        <v>1937.25</v>
      </c>
      <c r="D2" s="7">
        <v>14834</v>
      </c>
      <c r="E2" s="7">
        <v>18309.080000000002</v>
      </c>
      <c r="H2" s="9" t="s">
        <v>124</v>
      </c>
      <c r="I2" s="7">
        <v>1570</v>
      </c>
      <c r="J2" s="7">
        <v>1964.74</v>
      </c>
      <c r="K2" s="7"/>
      <c r="L2" s="7" t="s">
        <v>138</v>
      </c>
      <c r="M2" s="7" t="s">
        <v>139</v>
      </c>
      <c r="N2" s="7" t="s">
        <v>140</v>
      </c>
      <c r="O2" s="7" t="s">
        <v>141</v>
      </c>
      <c r="Q2" s="9" t="s">
        <v>7</v>
      </c>
      <c r="R2" s="7">
        <v>207.76</v>
      </c>
      <c r="S2">
        <v>2</v>
      </c>
      <c r="U2" cm="1">
        <f t="array" aca="1" ref="U2:U37" ca="1">RANK(_xlfn.ANCHORARRAY(X2),_xlfn.ANCHORARRAY(X2))</f>
        <v>33</v>
      </c>
      <c r="V2" t="str" cm="1">
        <f t="array" aca="1" ref="V2:V37" ca="1">OFFSET($Q$1,1,0,COUNT($R:$R))</f>
        <v>Product01</v>
      </c>
      <c r="W2" t="str" cm="1">
        <f t="array" aca="1" ref="W2:W37" ca="1">OFFSET($Q$1,1,0,COUNT($R:$R))</f>
        <v>Product01</v>
      </c>
      <c r="X2" cm="1">
        <f t="array" aca="1" ref="X2:X37" ca="1">OFFSET($Q$1,1,1,COUNT($R:$R))</f>
        <v>207.76</v>
      </c>
      <c r="Y2" cm="1">
        <f t="array" aca="1" ref="Y2:Y37" ca="1">OFFSET($Q$1,1,2,COUNT($R:$R))</f>
        <v>2</v>
      </c>
      <c r="AA2" t="str" cm="1">
        <f t="array" aca="1" ref="AA2:AA21" ca="1">OFFSET($Q$1,$AC$1,0,20)</f>
        <v>Product01</v>
      </c>
      <c r="AB2" s="11" cm="1">
        <f t="array" aca="1" ref="AB2:AB21" ca="1">OFFSET($Q$1,$AC$1,1,20)</f>
        <v>207.76</v>
      </c>
      <c r="AD2" s="9" t="s">
        <v>8</v>
      </c>
      <c r="AE2" s="7">
        <v>2548.1800000000003</v>
      </c>
      <c r="AF2" s="7"/>
      <c r="AG2" s="13" cm="1">
        <f t="array" aca="1" ref="AG2:AG5" ca="1">RANK(_xlfn.ANCHORARRAY(AI2),_xlfn.ANCHORARRAY(AI2))</f>
        <v>4</v>
      </c>
      <c r="AH2" s="7" t="str" cm="1">
        <f t="array" aca="1" ref="AH2:AH5" ca="1">OFFSET($AD$1,1,0,COUNT($AE:$AE))</f>
        <v>Category01</v>
      </c>
      <c r="AI2" s="11" cm="1">
        <f t="array" aca="1" ref="AI2:AI5" ca="1">OFFSET($AD$1,1,1,COUNT($AE:$AE))</f>
        <v>2548.1800000000003</v>
      </c>
      <c r="AK2" s="9" t="s">
        <v>108</v>
      </c>
      <c r="AL2" s="7">
        <v>46439.55000000001</v>
      </c>
      <c r="AN2" s="9" t="s">
        <v>107</v>
      </c>
      <c r="AO2" s="7">
        <v>16339.460000000001</v>
      </c>
    </row>
    <row r="3" spans="1:41" x14ac:dyDescent="0.35">
      <c r="A3" s="9">
        <v>4</v>
      </c>
      <c r="B3" s="7">
        <v>320.58</v>
      </c>
      <c r="H3" s="9" t="s">
        <v>125</v>
      </c>
      <c r="I3" s="7">
        <v>256</v>
      </c>
      <c r="J3" s="7">
        <v>331.38</v>
      </c>
      <c r="K3" s="7"/>
      <c r="L3" s="9" t="s">
        <v>122</v>
      </c>
      <c r="M3" s="7" t="e">
        <f>IF($M$1=TRUE,VLOOKUP(L3,H:J,3,0),NA())</f>
        <v>#N/A</v>
      </c>
      <c r="N3" s="7" t="e">
        <f>IF($N$1=TRUE,VLOOKUP(L3,H:J,3,0)-VLOOKUP(L3,H:J,2,0),NA())</f>
        <v>#N/A</v>
      </c>
      <c r="O3" s="12" t="e">
        <f>IF($O$1=TRUE,N3/VLOOKUP(L3,H:J,2,0),"")</f>
        <v>#N/A</v>
      </c>
      <c r="Q3" s="10" t="s">
        <v>9</v>
      </c>
      <c r="R3" s="7">
        <v>207.76</v>
      </c>
      <c r="S3">
        <v>2</v>
      </c>
      <c r="U3">
        <f ca="1"/>
        <v>33</v>
      </c>
      <c r="V3" t="str">
        <f ca="1"/>
        <v>Kg</v>
      </c>
      <c r="W3" t="str">
        <f ca="1"/>
        <v>Kg</v>
      </c>
      <c r="X3">
        <f ca="1"/>
        <v>207.76</v>
      </c>
      <c r="Y3">
        <f ca="1"/>
        <v>2</v>
      </c>
      <c r="AA3" t="str">
        <f ca="1"/>
        <v>Kg</v>
      </c>
      <c r="AB3" s="11">
        <f ca="1"/>
        <v>207.76</v>
      </c>
      <c r="AD3" s="9" t="s">
        <v>28</v>
      </c>
      <c r="AE3" s="7">
        <v>4942.6500000000005</v>
      </c>
      <c r="AF3" s="7"/>
      <c r="AG3" s="13">
        <f ca="1"/>
        <v>2</v>
      </c>
      <c r="AH3" s="7" t="str">
        <f ca="1"/>
        <v>Category02</v>
      </c>
      <c r="AI3" s="11">
        <f ca="1"/>
        <v>4942.6500000000005</v>
      </c>
      <c r="AK3" s="9" t="s">
        <v>106</v>
      </c>
      <c r="AL3" s="7">
        <v>38877.370000000003</v>
      </c>
      <c r="AN3" s="9" t="s">
        <v>106</v>
      </c>
      <c r="AO3" s="7">
        <v>18309.080000000002</v>
      </c>
    </row>
    <row r="4" spans="1:41" x14ac:dyDescent="0.35">
      <c r="A4" s="9">
        <v>6</v>
      </c>
      <c r="B4" s="7">
        <v>1867.3200000000002</v>
      </c>
      <c r="H4" s="9" t="s">
        <v>126</v>
      </c>
      <c r="I4" s="7">
        <v>1678</v>
      </c>
      <c r="J4" s="7">
        <v>1865.6399999999999</v>
      </c>
      <c r="K4" s="7"/>
      <c r="L4" s="9" t="s">
        <v>123</v>
      </c>
      <c r="M4" s="7" t="e">
        <f t="shared" ref="M4:M14" si="0">IF($M$1=TRUE,VLOOKUP(L4,H:J,3,0),NA())</f>
        <v>#N/A</v>
      </c>
      <c r="N4" s="7" t="e">
        <f t="shared" ref="N4:N14" si="1">IF($N$1=TRUE,VLOOKUP(L4,H:J,3,0)-VLOOKUP(L4,H:J,2,0),NA())</f>
        <v>#N/A</v>
      </c>
      <c r="O4" s="12" t="e">
        <f t="shared" ref="O4:O14" si="2">IF($O$1=TRUE,N4/VLOOKUP(L4,H:J,2,0),"")</f>
        <v>#N/A</v>
      </c>
      <c r="Q4" s="9" t="s">
        <v>17</v>
      </c>
      <c r="R4" s="7">
        <v>1867.3200000000002</v>
      </c>
      <c r="S4">
        <v>12</v>
      </c>
      <c r="U4">
        <f ca="1"/>
        <v>5</v>
      </c>
      <c r="V4" t="str">
        <f ca="1"/>
        <v>Product05</v>
      </c>
      <c r="W4" t="str">
        <f ca="1"/>
        <v>Product05</v>
      </c>
      <c r="X4">
        <f ca="1"/>
        <v>1867.3200000000002</v>
      </c>
      <c r="Y4">
        <f ca="1"/>
        <v>12</v>
      </c>
      <c r="AA4" t="str">
        <f ca="1"/>
        <v>Product05</v>
      </c>
      <c r="AB4" s="11">
        <f ca="1"/>
        <v>1867.3200000000002</v>
      </c>
      <c r="AD4" s="9" t="s">
        <v>62</v>
      </c>
      <c r="AE4" s="7">
        <v>2844.64</v>
      </c>
      <c r="AF4" s="7"/>
      <c r="AG4" s="13">
        <f ca="1"/>
        <v>3</v>
      </c>
      <c r="AH4" s="7" t="str">
        <f ca="1"/>
        <v>Category04</v>
      </c>
      <c r="AI4" s="11">
        <f ca="1"/>
        <v>2844.64</v>
      </c>
      <c r="AK4" s="9" t="s">
        <v>105</v>
      </c>
      <c r="AL4" s="7">
        <v>18309.080000000002</v>
      </c>
    </row>
    <row r="5" spans="1:41" x14ac:dyDescent="0.35">
      <c r="A5" s="9">
        <v>8</v>
      </c>
      <c r="B5" s="7">
        <v>2100</v>
      </c>
      <c r="D5" t="s">
        <v>135</v>
      </c>
      <c r="E5" s="11">
        <f>GETPIVOTDATA("Sum of TOTAL SELLING VALUE",$D$1)</f>
        <v>18309.080000000002</v>
      </c>
      <c r="H5" s="9" t="s">
        <v>127</v>
      </c>
      <c r="I5" s="7">
        <v>2096</v>
      </c>
      <c r="J5" s="7">
        <v>2764.48</v>
      </c>
      <c r="K5" s="7"/>
      <c r="L5" s="9" t="s">
        <v>124</v>
      </c>
      <c r="M5" s="7">
        <f t="shared" si="0"/>
        <v>1964.74</v>
      </c>
      <c r="N5" s="7">
        <f t="shared" si="1"/>
        <v>394.74</v>
      </c>
      <c r="O5" s="12">
        <f t="shared" si="2"/>
        <v>0.25142675159235667</v>
      </c>
      <c r="Q5" s="10" t="s">
        <v>110</v>
      </c>
      <c r="R5" s="7">
        <v>1867.3200000000002</v>
      </c>
      <c r="S5">
        <v>12</v>
      </c>
      <c r="U5">
        <f ca="1"/>
        <v>5</v>
      </c>
      <c r="V5" t="str">
        <f ca="1"/>
        <v>Ft</v>
      </c>
      <c r="W5" t="str">
        <f ca="1"/>
        <v>Ft</v>
      </c>
      <c r="X5">
        <f ca="1"/>
        <v>1867.3200000000002</v>
      </c>
      <c r="Y5">
        <f ca="1"/>
        <v>12</v>
      </c>
      <c r="AA5" t="str">
        <f ca="1"/>
        <v>Ft</v>
      </c>
      <c r="AB5" s="11">
        <f ca="1"/>
        <v>1867.3200000000002</v>
      </c>
      <c r="AD5" s="9" t="s">
        <v>85</v>
      </c>
      <c r="AE5" s="7">
        <v>7973.61</v>
      </c>
      <c r="AF5" s="7"/>
      <c r="AG5" s="13">
        <f ca="1"/>
        <v>1</v>
      </c>
      <c r="AH5" s="7" t="str">
        <f ca="1"/>
        <v>Category05</v>
      </c>
      <c r="AI5" s="11">
        <f ca="1"/>
        <v>7973.61</v>
      </c>
    </row>
    <row r="6" spans="1:41" x14ac:dyDescent="0.35">
      <c r="A6" s="9">
        <v>10</v>
      </c>
      <c r="B6" s="7">
        <v>1770.88</v>
      </c>
      <c r="D6" t="s">
        <v>136</v>
      </c>
      <c r="E6" s="11">
        <f>GETPIVOTDATA("Sum of TOTAL SELLING VALUE",$D$1)-GETPIVOTDATA("Sum of TOTAL BUYING VALUE",$D$1)</f>
        <v>3475.0800000000017</v>
      </c>
      <c r="H6" s="9" t="s">
        <v>128</v>
      </c>
      <c r="I6" s="7">
        <v>960</v>
      </c>
      <c r="J6" s="7">
        <v>1296</v>
      </c>
      <c r="K6" s="7"/>
      <c r="L6" s="9" t="s">
        <v>125</v>
      </c>
      <c r="M6" s="7">
        <f t="shared" si="0"/>
        <v>331.38</v>
      </c>
      <c r="N6" s="7">
        <f t="shared" si="1"/>
        <v>75.38</v>
      </c>
      <c r="O6" s="12">
        <f t="shared" si="2"/>
        <v>0.29445312499999998</v>
      </c>
      <c r="Q6" s="9" t="s">
        <v>23</v>
      </c>
      <c r="R6" s="7">
        <v>473.1</v>
      </c>
      <c r="S6">
        <v>5</v>
      </c>
      <c r="U6">
        <f ca="1"/>
        <v>23</v>
      </c>
      <c r="V6" t="str">
        <f ca="1"/>
        <v>Product08</v>
      </c>
      <c r="W6" t="str">
        <f ca="1"/>
        <v>Product08</v>
      </c>
      <c r="X6">
        <f ca="1"/>
        <v>473.1</v>
      </c>
      <c r="Y6">
        <f ca="1"/>
        <v>5</v>
      </c>
      <c r="AA6" t="str">
        <f ca="1"/>
        <v>Product08</v>
      </c>
      <c r="AB6" s="11">
        <f ca="1"/>
        <v>473.1</v>
      </c>
      <c r="AF6" s="7"/>
      <c r="AG6" s="13"/>
      <c r="AH6" s="7"/>
      <c r="AI6" s="11"/>
    </row>
    <row r="7" spans="1:41" x14ac:dyDescent="0.35">
      <c r="A7" s="9">
        <v>11</v>
      </c>
      <c r="B7" s="7">
        <v>1098.72</v>
      </c>
      <c r="D7" t="s">
        <v>137</v>
      </c>
      <c r="E7" s="12">
        <f>E6/GETPIVOTDATA("Sum of TOTAL BUYING VALUE",$D$1)</f>
        <v>0.23426452743696924</v>
      </c>
      <c r="H7" s="9" t="s">
        <v>129</v>
      </c>
      <c r="I7" s="7">
        <v>555</v>
      </c>
      <c r="J7" s="7">
        <v>638.25</v>
      </c>
      <c r="K7" s="7"/>
      <c r="L7" s="9" t="s">
        <v>126</v>
      </c>
      <c r="M7" s="7">
        <f t="shared" si="0"/>
        <v>1865.6399999999999</v>
      </c>
      <c r="N7" s="7">
        <f t="shared" si="1"/>
        <v>187.63999999999987</v>
      </c>
      <c r="O7" s="12">
        <f t="shared" si="2"/>
        <v>0.11182359952324188</v>
      </c>
      <c r="Q7" s="10" t="s">
        <v>9</v>
      </c>
      <c r="R7" s="7">
        <v>473.1</v>
      </c>
      <c r="S7">
        <v>5</v>
      </c>
      <c r="U7">
        <f ca="1"/>
        <v>23</v>
      </c>
      <c r="V7" t="str">
        <f ca="1"/>
        <v>Kg</v>
      </c>
      <c r="W7" t="str">
        <f ca="1"/>
        <v>Kg</v>
      </c>
      <c r="X7">
        <f ca="1"/>
        <v>473.1</v>
      </c>
      <c r="Y7">
        <f ca="1"/>
        <v>5</v>
      </c>
      <c r="AA7" t="str">
        <f ca="1"/>
        <v>Kg</v>
      </c>
      <c r="AB7" s="11">
        <f ca="1"/>
        <v>473.1</v>
      </c>
    </row>
    <row r="8" spans="1:41" x14ac:dyDescent="0.35">
      <c r="A8" s="9">
        <v>12</v>
      </c>
      <c r="B8" s="7">
        <v>1738.8</v>
      </c>
      <c r="H8" s="9" t="s">
        <v>130</v>
      </c>
      <c r="I8" s="7">
        <v>1596</v>
      </c>
      <c r="J8" s="7">
        <v>1867.3200000000002</v>
      </c>
      <c r="K8" s="7"/>
      <c r="L8" s="9" t="s">
        <v>127</v>
      </c>
      <c r="M8" s="7">
        <f t="shared" si="0"/>
        <v>2764.48</v>
      </c>
      <c r="N8" s="7">
        <f t="shared" si="1"/>
        <v>668.48</v>
      </c>
      <c r="O8" s="12">
        <f t="shared" si="2"/>
        <v>0.31893129770992368</v>
      </c>
      <c r="Q8" s="9" t="s">
        <v>32</v>
      </c>
      <c r="R8" s="7">
        <v>1412.55</v>
      </c>
      <c r="S8">
        <v>15</v>
      </c>
      <c r="U8">
        <f ca="1"/>
        <v>11</v>
      </c>
      <c r="V8" t="str">
        <f ca="1"/>
        <v>Product12</v>
      </c>
      <c r="W8" t="str">
        <f ca="1"/>
        <v>Product12</v>
      </c>
      <c r="X8">
        <f ca="1"/>
        <v>1412.55</v>
      </c>
      <c r="Y8">
        <f ca="1"/>
        <v>15</v>
      </c>
      <c r="AA8" t="str">
        <f ca="1"/>
        <v>Product12</v>
      </c>
      <c r="AB8" s="11">
        <f ca="1"/>
        <v>1412.55</v>
      </c>
    </row>
    <row r="9" spans="1:41" x14ac:dyDescent="0.35">
      <c r="A9" s="9">
        <v>13</v>
      </c>
      <c r="B9" s="7">
        <v>232.96</v>
      </c>
      <c r="H9" s="9" t="s">
        <v>131</v>
      </c>
      <c r="I9" s="7">
        <v>1140</v>
      </c>
      <c r="J9" s="7">
        <v>1231.2</v>
      </c>
      <c r="K9" s="7"/>
      <c r="L9" s="9" t="s">
        <v>128</v>
      </c>
      <c r="M9" s="7">
        <f t="shared" si="0"/>
        <v>1296</v>
      </c>
      <c r="N9" s="7">
        <f t="shared" si="1"/>
        <v>336</v>
      </c>
      <c r="O9" s="12">
        <f t="shared" si="2"/>
        <v>0.35</v>
      </c>
      <c r="Q9" s="10" t="s">
        <v>9</v>
      </c>
      <c r="R9" s="7">
        <v>1412.55</v>
      </c>
      <c r="S9">
        <v>15</v>
      </c>
      <c r="U9">
        <f ca="1"/>
        <v>11</v>
      </c>
      <c r="V9" t="str">
        <f ca="1"/>
        <v>Kg</v>
      </c>
      <c r="W9" t="str">
        <f ca="1"/>
        <v>Kg</v>
      </c>
      <c r="X9">
        <f ca="1"/>
        <v>1412.55</v>
      </c>
      <c r="Y9">
        <f ca="1"/>
        <v>15</v>
      </c>
      <c r="AA9" t="str">
        <f ca="1"/>
        <v>Kg</v>
      </c>
      <c r="AB9" s="11">
        <f ca="1"/>
        <v>1412.55</v>
      </c>
    </row>
    <row r="10" spans="1:41" x14ac:dyDescent="0.35">
      <c r="A10" s="9">
        <v>14</v>
      </c>
      <c r="B10" s="7">
        <v>1231.2</v>
      </c>
      <c r="H10" s="9" t="s">
        <v>132</v>
      </c>
      <c r="I10" s="7">
        <v>2595</v>
      </c>
      <c r="J10" s="7">
        <v>3512.55</v>
      </c>
      <c r="K10" s="7"/>
      <c r="L10" s="9" t="s">
        <v>129</v>
      </c>
      <c r="M10" s="7">
        <f t="shared" si="0"/>
        <v>638.25</v>
      </c>
      <c r="N10" s="7">
        <f t="shared" si="1"/>
        <v>83.25</v>
      </c>
      <c r="O10" s="12">
        <f t="shared" si="2"/>
        <v>0.15</v>
      </c>
      <c r="Q10" s="9" t="s">
        <v>34</v>
      </c>
      <c r="R10" s="7">
        <v>1098.72</v>
      </c>
      <c r="S10">
        <v>9</v>
      </c>
      <c r="U10">
        <f ca="1"/>
        <v>15</v>
      </c>
      <c r="V10" t="str">
        <f ca="1"/>
        <v>Product13</v>
      </c>
      <c r="W10" t="str">
        <f ca="1"/>
        <v>Product13</v>
      </c>
      <c r="X10">
        <f ca="1"/>
        <v>1098.72</v>
      </c>
      <c r="Y10">
        <f ca="1"/>
        <v>9</v>
      </c>
      <c r="AA10" t="str">
        <f ca="1"/>
        <v>Product13</v>
      </c>
      <c r="AB10" s="11">
        <f ca="1"/>
        <v>1098.72</v>
      </c>
    </row>
    <row r="11" spans="1:41" x14ac:dyDescent="0.35">
      <c r="A11" s="9">
        <v>15</v>
      </c>
      <c r="B11" s="7">
        <v>2430</v>
      </c>
      <c r="H11" s="9" t="s">
        <v>133</v>
      </c>
      <c r="I11" s="7">
        <v>2388</v>
      </c>
      <c r="J11" s="7">
        <v>2837.52</v>
      </c>
      <c r="K11" s="7"/>
      <c r="L11" s="9" t="s">
        <v>130</v>
      </c>
      <c r="M11" s="7">
        <f t="shared" si="0"/>
        <v>1867.3200000000002</v>
      </c>
      <c r="N11" s="7">
        <f t="shared" si="1"/>
        <v>271.32000000000016</v>
      </c>
      <c r="O11" s="12">
        <f t="shared" si="2"/>
        <v>0.1700000000000001</v>
      </c>
      <c r="Q11" s="10" t="s">
        <v>9</v>
      </c>
      <c r="R11" s="7">
        <v>1098.72</v>
      </c>
      <c r="S11">
        <v>9</v>
      </c>
      <c r="U11">
        <f ca="1"/>
        <v>15</v>
      </c>
      <c r="V11" t="str">
        <f ca="1"/>
        <v>Kg</v>
      </c>
      <c r="W11" t="str">
        <f ca="1"/>
        <v>Kg</v>
      </c>
      <c r="X11">
        <f ca="1"/>
        <v>1098.72</v>
      </c>
      <c r="Y11">
        <f ca="1"/>
        <v>9</v>
      </c>
      <c r="AA11" t="str">
        <f ca="1"/>
        <v>Kg</v>
      </c>
      <c r="AB11" s="11">
        <f ca="1"/>
        <v>1098.72</v>
      </c>
    </row>
    <row r="12" spans="1:41" x14ac:dyDescent="0.35">
      <c r="A12" s="9">
        <v>18</v>
      </c>
      <c r="B12" s="7">
        <v>867.84</v>
      </c>
      <c r="K12" s="7"/>
      <c r="L12" s="9" t="s">
        <v>131</v>
      </c>
      <c r="M12" s="7">
        <f t="shared" si="0"/>
        <v>1231.2</v>
      </c>
      <c r="N12" s="7">
        <f t="shared" si="1"/>
        <v>91.200000000000045</v>
      </c>
      <c r="O12" s="12">
        <f t="shared" si="2"/>
        <v>8.0000000000000043E-2</v>
      </c>
      <c r="Q12" s="9" t="s">
        <v>40</v>
      </c>
      <c r="R12" s="7">
        <v>232.96</v>
      </c>
      <c r="S12">
        <v>14</v>
      </c>
      <c r="U12">
        <f ca="1"/>
        <v>29</v>
      </c>
      <c r="V12" t="str">
        <f ca="1"/>
        <v>Product16</v>
      </c>
      <c r="W12" t="str">
        <f ca="1"/>
        <v>Product16</v>
      </c>
      <c r="X12">
        <f ca="1"/>
        <v>232.96</v>
      </c>
      <c r="Y12">
        <f ca="1"/>
        <v>14</v>
      </c>
      <c r="AA12" t="str">
        <f ca="1"/>
        <v>Product16</v>
      </c>
      <c r="AB12" s="11">
        <f ca="1"/>
        <v>232.96</v>
      </c>
    </row>
    <row r="13" spans="1:41" x14ac:dyDescent="0.35">
      <c r="A13" s="9">
        <v>20</v>
      </c>
      <c r="B13" s="7">
        <v>1394.42</v>
      </c>
      <c r="K13" s="7"/>
      <c r="L13" s="9" t="s">
        <v>132</v>
      </c>
      <c r="M13" s="7">
        <f t="shared" si="0"/>
        <v>3512.55</v>
      </c>
      <c r="N13" s="7">
        <f t="shared" si="1"/>
        <v>917.55000000000018</v>
      </c>
      <c r="O13" s="12">
        <f t="shared" si="2"/>
        <v>0.35358381502890179</v>
      </c>
      <c r="Q13" s="10" t="s">
        <v>111</v>
      </c>
      <c r="R13" s="7">
        <v>232.96</v>
      </c>
      <c r="S13">
        <v>14</v>
      </c>
      <c r="U13">
        <f ca="1"/>
        <v>29</v>
      </c>
      <c r="V13" t="str">
        <f ca="1"/>
        <v>No.</v>
      </c>
      <c r="W13" t="str">
        <f ca="1"/>
        <v>No.</v>
      </c>
      <c r="X13">
        <f ca="1"/>
        <v>232.96</v>
      </c>
      <c r="Y13">
        <f ca="1"/>
        <v>14</v>
      </c>
      <c r="AA13" t="str">
        <f ca="1"/>
        <v>No.</v>
      </c>
      <c r="AB13" s="11">
        <f ca="1"/>
        <v>232.96</v>
      </c>
    </row>
    <row r="14" spans="1:41" x14ac:dyDescent="0.35">
      <c r="A14" s="9">
        <v>25</v>
      </c>
      <c r="B14" s="7">
        <v>207.76</v>
      </c>
      <c r="L14" s="9" t="s">
        <v>133</v>
      </c>
      <c r="M14" s="7">
        <f t="shared" si="0"/>
        <v>2837.52</v>
      </c>
      <c r="N14" s="7">
        <f t="shared" si="1"/>
        <v>449.52</v>
      </c>
      <c r="O14" s="12">
        <f t="shared" si="2"/>
        <v>0.18824120603015074</v>
      </c>
      <c r="Q14" s="9" t="s">
        <v>44</v>
      </c>
      <c r="R14" s="7">
        <v>98.42</v>
      </c>
      <c r="S14">
        <v>2</v>
      </c>
      <c r="U14">
        <f ca="1"/>
        <v>35</v>
      </c>
      <c r="V14" t="str">
        <f ca="1"/>
        <v>Product18</v>
      </c>
      <c r="W14" t="str">
        <f ca="1"/>
        <v>Product18</v>
      </c>
      <c r="X14">
        <f ca="1"/>
        <v>98.42</v>
      </c>
      <c r="Y14">
        <f ca="1"/>
        <v>2</v>
      </c>
      <c r="AA14" t="str">
        <f ca="1"/>
        <v>Product18</v>
      </c>
      <c r="AB14" s="11">
        <f ca="1"/>
        <v>98.42</v>
      </c>
    </row>
    <row r="15" spans="1:41" x14ac:dyDescent="0.35">
      <c r="A15" s="9">
        <v>27</v>
      </c>
      <c r="B15" s="7">
        <v>638.25</v>
      </c>
      <c r="O15" s="7"/>
      <c r="Q15" s="10" t="s">
        <v>111</v>
      </c>
      <c r="R15" s="7">
        <v>98.42</v>
      </c>
      <c r="S15">
        <v>2</v>
      </c>
      <c r="U15">
        <f ca="1"/>
        <v>35</v>
      </c>
      <c r="V15" t="str">
        <f ca="1"/>
        <v>No.</v>
      </c>
      <c r="W15" t="str">
        <f ca="1"/>
        <v>No.</v>
      </c>
      <c r="X15">
        <f ca="1"/>
        <v>98.42</v>
      </c>
      <c r="Y15">
        <f ca="1"/>
        <v>2</v>
      </c>
      <c r="AA15" t="str">
        <f ca="1"/>
        <v>No.</v>
      </c>
      <c r="AB15" s="11">
        <f ca="1"/>
        <v>98.42</v>
      </c>
    </row>
    <row r="16" spans="1:41" x14ac:dyDescent="0.35">
      <c r="A16" s="9">
        <v>28</v>
      </c>
      <c r="B16" s="7">
        <v>473.1</v>
      </c>
      <c r="O16" s="7"/>
      <c r="Q16" s="9" t="s">
        <v>46</v>
      </c>
      <c r="R16" s="7">
        <v>2100</v>
      </c>
      <c r="S16">
        <v>10</v>
      </c>
      <c r="U16">
        <f ca="1"/>
        <v>3</v>
      </c>
      <c r="V16" t="str">
        <f ca="1"/>
        <v>Product19</v>
      </c>
      <c r="W16" t="str">
        <f ca="1"/>
        <v>Product19</v>
      </c>
      <c r="X16">
        <f ca="1"/>
        <v>2100</v>
      </c>
      <c r="Y16">
        <f ca="1"/>
        <v>10</v>
      </c>
      <c r="AA16" t="str">
        <f ca="1"/>
        <v>Product19</v>
      </c>
      <c r="AB16" s="11">
        <f ca="1"/>
        <v>2100</v>
      </c>
    </row>
    <row r="17" spans="15:28" x14ac:dyDescent="0.35">
      <c r="O17" s="7"/>
      <c r="Q17" s="10" t="s">
        <v>110</v>
      </c>
      <c r="R17" s="7">
        <v>2100</v>
      </c>
      <c r="S17">
        <v>10</v>
      </c>
      <c r="U17">
        <f ca="1"/>
        <v>3</v>
      </c>
      <c r="V17" t="str">
        <f ca="1"/>
        <v>Ft</v>
      </c>
      <c r="W17" t="str">
        <f ca="1"/>
        <v>Ft</v>
      </c>
      <c r="X17">
        <f ca="1"/>
        <v>2100</v>
      </c>
      <c r="Y17">
        <f ca="1"/>
        <v>10</v>
      </c>
      <c r="AA17" t="str">
        <f ca="1"/>
        <v>Ft</v>
      </c>
      <c r="AB17" s="11">
        <f ca="1"/>
        <v>2100</v>
      </c>
    </row>
    <row r="18" spans="15:28" x14ac:dyDescent="0.35">
      <c r="O18" s="7"/>
      <c r="Q18" s="9" t="s">
        <v>61</v>
      </c>
      <c r="R18" s="7">
        <v>320.58</v>
      </c>
      <c r="S18">
        <v>13</v>
      </c>
      <c r="U18">
        <f ca="1"/>
        <v>27</v>
      </c>
      <c r="V18" t="str">
        <f ca="1"/>
        <v>Product26</v>
      </c>
      <c r="W18" t="str">
        <f ca="1"/>
        <v>Product26</v>
      </c>
      <c r="X18">
        <f ca="1"/>
        <v>320.58</v>
      </c>
      <c r="Y18">
        <f ca="1"/>
        <v>13</v>
      </c>
      <c r="AA18" t="str">
        <f ca="1"/>
        <v>Product26</v>
      </c>
      <c r="AB18" s="11">
        <f ca="1"/>
        <v>320.58</v>
      </c>
    </row>
    <row r="19" spans="15:28" x14ac:dyDescent="0.35">
      <c r="Q19" s="10" t="s">
        <v>111</v>
      </c>
      <c r="R19" s="7">
        <v>320.58</v>
      </c>
      <c r="S19">
        <v>13</v>
      </c>
      <c r="U19">
        <f ca="1"/>
        <v>27</v>
      </c>
      <c r="V19" t="str">
        <f ca="1"/>
        <v>No.</v>
      </c>
      <c r="W19" t="str">
        <f ca="1"/>
        <v>No.</v>
      </c>
      <c r="X19">
        <f ca="1"/>
        <v>320.58</v>
      </c>
      <c r="Y19">
        <f ca="1"/>
        <v>13</v>
      </c>
      <c r="AA19" t="str">
        <f ca="1"/>
        <v>No.</v>
      </c>
      <c r="AB19" s="11">
        <f ca="1"/>
        <v>320.58</v>
      </c>
    </row>
    <row r="20" spans="15:28" x14ac:dyDescent="0.35">
      <c r="Q20" s="9" t="s">
        <v>64</v>
      </c>
      <c r="R20" s="7">
        <v>228.48000000000002</v>
      </c>
      <c r="S20">
        <v>4</v>
      </c>
      <c r="U20">
        <f ca="1"/>
        <v>31</v>
      </c>
      <c r="V20" t="str">
        <f ca="1"/>
        <v>Product27</v>
      </c>
      <c r="W20" t="str">
        <f ca="1"/>
        <v>Product27</v>
      </c>
      <c r="X20">
        <f ca="1"/>
        <v>228.48000000000002</v>
      </c>
      <c r="Y20">
        <f ca="1"/>
        <v>4</v>
      </c>
      <c r="AA20" t="str">
        <f ca="1"/>
        <v>Product27</v>
      </c>
      <c r="AB20" s="11">
        <f ca="1"/>
        <v>228.48000000000002</v>
      </c>
    </row>
    <row r="21" spans="15:28" x14ac:dyDescent="0.35">
      <c r="Q21" s="10" t="s">
        <v>109</v>
      </c>
      <c r="R21" s="7">
        <v>228.48000000000002</v>
      </c>
      <c r="S21">
        <v>4</v>
      </c>
      <c r="U21">
        <f ca="1"/>
        <v>31</v>
      </c>
      <c r="V21" t="str">
        <f ca="1"/>
        <v>Lt</v>
      </c>
      <c r="W21" t="str">
        <f ca="1"/>
        <v>Lt</v>
      </c>
      <c r="X21">
        <f ca="1"/>
        <v>228.48000000000002</v>
      </c>
      <c r="Y21">
        <f ca="1"/>
        <v>4</v>
      </c>
      <c r="AA21" t="str">
        <f ca="1"/>
        <v>Lt</v>
      </c>
      <c r="AB21" s="11">
        <f ca="1"/>
        <v>228.48000000000002</v>
      </c>
    </row>
    <row r="22" spans="15:28" x14ac:dyDescent="0.35">
      <c r="Q22" s="9" t="s">
        <v>66</v>
      </c>
      <c r="R22" s="7">
        <v>334.48</v>
      </c>
      <c r="S22">
        <v>8</v>
      </c>
      <c r="U22">
        <f ca="1"/>
        <v>25</v>
      </c>
      <c r="V22" t="str">
        <f ca="1"/>
        <v>Product28</v>
      </c>
      <c r="W22" t="str">
        <f ca="1"/>
        <v>Product28</v>
      </c>
      <c r="X22">
        <f ca="1"/>
        <v>334.48</v>
      </c>
      <c r="Y22">
        <f ca="1"/>
        <v>8</v>
      </c>
    </row>
    <row r="23" spans="15:28" x14ac:dyDescent="0.35">
      <c r="Q23" s="10" t="s">
        <v>111</v>
      </c>
      <c r="R23" s="7">
        <v>334.48</v>
      </c>
      <c r="S23">
        <v>8</v>
      </c>
      <c r="U23">
        <f ca="1"/>
        <v>25</v>
      </c>
      <c r="V23" t="str">
        <f ca="1"/>
        <v>No.</v>
      </c>
      <c r="W23" t="str">
        <f ca="1"/>
        <v>No.</v>
      </c>
      <c r="X23">
        <f ca="1"/>
        <v>334.48</v>
      </c>
      <c r="Y23">
        <f ca="1"/>
        <v>8</v>
      </c>
    </row>
    <row r="24" spans="15:28" x14ac:dyDescent="0.35">
      <c r="Q24" s="9" t="s">
        <v>76</v>
      </c>
      <c r="R24" s="7">
        <v>1436.4</v>
      </c>
      <c r="S24">
        <v>12</v>
      </c>
      <c r="U24">
        <f ca="1"/>
        <v>9</v>
      </c>
      <c r="V24" t="str">
        <f ca="1"/>
        <v>Product33</v>
      </c>
      <c r="W24" t="str">
        <f ca="1"/>
        <v>Product33</v>
      </c>
      <c r="X24">
        <f ca="1"/>
        <v>1436.4</v>
      </c>
      <c r="Y24">
        <f ca="1"/>
        <v>12</v>
      </c>
    </row>
    <row r="25" spans="15:28" x14ac:dyDescent="0.35">
      <c r="Q25" s="10" t="s">
        <v>9</v>
      </c>
      <c r="R25" s="7">
        <v>1436.4</v>
      </c>
      <c r="S25">
        <v>12</v>
      </c>
      <c r="U25">
        <f ca="1"/>
        <v>9</v>
      </c>
      <c r="V25" t="str">
        <f ca="1"/>
        <v>Kg</v>
      </c>
      <c r="W25" t="str">
        <f ca="1"/>
        <v>Kg</v>
      </c>
      <c r="X25">
        <f ca="1"/>
        <v>1436.4</v>
      </c>
      <c r="Y25">
        <f ca="1"/>
        <v>12</v>
      </c>
    </row>
    <row r="26" spans="15:28" x14ac:dyDescent="0.35">
      <c r="Q26" s="9" t="s">
        <v>78</v>
      </c>
      <c r="R26" s="7">
        <v>524.69999999999993</v>
      </c>
      <c r="S26">
        <v>9</v>
      </c>
      <c r="U26">
        <f ca="1"/>
        <v>21</v>
      </c>
      <c r="V26" t="str">
        <f ca="1"/>
        <v>Product34</v>
      </c>
      <c r="W26" t="str">
        <f ca="1"/>
        <v>Product34</v>
      </c>
      <c r="X26">
        <f ca="1"/>
        <v>524.69999999999993</v>
      </c>
      <c r="Y26">
        <f ca="1"/>
        <v>9</v>
      </c>
    </row>
    <row r="27" spans="15:28" x14ac:dyDescent="0.35">
      <c r="Q27" s="10" t="s">
        <v>109</v>
      </c>
      <c r="R27" s="7">
        <v>524.69999999999993</v>
      </c>
      <c r="S27">
        <v>9</v>
      </c>
      <c r="U27">
        <f ca="1"/>
        <v>21</v>
      </c>
      <c r="V27" t="str">
        <f ca="1"/>
        <v>Lt</v>
      </c>
      <c r="W27" t="str">
        <f ca="1"/>
        <v>Lt</v>
      </c>
      <c r="X27">
        <f ca="1"/>
        <v>524.69999999999993</v>
      </c>
      <c r="Y27">
        <f ca="1"/>
        <v>9</v>
      </c>
    </row>
    <row r="28" spans="15:28" x14ac:dyDescent="0.35">
      <c r="Q28" s="9" t="s">
        <v>87</v>
      </c>
      <c r="R28" s="7">
        <v>639.36</v>
      </c>
      <c r="S28">
        <v>8</v>
      </c>
      <c r="U28">
        <f ca="1"/>
        <v>17</v>
      </c>
      <c r="V28" t="str">
        <f ca="1"/>
        <v>Product38</v>
      </c>
      <c r="W28" t="str">
        <f ca="1"/>
        <v>Product38</v>
      </c>
      <c r="X28">
        <f ca="1"/>
        <v>639.36</v>
      </c>
      <c r="Y28">
        <f ca="1"/>
        <v>8</v>
      </c>
    </row>
    <row r="29" spans="15:28" x14ac:dyDescent="0.35">
      <c r="Q29" s="10" t="s">
        <v>9</v>
      </c>
      <c r="R29" s="7">
        <v>639.36</v>
      </c>
      <c r="S29">
        <v>8</v>
      </c>
      <c r="U29">
        <f ca="1"/>
        <v>17</v>
      </c>
      <c r="V29" t="str">
        <f ca="1"/>
        <v>Kg</v>
      </c>
      <c r="W29" t="str">
        <f ca="1"/>
        <v>Kg</v>
      </c>
      <c r="X29">
        <f ca="1"/>
        <v>639.36</v>
      </c>
      <c r="Y29">
        <f ca="1"/>
        <v>8</v>
      </c>
    </row>
    <row r="30" spans="15:28" x14ac:dyDescent="0.35">
      <c r="Q30" s="9" t="s">
        <v>89</v>
      </c>
      <c r="R30" s="7">
        <v>638.25</v>
      </c>
      <c r="S30">
        <v>15</v>
      </c>
      <c r="U30">
        <f ca="1"/>
        <v>19</v>
      </c>
      <c r="V30" t="str">
        <f ca="1"/>
        <v>Product39</v>
      </c>
      <c r="W30" t="str">
        <f ca="1"/>
        <v>Product39</v>
      </c>
      <c r="X30">
        <f ca="1"/>
        <v>638.25</v>
      </c>
      <c r="Y30">
        <f ca="1"/>
        <v>15</v>
      </c>
    </row>
    <row r="31" spans="15:28" x14ac:dyDescent="0.35">
      <c r="Q31" s="10" t="s">
        <v>111</v>
      </c>
      <c r="R31" s="7">
        <v>638.25</v>
      </c>
      <c r="S31">
        <v>15</v>
      </c>
      <c r="U31">
        <f ca="1"/>
        <v>19</v>
      </c>
      <c r="V31" t="str">
        <f ca="1"/>
        <v>No.</v>
      </c>
      <c r="W31" t="str">
        <f ca="1"/>
        <v>No.</v>
      </c>
      <c r="X31">
        <f ca="1"/>
        <v>638.25</v>
      </c>
      <c r="Y31">
        <f ca="1"/>
        <v>15</v>
      </c>
    </row>
    <row r="32" spans="15:28" x14ac:dyDescent="0.35">
      <c r="Q32" s="9" t="s">
        <v>93</v>
      </c>
      <c r="R32" s="7">
        <v>1738.8</v>
      </c>
      <c r="S32">
        <v>10</v>
      </c>
      <c r="U32">
        <f ca="1"/>
        <v>7</v>
      </c>
      <c r="V32" t="str">
        <f ca="1"/>
        <v>Product41</v>
      </c>
      <c r="W32" t="str">
        <f ca="1"/>
        <v>Product41</v>
      </c>
      <c r="X32">
        <f ca="1"/>
        <v>1738.8</v>
      </c>
      <c r="Y32">
        <f ca="1"/>
        <v>10</v>
      </c>
    </row>
    <row r="33" spans="17:25" x14ac:dyDescent="0.35">
      <c r="Q33" s="10" t="s">
        <v>110</v>
      </c>
      <c r="R33" s="7">
        <v>1738.8</v>
      </c>
      <c r="S33">
        <v>10</v>
      </c>
      <c r="U33">
        <f ca="1"/>
        <v>7</v>
      </c>
      <c r="V33" t="str">
        <f ca="1"/>
        <v>Ft</v>
      </c>
      <c r="W33" t="str">
        <f ca="1"/>
        <v>Ft</v>
      </c>
      <c r="X33">
        <f ca="1"/>
        <v>1738.8</v>
      </c>
      <c r="Y33">
        <f ca="1"/>
        <v>10</v>
      </c>
    </row>
    <row r="34" spans="17:25" x14ac:dyDescent="0.35">
      <c r="Q34" s="9" t="s">
        <v>95</v>
      </c>
      <c r="R34" s="7">
        <v>3726</v>
      </c>
      <c r="S34">
        <v>23</v>
      </c>
      <c r="U34">
        <f ca="1"/>
        <v>1</v>
      </c>
      <c r="V34" t="str">
        <f ca="1"/>
        <v>Product42</v>
      </c>
      <c r="W34" t="str">
        <f ca="1"/>
        <v>Product42</v>
      </c>
      <c r="X34">
        <f ca="1"/>
        <v>3726</v>
      </c>
      <c r="Y34">
        <f ca="1"/>
        <v>23</v>
      </c>
    </row>
    <row r="35" spans="17:25" x14ac:dyDescent="0.35">
      <c r="Q35" s="10" t="s">
        <v>110</v>
      </c>
      <c r="R35" s="7">
        <v>3726</v>
      </c>
      <c r="S35">
        <v>23</v>
      </c>
      <c r="U35">
        <f ca="1"/>
        <v>1</v>
      </c>
      <c r="V35" t="str">
        <f ca="1"/>
        <v>Ft</v>
      </c>
      <c r="W35" t="str">
        <f ca="1"/>
        <v>Ft</v>
      </c>
      <c r="X35">
        <f ca="1"/>
        <v>3726</v>
      </c>
      <c r="Y35">
        <f ca="1"/>
        <v>23</v>
      </c>
    </row>
    <row r="36" spans="17:25" x14ac:dyDescent="0.35">
      <c r="Q36" s="9" t="s">
        <v>99</v>
      </c>
      <c r="R36" s="7">
        <v>1231.2</v>
      </c>
      <c r="S36">
        <v>15</v>
      </c>
      <c r="U36">
        <f ca="1"/>
        <v>13</v>
      </c>
      <c r="V36" t="str">
        <f ca="1"/>
        <v>Product44</v>
      </c>
      <c r="W36" t="str">
        <f ca="1"/>
        <v>Product44</v>
      </c>
      <c r="X36">
        <f ca="1"/>
        <v>1231.2</v>
      </c>
      <c r="Y36">
        <f ca="1"/>
        <v>15</v>
      </c>
    </row>
    <row r="37" spans="17:25" x14ac:dyDescent="0.35">
      <c r="Q37" s="10" t="s">
        <v>9</v>
      </c>
      <c r="R37" s="7">
        <v>1231.2</v>
      </c>
      <c r="S37">
        <v>15</v>
      </c>
      <c r="U37">
        <f ca="1"/>
        <v>13</v>
      </c>
      <c r="V37" t="str">
        <f ca="1"/>
        <v>Kg</v>
      </c>
      <c r="W37" t="str">
        <f ca="1"/>
        <v>Kg</v>
      </c>
      <c r="X37">
        <f ca="1"/>
        <v>1231.2</v>
      </c>
      <c r="Y37">
        <f ca="1"/>
        <v>15</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5" r:id="rId10" name="Check Box 3">
              <controlPr defaultSize="0" autoFill="0" autoLine="0" autoPict="0">
                <anchor moveWithCells="1">
                  <from>
                    <xdr:col>12</xdr:col>
                    <xdr:colOff>63500</xdr:colOff>
                    <xdr:row>16</xdr:row>
                    <xdr:rowOff>6350</xdr:rowOff>
                  </from>
                  <to>
                    <xdr:col>12</xdr:col>
                    <xdr:colOff>869950</xdr:colOff>
                    <xdr:row>17</xdr:row>
                    <xdr:rowOff>44450</xdr:rowOff>
                  </to>
                </anchor>
              </controlPr>
            </control>
          </mc:Choice>
        </mc:AlternateContent>
        <mc:AlternateContent xmlns:mc="http://schemas.openxmlformats.org/markup-compatibility/2006">
          <mc:Choice Requires="x14">
            <control shapeId="3076" r:id="rId11" name="Check Box 4">
              <controlPr defaultSize="0" autoFill="0" autoLine="0" autoPict="0">
                <anchor moveWithCells="1">
                  <from>
                    <xdr:col>11</xdr:col>
                    <xdr:colOff>742950</xdr:colOff>
                    <xdr:row>16</xdr:row>
                    <xdr:rowOff>63500</xdr:rowOff>
                  </from>
                  <to>
                    <xdr:col>11</xdr:col>
                    <xdr:colOff>1549400</xdr:colOff>
                    <xdr:row>17</xdr:row>
                    <xdr:rowOff>101600</xdr:rowOff>
                  </to>
                </anchor>
              </controlPr>
            </control>
          </mc:Choice>
        </mc:AlternateContent>
        <mc:AlternateContent xmlns:mc="http://schemas.openxmlformats.org/markup-compatibility/2006">
          <mc:Choice Requires="x14">
            <control shapeId="3077" r:id="rId12" name="Check Box 5">
              <controlPr defaultSize="0" autoFill="0" autoLine="0" autoPict="0">
                <anchor moveWithCells="1">
                  <from>
                    <xdr:col>12</xdr:col>
                    <xdr:colOff>977900</xdr:colOff>
                    <xdr:row>16</xdr:row>
                    <xdr:rowOff>44450</xdr:rowOff>
                  </from>
                  <to>
                    <xdr:col>12</xdr:col>
                    <xdr:colOff>1784350</xdr:colOff>
                    <xdr:row>17</xdr:row>
                    <xdr:rowOff>82550</xdr:rowOff>
                  </to>
                </anchor>
              </controlPr>
            </control>
          </mc:Choice>
        </mc:AlternateContent>
        <mc:AlternateContent xmlns:mc="http://schemas.openxmlformats.org/markup-compatibility/2006">
          <mc:Choice Requires="x14">
            <control shapeId="3078" r:id="rId13" name="Scroll Bar 6">
              <controlPr defaultSize="0" autoPict="0">
                <anchor moveWithCells="1">
                  <from>
                    <xdr:col>25</xdr:col>
                    <xdr:colOff>920750</xdr:colOff>
                    <xdr:row>22</xdr:row>
                    <xdr:rowOff>57150</xdr:rowOff>
                  </from>
                  <to>
                    <xdr:col>26</xdr:col>
                    <xdr:colOff>25400</xdr:colOff>
                    <xdr:row>38</xdr:row>
                    <xdr:rowOff>31750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E2703-9A05-4B9F-BF96-790BB724051D}">
  <dimension ref="AE15:AF17"/>
  <sheetViews>
    <sheetView tabSelected="1" topLeftCell="BJ436" zoomScale="70" zoomScaleNormal="55" workbookViewId="0">
      <selection activeCell="Z11" sqref="Z11"/>
    </sheetView>
  </sheetViews>
  <sheetFormatPr defaultRowHeight="14.5" x14ac:dyDescent="0.35"/>
  <cols>
    <col min="24" max="24" width="8.7265625" customWidth="1"/>
  </cols>
  <sheetData>
    <row r="15" spans="31:32" x14ac:dyDescent="0.35">
      <c r="AE15" s="15"/>
    </row>
    <row r="16" spans="31:32" x14ac:dyDescent="0.35">
      <c r="AF16" s="15"/>
    </row>
    <row r="17" spans="31:31" x14ac:dyDescent="0.35">
      <c r="AE17" s="1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9" r:id="rId4" name="Check Box 5">
              <controlPr defaultSize="0" autoFill="0" autoLine="0" autoPict="0">
                <anchor moveWithCells="1">
                  <from>
                    <xdr:col>6</xdr:col>
                    <xdr:colOff>419100</xdr:colOff>
                    <xdr:row>11</xdr:row>
                    <xdr:rowOff>107950</xdr:rowOff>
                  </from>
                  <to>
                    <xdr:col>7</xdr:col>
                    <xdr:colOff>196850</xdr:colOff>
                    <xdr:row>12</xdr:row>
                    <xdr:rowOff>146050</xdr:rowOff>
                  </to>
                </anchor>
              </controlPr>
            </control>
          </mc:Choice>
        </mc:AlternateContent>
        <mc:AlternateContent xmlns:mc="http://schemas.openxmlformats.org/markup-compatibility/2006">
          <mc:Choice Requires="x14">
            <control shapeId="6150" r:id="rId5" name="Check Box 6">
              <controlPr defaultSize="0" autoFill="0" autoLine="0" autoPict="0">
                <anchor moveWithCells="1">
                  <from>
                    <xdr:col>5</xdr:col>
                    <xdr:colOff>520700</xdr:colOff>
                    <xdr:row>11</xdr:row>
                    <xdr:rowOff>133350</xdr:rowOff>
                  </from>
                  <to>
                    <xdr:col>6</xdr:col>
                    <xdr:colOff>381000</xdr:colOff>
                    <xdr:row>12</xdr:row>
                    <xdr:rowOff>127000</xdr:rowOff>
                  </to>
                </anchor>
              </controlPr>
            </control>
          </mc:Choice>
        </mc:AlternateContent>
        <mc:AlternateContent xmlns:mc="http://schemas.openxmlformats.org/markup-compatibility/2006">
          <mc:Choice Requires="x14">
            <control shapeId="6151" r:id="rId6" name="Check Box 7">
              <controlPr defaultSize="0" autoFill="0" autoLine="0" autoPict="0">
                <anchor moveWithCells="1">
                  <from>
                    <xdr:col>7</xdr:col>
                    <xdr:colOff>463550</xdr:colOff>
                    <xdr:row>11</xdr:row>
                    <xdr:rowOff>127000</xdr:rowOff>
                  </from>
                  <to>
                    <xdr:col>8</xdr:col>
                    <xdr:colOff>127000</xdr:colOff>
                    <xdr:row>12</xdr:row>
                    <xdr:rowOff>139700</xdr:rowOff>
                  </to>
                </anchor>
              </controlPr>
            </control>
          </mc:Choice>
        </mc:AlternateContent>
        <mc:AlternateContent xmlns:mc="http://schemas.openxmlformats.org/markup-compatibility/2006">
          <mc:Choice Requires="x14">
            <control shapeId="6152" r:id="rId7" name="Scroll Bar 8">
              <controlPr defaultSize="0" autoPict="0">
                <anchor moveWithCells="1">
                  <from>
                    <xdr:col>10</xdr:col>
                    <xdr:colOff>393700</xdr:colOff>
                    <xdr:row>13</xdr:row>
                    <xdr:rowOff>57150</xdr:rowOff>
                  </from>
                  <to>
                    <xdr:col>11</xdr:col>
                    <xdr:colOff>25400</xdr:colOff>
                    <xdr:row>22</xdr:row>
                    <xdr:rowOff>12700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ALISTER MENDONSA</dc:creator>
  <cp:lastModifiedBy>ALISTER MENDONSA</cp:lastModifiedBy>
  <cp:lastPrinted>2025-08-06T05:38:44Z</cp:lastPrinted>
  <dcterms:created xsi:type="dcterms:W3CDTF">2021-11-03T11:40:02Z</dcterms:created>
  <dcterms:modified xsi:type="dcterms:W3CDTF">2025-09-01T17:12:05Z</dcterms:modified>
</cp:coreProperties>
</file>