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GOVERNMENT AND REGULATORY MANAGEMENT\Tyre scheme\WERLA EOLs\01 Potential Members\WERLA Report\2018\May\GDPR\"/>
    </mc:Choice>
  </mc:AlternateContent>
  <bookViews>
    <workbookView xWindow="0" yWindow="0" windowWidth="28800" windowHeight="13935" tabRatio="843"/>
  </bookViews>
  <sheets>
    <sheet name="Overview" sheetId="34" r:id="rId1"/>
    <sheet name="Carlow Co" sheetId="1" r:id="rId2"/>
    <sheet name="Clare Co" sheetId="4" r:id="rId3"/>
    <sheet name="Cork Co" sheetId="7" r:id="rId4"/>
    <sheet name="Cork City " sheetId="35" r:id="rId5"/>
    <sheet name="Kerry Co" sheetId="16" r:id="rId6"/>
    <sheet name="Kilkenny Co" sheetId="20" r:id="rId7"/>
    <sheet name="Limerick City &amp; County Council" sheetId="23" r:id="rId8"/>
    <sheet name="Tipperary Co" sheetId="31" r:id="rId9"/>
    <sheet name="Waterford Co" sheetId="32" r:id="rId10"/>
    <sheet name="Wexford Co" sheetId="27" r:id="rId11"/>
  </sheets>
  <definedNames>
    <definedName name="_xlnm._FilterDatabase" localSheetId="1" hidden="1">'Carlow Co'!$A$2:$K$2</definedName>
    <definedName name="_xlnm._FilterDatabase" localSheetId="2" hidden="1">'Clare Co'!$A$2:$L$9</definedName>
    <definedName name="_xlnm._FilterDatabase" localSheetId="4" hidden="1">'Cork City '!$A$2:$L$8</definedName>
    <definedName name="_xlnm._FilterDatabase" localSheetId="3" hidden="1">'Cork Co'!$A$2:$L$7</definedName>
    <definedName name="_xlnm._FilterDatabase" localSheetId="5" hidden="1">'Kerry Co'!$A$2:$L$34</definedName>
    <definedName name="_xlnm._FilterDatabase" localSheetId="6" hidden="1">'Kilkenny Co'!$A$2:$L$17</definedName>
    <definedName name="_xlnm._FilterDatabase" localSheetId="7" hidden="1">'Limerick City &amp; County Council'!$A$2:$L$4</definedName>
    <definedName name="_xlnm._FilterDatabase" localSheetId="8" hidden="1">'Tipperary Co'!$A$2:$L$16</definedName>
    <definedName name="_xlnm._FilterDatabase" localSheetId="9" hidden="1">'Waterford Co'!$A$2:$L$13</definedName>
    <definedName name="_xlnm._FilterDatabase" localSheetId="10" hidden="1">'Wexford Co'!$A$2:$L$19</definedName>
    <definedName name="_xlnm.Print_Area" localSheetId="0">Overview!$A$1:$AG$36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4" i="34" l="1"/>
  <c r="Q5" i="34"/>
  <c r="Q6" i="34"/>
  <c r="Q7" i="34"/>
  <c r="Q8" i="34"/>
  <c r="Q9" i="34"/>
  <c r="Q10" i="34"/>
  <c r="Q11" i="34"/>
  <c r="Q12" i="34"/>
  <c r="Q13" i="34"/>
  <c r="Q14" i="34"/>
  <c r="Q15" i="34"/>
  <c r="Q16" i="34"/>
  <c r="Q17" i="34"/>
  <c r="Q18" i="34"/>
  <c r="Q19" i="34"/>
  <c r="Q20" i="34"/>
  <c r="Q21" i="34"/>
  <c r="Q22" i="34"/>
  <c r="Q23" i="34"/>
  <c r="Q24" i="34"/>
  <c r="Q25" i="34"/>
  <c r="Q26" i="34"/>
  <c r="Q27" i="34"/>
  <c r="Q28" i="34"/>
  <c r="Q29" i="34"/>
  <c r="Q30" i="34"/>
  <c r="Q31" i="34"/>
  <c r="Q32" i="34"/>
  <c r="Q33" i="34"/>
  <c r="Q3" i="34"/>
  <c r="B1" i="31" l="1"/>
  <c r="B1" i="32"/>
  <c r="B1" i="27"/>
  <c r="B23" i="31"/>
  <c r="B18" i="31"/>
  <c r="B1" i="23"/>
  <c r="B1" i="20"/>
  <c r="B1" i="16"/>
  <c r="B1" i="35"/>
  <c r="B9" i="7"/>
  <c r="B1" i="7"/>
  <c r="B1" i="4"/>
  <c r="B1" i="1"/>
  <c r="B11" i="32" l="1"/>
  <c r="B36" i="16" l="1"/>
  <c r="B10" i="35"/>
  <c r="B14" i="4"/>
  <c r="B11" i="4"/>
  <c r="D8" i="34" l="1"/>
  <c r="D4" i="34"/>
  <c r="E5" i="34"/>
  <c r="E8" i="34"/>
  <c r="D12" i="34"/>
  <c r="D5" i="34"/>
  <c r="D7" i="34"/>
  <c r="B21" i="27" l="1"/>
  <c r="D10" i="34" s="1"/>
  <c r="F3" i="34" l="1"/>
  <c r="D6" i="34" l="1"/>
  <c r="B23" i="27" l="1"/>
  <c r="E10" i="34" s="1"/>
  <c r="B14" i="32"/>
  <c r="E6" i="34" s="1"/>
  <c r="B9" i="23"/>
  <c r="E3" i="34" s="1"/>
  <c r="B38" i="16"/>
  <c r="E12" i="34" s="1"/>
  <c r="B21" i="20"/>
  <c r="E11" i="34" s="1"/>
  <c r="B19" i="20"/>
  <c r="D11" i="34" s="1"/>
  <c r="B14" i="35"/>
  <c r="E7" i="34" s="1"/>
  <c r="B15" i="7"/>
  <c r="E4" i="34" s="1"/>
  <c r="E13" i="34" s="1"/>
  <c r="B10" i="1"/>
  <c r="D9" i="34" s="1"/>
  <c r="B12" i="1"/>
  <c r="E9" i="34" s="1"/>
  <c r="B6" i="23" l="1"/>
  <c r="D3" i="34" s="1"/>
  <c r="N34" i="34" l="1"/>
  <c r="F7" i="34" l="1"/>
  <c r="F10" i="34"/>
  <c r="F6" i="34"/>
  <c r="F11" i="34"/>
  <c r="F12" i="34"/>
  <c r="F4" i="34"/>
  <c r="F5" i="34"/>
  <c r="F8" i="34"/>
  <c r="F9" i="34" l="1"/>
  <c r="F13" i="34" s="1"/>
  <c r="C4" i="34"/>
  <c r="C7" i="34"/>
  <c r="C3" i="34"/>
  <c r="G3" i="34" s="1"/>
  <c r="C6" i="34"/>
  <c r="B9" i="34"/>
  <c r="B5" i="34"/>
  <c r="B4" i="34"/>
  <c r="B7" i="34"/>
  <c r="B12" i="34"/>
  <c r="B11" i="34"/>
  <c r="B3" i="34"/>
  <c r="B8" i="34"/>
  <c r="B6" i="34"/>
  <c r="B10" i="34"/>
  <c r="O34" i="34"/>
  <c r="C10" i="34" l="1"/>
  <c r="G10" i="34" s="1"/>
  <c r="H10" i="34" s="1"/>
  <c r="C11" i="34"/>
  <c r="G11" i="34" s="1"/>
  <c r="H11" i="34" s="1"/>
  <c r="C12" i="34"/>
  <c r="G12" i="34" s="1"/>
  <c r="H12" i="34" s="1"/>
  <c r="C8" i="34"/>
  <c r="C5" i="34"/>
  <c r="G5" i="34" s="1"/>
  <c r="H5" i="34" s="1"/>
  <c r="C9" i="34"/>
  <c r="G9" i="34" s="1"/>
  <c r="H9" i="34" s="1"/>
  <c r="H3" i="34"/>
  <c r="G6" i="34"/>
  <c r="H6" i="34" s="1"/>
  <c r="G4" i="34"/>
  <c r="H4" i="34" s="1"/>
  <c r="G7" i="34"/>
  <c r="H7" i="34" s="1"/>
  <c r="B13" i="34"/>
  <c r="D13" i="34"/>
  <c r="M34" i="34"/>
  <c r="L34" i="34"/>
  <c r="K34" i="34"/>
  <c r="C13" i="34" l="1"/>
  <c r="G8" i="34"/>
  <c r="H8" i="34" s="1"/>
  <c r="H13" i="34" s="1"/>
  <c r="Q34" i="34"/>
  <c r="P34" i="34"/>
</calcChain>
</file>

<file path=xl/sharedStrings.xml><?xml version="1.0" encoding="utf-8"?>
<sst xmlns="http://schemas.openxmlformats.org/spreadsheetml/2006/main" count="1232" uniqueCount="604">
  <si>
    <t>Local Authority</t>
  </si>
  <si>
    <t>Company Name</t>
  </si>
  <si>
    <t>TradingName</t>
  </si>
  <si>
    <t>Addr1</t>
  </si>
  <si>
    <t>Addr2</t>
  </si>
  <si>
    <t>Town/Village</t>
  </si>
  <si>
    <t>County/City</t>
  </si>
  <si>
    <t>Telephone</t>
  </si>
  <si>
    <t>Fax</t>
  </si>
  <si>
    <t>Email</t>
  </si>
  <si>
    <t>EconStatus</t>
  </si>
  <si>
    <t>Carlow County Council</t>
  </si>
  <si>
    <t>Auto Xtra</t>
  </si>
  <si>
    <t>Unit 9a</t>
  </si>
  <si>
    <t xml:space="preserve">O'Brien Road </t>
  </si>
  <si>
    <t>Carlow</t>
  </si>
  <si>
    <t>Co. Carlow</t>
  </si>
  <si>
    <t>059 9137852</t>
  </si>
  <si>
    <t>Bill Flynn</t>
  </si>
  <si>
    <t>Tullow Road</t>
  </si>
  <si>
    <t>Bennekerry</t>
  </si>
  <si>
    <t>Brian Kelly</t>
  </si>
  <si>
    <t>Clonagoose</t>
  </si>
  <si>
    <t>Borris</t>
  </si>
  <si>
    <t/>
  </si>
  <si>
    <t>Michael Byrne</t>
  </si>
  <si>
    <t>MB Tyre Sales</t>
  </si>
  <si>
    <t>Palatine Road</t>
  </si>
  <si>
    <t>Two wheels r Us</t>
  </si>
  <si>
    <t>Royal Oak Road,</t>
  </si>
  <si>
    <t>Bagenalstown,</t>
  </si>
  <si>
    <t>059 972 3410</t>
  </si>
  <si>
    <t>Value Haulage And Tyres Ltd</t>
  </si>
  <si>
    <t>Monastill House</t>
  </si>
  <si>
    <t>Hacketstown</t>
  </si>
  <si>
    <t>Tyreshop</t>
  </si>
  <si>
    <t>Garage</t>
  </si>
  <si>
    <t>ATF</t>
  </si>
  <si>
    <t>Collector</t>
  </si>
  <si>
    <t>Haulier</t>
  </si>
  <si>
    <t>OOB</t>
  </si>
  <si>
    <t>Clare County Council</t>
  </si>
  <si>
    <t>Alan Murnane Car Sales</t>
  </si>
  <si>
    <t>Miltown Bay</t>
  </si>
  <si>
    <t>Co. Clare</t>
  </si>
  <si>
    <t>085 1832174</t>
  </si>
  <si>
    <t>Ashline Motors</t>
  </si>
  <si>
    <t>Kilrush Road</t>
  </si>
  <si>
    <t xml:space="preserve">Ennis </t>
  </si>
  <si>
    <t>065 2682055</t>
  </si>
  <si>
    <t>gabriel@ashline.com</t>
  </si>
  <si>
    <t>Ennis</t>
  </si>
  <si>
    <t>Sixmilebridge</t>
  </si>
  <si>
    <t>Killaloe</t>
  </si>
  <si>
    <t>Mount Cashel Tyre Centre</t>
  </si>
  <si>
    <t>KILMURRY</t>
  </si>
  <si>
    <t>O Halloran Car Sales</t>
  </si>
  <si>
    <t>Dromore</t>
  </si>
  <si>
    <t>Ruan</t>
  </si>
  <si>
    <t>065 8119096</t>
  </si>
  <si>
    <t>Owen Moloney</t>
  </si>
  <si>
    <t>Spanish Point Road</t>
  </si>
  <si>
    <t>Miltown</t>
  </si>
  <si>
    <t>Malbay</t>
  </si>
  <si>
    <t>086 8620927</t>
  </si>
  <si>
    <t>Tim Devaney</t>
  </si>
  <si>
    <t>Direct Tyres</t>
  </si>
  <si>
    <t>Lodge Road</t>
  </si>
  <si>
    <t>086 6644455</t>
  </si>
  <si>
    <t>Wards Garage</t>
  </si>
  <si>
    <t>Limerick Road</t>
  </si>
  <si>
    <t>(061) 376105</t>
  </si>
  <si>
    <t>Main Street</t>
  </si>
  <si>
    <t>Old Dublin Road</t>
  </si>
  <si>
    <t>Cork City Council</t>
  </si>
  <si>
    <t>Co. Cork</t>
  </si>
  <si>
    <t>John Atkins &amp; Co</t>
  </si>
  <si>
    <t>Carrigrohane Road</t>
  </si>
  <si>
    <t xml:space="preserve">Cork city </t>
  </si>
  <si>
    <t>Bandon</t>
  </si>
  <si>
    <t>Galvin Tyres</t>
  </si>
  <si>
    <t>Togher</t>
  </si>
  <si>
    <t>Michael O'Sullivan Car Sales</t>
  </si>
  <si>
    <t>Broomhill</t>
  </si>
  <si>
    <t>Michelstown</t>
  </si>
  <si>
    <t>025-84684/086-2597747</t>
  </si>
  <si>
    <t>moscars@eircom.netmoscars</t>
  </si>
  <si>
    <t>Cork County Council</t>
  </si>
  <si>
    <t>Jim Greene &amp; Son Crash Repair</t>
  </si>
  <si>
    <t>Unit 4 Blackpool Industrial Estate</t>
  </si>
  <si>
    <t>The Glen</t>
  </si>
  <si>
    <t>021 4500752</t>
  </si>
  <si>
    <t>Douglas</t>
  </si>
  <si>
    <t>Autopoint Accessories Ltd t/a Automania</t>
  </si>
  <si>
    <t>Automania</t>
  </si>
  <si>
    <t>Unit 7b</t>
  </si>
  <si>
    <t>Link Road Business Park</t>
  </si>
  <si>
    <t>Ballincollig</t>
  </si>
  <si>
    <t>021 4810100  087 9010944</t>
  </si>
  <si>
    <t>021 4810102</t>
  </si>
  <si>
    <t>kerry@automania.ie</t>
  </si>
  <si>
    <t>Best Price Tyres</t>
  </si>
  <si>
    <t>South Douglas Rd</t>
  </si>
  <si>
    <t>Cork</t>
  </si>
  <si>
    <t>021 4898080</t>
  </si>
  <si>
    <t>Macroom</t>
  </si>
  <si>
    <t>Cork Car Dismantlers</t>
  </si>
  <si>
    <t>Newcestown</t>
  </si>
  <si>
    <t>Cremin Tyre &amp; Auto Centre</t>
  </si>
  <si>
    <t>Ballyhesta</t>
  </si>
  <si>
    <t>Carrignavar</t>
  </si>
  <si>
    <t>021-4884126</t>
  </si>
  <si>
    <t>Donal Byrne Motors</t>
  </si>
  <si>
    <t xml:space="preserve">Rathealy Road </t>
  </si>
  <si>
    <t>Fermoy</t>
  </si>
  <si>
    <t>025-31847</t>
  </si>
  <si>
    <t> 025-82903</t>
  </si>
  <si>
    <t>Ed's Motor Works</t>
  </si>
  <si>
    <t>Coolnadane</t>
  </si>
  <si>
    <t>086 3055688</t>
  </si>
  <si>
    <t>Cork Road</t>
  </si>
  <si>
    <t>DJ Fitzgerald</t>
  </si>
  <si>
    <t>GMC Motorcycles</t>
  </si>
  <si>
    <t>Tramore Road</t>
  </si>
  <si>
    <t>(021) 425 0450</t>
  </si>
  <si>
    <t>The Square</t>
  </si>
  <si>
    <t>Main St</t>
  </si>
  <si>
    <t>Kerry County Council</t>
  </si>
  <si>
    <t>Co. Kerry</t>
  </si>
  <si>
    <t>Tralee</t>
  </si>
  <si>
    <t>Mark Begley</t>
  </si>
  <si>
    <t>Killorglin</t>
  </si>
  <si>
    <t>Farranfore</t>
  </si>
  <si>
    <t>Listowel</t>
  </si>
  <si>
    <t>Killarney</t>
  </si>
  <si>
    <t>Boyle's Tyres</t>
  </si>
  <si>
    <t>Rathass</t>
  </si>
  <si>
    <t>066-7122444</t>
  </si>
  <si>
    <t>Caseys Tyres</t>
  </si>
  <si>
    <t>1 Oak Grove</t>
  </si>
  <si>
    <t>Faha</t>
  </si>
  <si>
    <t>Brackhill</t>
  </si>
  <si>
    <t>Castlemaine</t>
  </si>
  <si>
    <t>Declan McGaley</t>
  </si>
  <si>
    <t>Tonbwee</t>
  </si>
  <si>
    <t>Castleisland</t>
  </si>
  <si>
    <t>Denis Myers Haulage Ltd.</t>
  </si>
  <si>
    <t>Barleymount West</t>
  </si>
  <si>
    <t>064 6637210/087-2835817</t>
  </si>
  <si>
    <t>064-6637210</t>
  </si>
  <si>
    <t>info@myershaulage.ie</t>
  </si>
  <si>
    <t>Donal Murhill</t>
  </si>
  <si>
    <t>Gortnahoonig</t>
  </si>
  <si>
    <t>Gerard Flynn Tyre Centre and Garage</t>
  </si>
  <si>
    <t xml:space="preserve">087 9355512/066 9767330
</t>
  </si>
  <si>
    <t>Hickey Motor Services</t>
  </si>
  <si>
    <t>Belleville Industrial Estate</t>
  </si>
  <si>
    <t>Park Road</t>
  </si>
  <si>
    <t>(064) 663 4037</t>
  </si>
  <si>
    <t>James J Walsh</t>
  </si>
  <si>
    <t>Lixnaw</t>
  </si>
  <si>
    <t>066 7132982</t>
  </si>
  <si>
    <t>jjwalshlixnaw@gmail.com</t>
  </si>
  <si>
    <t>Joe Savage</t>
  </si>
  <si>
    <t>Bedford</t>
  </si>
  <si>
    <t>John O'Shea Garage</t>
  </si>
  <si>
    <t>Farranahown</t>
  </si>
  <si>
    <t>Cahirciveen</t>
  </si>
  <si>
    <t>(066)9474300</t>
  </si>
  <si>
    <t xml:space="preserve">Keanes Service Station </t>
  </si>
  <si>
    <t>Churchfield</t>
  </si>
  <si>
    <t>Lispole</t>
  </si>
  <si>
    <t>(0) 66 9157126</t>
  </si>
  <si>
    <t>Kilgarvan Motors Ltd</t>
  </si>
  <si>
    <t>Churchgound</t>
  </si>
  <si>
    <t>Kilgarvan</t>
  </si>
  <si>
    <t>064-6685404</t>
  </si>
  <si>
    <t>064-6685578</t>
  </si>
  <si>
    <t>kilgarvanmotors@eircom.net</t>
  </si>
  <si>
    <t>Lixnaw Motor and Service</t>
  </si>
  <si>
    <t xml:space="preserve">Lixnaw </t>
  </si>
  <si>
    <t>066 7132102</t>
  </si>
  <si>
    <t>M.F Quirke &amp; Sons</t>
  </si>
  <si>
    <t>Ballahacommane</t>
  </si>
  <si>
    <t xml:space="preserve">Killarney </t>
  </si>
  <si>
    <t>064-663 1015</t>
  </si>
  <si>
    <t xml:space="preserve">Michael Carroll </t>
  </si>
  <si>
    <t>Main st</t>
  </si>
  <si>
    <t>Ballyduff</t>
  </si>
  <si>
    <t>Mobile Tyre Solutions</t>
  </si>
  <si>
    <t>Causeway</t>
  </si>
  <si>
    <t>086-3771855</t>
  </si>
  <si>
    <t>Murphy Transport Ltd</t>
  </si>
  <si>
    <t>Maryfield</t>
  </si>
  <si>
    <t>Ballinlough Road</t>
  </si>
  <si>
    <t>066-7138991</t>
  </si>
  <si>
    <t>O'Mahony's Garage</t>
  </si>
  <si>
    <t>Rear Market St</t>
  </si>
  <si>
    <t>068-21256</t>
  </si>
  <si>
    <t>R&amp;A Autos</t>
  </si>
  <si>
    <t xml:space="preserve">Dromtacker </t>
  </si>
  <si>
    <t>Listowel Road</t>
  </si>
  <si>
    <t>066 71 19 495</t>
  </si>
  <si>
    <t>info@r-aautos.com</t>
  </si>
  <si>
    <t>Rathmore Forklifts</t>
  </si>
  <si>
    <t>Rathmore</t>
  </si>
  <si>
    <t>064 7758225</t>
  </si>
  <si>
    <t>064 7758598</t>
  </si>
  <si>
    <t>info@rathmoreforklifts.ie</t>
  </si>
  <si>
    <t>Right Fit Tyres</t>
  </si>
  <si>
    <t>Right Sit Tyres</t>
  </si>
  <si>
    <t>Abbeydorney</t>
  </si>
  <si>
    <t>066-7198979</t>
  </si>
  <si>
    <t>T Nolan &amp; Sons Ltd</t>
  </si>
  <si>
    <t>066-7141140</t>
  </si>
  <si>
    <t>066-7141777</t>
  </si>
  <si>
    <t>Thomas Relihan</t>
  </si>
  <si>
    <t>Kilflynn</t>
  </si>
  <si>
    <t>Thornton Haulage Limited</t>
  </si>
  <si>
    <t>Ballyronan</t>
  </si>
  <si>
    <t>Ballyheigue</t>
  </si>
  <si>
    <t>087-2221755</t>
  </si>
  <si>
    <t>Tim Kennelly</t>
  </si>
  <si>
    <t>Ballylongford</t>
  </si>
  <si>
    <t>(068)43108</t>
  </si>
  <si>
    <t>Two mile Tyres</t>
  </si>
  <si>
    <t>Two Mile Tyres</t>
  </si>
  <si>
    <t>Killarney Rd</t>
  </si>
  <si>
    <t>Kenamre</t>
  </si>
  <si>
    <t>064-6640959</t>
  </si>
  <si>
    <t>Colm Cronin Car Sales</t>
  </si>
  <si>
    <t>Castlemain Road</t>
  </si>
  <si>
    <t>Milltown</t>
  </si>
  <si>
    <t>066 976700</t>
  </si>
  <si>
    <t>colmcronincarsales@yahoo.ie</t>
  </si>
  <si>
    <t>Moriartys Central Car Sakes</t>
  </si>
  <si>
    <t>066 9764007</t>
  </si>
  <si>
    <t>066 9793798</t>
  </si>
  <si>
    <t>sales@centralcarsales.ie</t>
  </si>
  <si>
    <t>Bavarian Auto Technik</t>
  </si>
  <si>
    <t>Unit 7 Provincial House</t>
  </si>
  <si>
    <t>Abbeyfeale</t>
  </si>
  <si>
    <t>068-32404</t>
  </si>
  <si>
    <t>Johnny Stack</t>
  </si>
  <si>
    <t>Co cork Line</t>
  </si>
  <si>
    <t>068-44258</t>
  </si>
  <si>
    <t>Kilkenny County Council</t>
  </si>
  <si>
    <t>Callan Tyres Co Ltd</t>
  </si>
  <si>
    <t>Westcourt Business Park</t>
  </si>
  <si>
    <t>Callan</t>
  </si>
  <si>
    <t>Co. Kilkenny</t>
  </si>
  <si>
    <t>056-7725882</t>
  </si>
  <si>
    <t>callantyrecompany@eircom.net</t>
  </si>
  <si>
    <t>CBT Recycling Ltd</t>
  </si>
  <si>
    <t>The Demesne</t>
  </si>
  <si>
    <t>Gowran</t>
  </si>
  <si>
    <t>087 412 9073</t>
  </si>
  <si>
    <t>CMC Motorcycles</t>
  </si>
  <si>
    <t>Oldcourt</t>
  </si>
  <si>
    <t>Templeorum</t>
  </si>
  <si>
    <t>Piltown</t>
  </si>
  <si>
    <t>087 6508338</t>
  </si>
  <si>
    <t>clonmelmotorcycles@eircom.net</t>
  </si>
  <si>
    <t>D.J Tyres</t>
  </si>
  <si>
    <t>Fergal Naddy Tyres</t>
  </si>
  <si>
    <t>Ballyshane</t>
  </si>
  <si>
    <t>Inistoige</t>
  </si>
  <si>
    <t>(087) 927 3007</t>
  </si>
  <si>
    <t>Gleesons Garage</t>
  </si>
  <si>
    <t>Ballyragget</t>
  </si>
  <si>
    <t>087 713 9925</t>
  </si>
  <si>
    <t>H &amp; L Tyres</t>
  </si>
  <si>
    <t>Hometyre Direct</t>
  </si>
  <si>
    <t>Na Reathnach</t>
  </si>
  <si>
    <t>087 9851573</t>
  </si>
  <si>
    <t>Merry's Garage Ltd</t>
  </si>
  <si>
    <t>Merrys Garage Ltd</t>
  </si>
  <si>
    <t>Fiddown</t>
  </si>
  <si>
    <t>051-643286</t>
  </si>
  <si>
    <t>051-643813</t>
  </si>
  <si>
    <t>Peters Garage</t>
  </si>
  <si>
    <t>Bennettsbridge Road</t>
  </si>
  <si>
    <t>Sheestown</t>
  </si>
  <si>
    <t>Riverside Motors</t>
  </si>
  <si>
    <t>Cloneen</t>
  </si>
  <si>
    <t xml:space="preserve">Castlecomer </t>
  </si>
  <si>
    <t>Speed Garage</t>
  </si>
  <si>
    <t>c/o REL House</t>
  </si>
  <si>
    <t>Hebron Industrial Estate, </t>
  </si>
  <si>
    <t>Kilkenny</t>
  </si>
  <si>
    <t>056 7795619</t>
  </si>
  <si>
    <t>office@speedgarage.ie</t>
  </si>
  <si>
    <t>Joe Hollywood</t>
  </si>
  <si>
    <t>Hollywood Car Parts</t>
  </si>
  <si>
    <t>Tubrid Lower</t>
  </si>
  <si>
    <t>Clomantagh Lower</t>
  </si>
  <si>
    <t>Freshford</t>
  </si>
  <si>
    <t>JC Tyres</t>
  </si>
  <si>
    <t>Ballybeigh</t>
  </si>
  <si>
    <t>Tullaroan</t>
  </si>
  <si>
    <t>056-7769855/087-2848140</t>
  </si>
  <si>
    <t>056-7769855</t>
  </si>
  <si>
    <t>Holycross</t>
  </si>
  <si>
    <t>Limerick</t>
  </si>
  <si>
    <t>O.F. Tyres</t>
  </si>
  <si>
    <t>Unit 2 Shanagolden Enterprise Centre</t>
  </si>
  <si>
    <t>Shanagolden</t>
  </si>
  <si>
    <t>087 4128793</t>
  </si>
  <si>
    <t>oftyres@gmail.com</t>
  </si>
  <si>
    <t>ROXBORO TYRES</t>
  </si>
  <si>
    <t>BAWNMORE ROAD</t>
  </si>
  <si>
    <t>Wexford County Council</t>
  </si>
  <si>
    <t>John Murphy</t>
  </si>
  <si>
    <t>Clonroche</t>
  </si>
  <si>
    <t>Co. Wexford</t>
  </si>
  <si>
    <t>Model County Metal</t>
  </si>
  <si>
    <t>Mulmontry</t>
  </si>
  <si>
    <t>Taghmon</t>
  </si>
  <si>
    <t>Banvalle Garage</t>
  </si>
  <si>
    <t>Fethard on Sea</t>
  </si>
  <si>
    <t>Wexford</t>
  </si>
  <si>
    <t>Carmax Service</t>
  </si>
  <si>
    <t>Unit9</t>
  </si>
  <si>
    <t>Rosslare rd</t>
  </si>
  <si>
    <t>Drainage</t>
  </si>
  <si>
    <t>Doyles Citroen</t>
  </si>
  <si>
    <t>Ardcaven Business Park</t>
  </si>
  <si>
    <t>053-9123133</t>
  </si>
  <si>
    <t>Doyles Garage Camolin</t>
  </si>
  <si>
    <t>Camolin</t>
  </si>
  <si>
    <t>053-9383017</t>
  </si>
  <si>
    <t>sales@doylesgaragecamolin.ie</t>
  </si>
  <si>
    <t>Enniscorthy Auto Centre</t>
  </si>
  <si>
    <t>Enniscorthy</t>
  </si>
  <si>
    <t>053 9261402</t>
  </si>
  <si>
    <t>Gordon Griffith</t>
  </si>
  <si>
    <t>Castle ridge</t>
  </si>
  <si>
    <t>053 9159110</t>
  </si>
  <si>
    <t>Gorey Bikes</t>
  </si>
  <si>
    <t>1 Main St</t>
  </si>
  <si>
    <t>Gorey</t>
  </si>
  <si>
    <t>053-9480025</t>
  </si>
  <si>
    <t>Motorcycle Garage</t>
  </si>
  <si>
    <t>Gorey Pitstop Ltd</t>
  </si>
  <si>
    <t>Arklow Rd</t>
  </si>
  <si>
    <t>Hennsessys Garage</t>
  </si>
  <si>
    <t>Rathnure</t>
  </si>
  <si>
    <t xml:space="preserve">Enniscorthy </t>
  </si>
  <si>
    <t>053 925 5131 </t>
  </si>
  <si>
    <t>NCRS Garage</t>
  </si>
  <si>
    <t>053 9233033</t>
  </si>
  <si>
    <t>Nevilles Garage</t>
  </si>
  <si>
    <t>Wexford Rd</t>
  </si>
  <si>
    <t>Wellingtonbridge</t>
  </si>
  <si>
    <t>051 561108</t>
  </si>
  <si>
    <t>Phil Kirwan Cars</t>
  </si>
  <si>
    <t>Duncormick</t>
  </si>
  <si>
    <t>051-563151 </t>
  </si>
  <si>
    <t>051-563399</t>
  </si>
  <si>
    <t>sales@kirwancars.ie</t>
  </si>
  <si>
    <t>Street Wise Tyres</t>
  </si>
  <si>
    <t>13 Tamarisk Lawn</t>
  </si>
  <si>
    <t>Kilnamanagh</t>
  </si>
  <si>
    <t>045 99708</t>
  </si>
  <si>
    <t>Tyres 4 Less</t>
  </si>
  <si>
    <t>Clonard Ave</t>
  </si>
  <si>
    <t>0402-32036/087-9455362</t>
  </si>
  <si>
    <t>mark@tyres4lesswexford.com</t>
  </si>
  <si>
    <t>Tyresavers</t>
  </si>
  <si>
    <t>Barntown</t>
  </si>
  <si>
    <t>053-9172889</t>
  </si>
  <si>
    <t>Tipperary County Council</t>
  </si>
  <si>
    <t>Co. Tipperary</t>
  </si>
  <si>
    <t>Templemore</t>
  </si>
  <si>
    <t>Golden</t>
  </si>
  <si>
    <t>Cashel</t>
  </si>
  <si>
    <t>CDS Distribution</t>
  </si>
  <si>
    <t>Knocknaconnery House</t>
  </si>
  <si>
    <t>Pill Road</t>
  </si>
  <si>
    <t>Carrick on Suir</t>
  </si>
  <si>
    <t>051 640924 / 087 6750252</t>
  </si>
  <si>
    <t>051 640926</t>
  </si>
  <si>
    <t>Clonmel Waste Disposal</t>
  </si>
  <si>
    <t>Lawlesstown</t>
  </si>
  <si>
    <t>Cashel Road</t>
  </si>
  <si>
    <t>Clonmel</t>
  </si>
  <si>
    <t>(052) 612 4509</t>
  </si>
  <si>
    <t>D&amp;M Wallace</t>
  </si>
  <si>
    <t>062-709 00</t>
  </si>
  <si>
    <t>062-62738</t>
  </si>
  <si>
    <t>david@cashelmotorworks.ie</t>
  </si>
  <si>
    <t>Frank Ryan Car Sales</t>
  </si>
  <si>
    <t>Hollyford</t>
  </si>
  <si>
    <t>062-77222 </t>
  </si>
  <si>
    <t>sales@frankryancarsales.com</t>
  </si>
  <si>
    <t>Guifoyles Garage</t>
  </si>
  <si>
    <t>Ballyhinch Cross</t>
  </si>
  <si>
    <t>(062)72227</t>
  </si>
  <si>
    <t>Jim Carey Car Sales</t>
  </si>
  <si>
    <t>M8 Junction 11</t>
  </si>
  <si>
    <t xml:space="preserve">Kilcorin </t>
  </si>
  <si>
    <t>Cahir</t>
  </si>
  <si>
    <t>052-7442077</t>
  </si>
  <si>
    <t>sales@jimcareycarsales.ie</t>
  </si>
  <si>
    <t>KG Motors</t>
  </si>
  <si>
    <t>086 0601432</t>
  </si>
  <si>
    <t>Kiely's Tyre and Battery Centre</t>
  </si>
  <si>
    <t>Cuguilla</t>
  </si>
  <si>
    <t>Castleiney</t>
  </si>
  <si>
    <t>0504-31845</t>
  </si>
  <si>
    <t>Maher Recycling</t>
  </si>
  <si>
    <t>Mockler's Hill</t>
  </si>
  <si>
    <t>O'Connells Garage</t>
  </si>
  <si>
    <t>Pike Street</t>
  </si>
  <si>
    <t>Killenaule</t>
  </si>
  <si>
    <t>052 9156370</t>
  </si>
  <si>
    <t>Patrick Fanning</t>
  </si>
  <si>
    <t>Galbertstown</t>
  </si>
  <si>
    <t>PC Tyres</t>
  </si>
  <si>
    <t>Roscrea Road</t>
  </si>
  <si>
    <t>089 2114292</t>
  </si>
  <si>
    <t>tyrespc@yahoo.ie</t>
  </si>
  <si>
    <t>Tipperary Tyres</t>
  </si>
  <si>
    <t>Templetuohy</t>
  </si>
  <si>
    <t>Thurles</t>
  </si>
  <si>
    <t>0504-53915/087-6387425</t>
  </si>
  <si>
    <t>0504/53915</t>
  </si>
  <si>
    <t>Tobin and Cantwell</t>
  </si>
  <si>
    <t>Coalbrook</t>
  </si>
  <si>
    <t>052-54138</t>
  </si>
  <si>
    <t>052-54903</t>
  </si>
  <si>
    <t>tobinandcantwell@eircom.net</t>
  </si>
  <si>
    <t>Waterford County Council</t>
  </si>
  <si>
    <t>A&amp;S Vehicle Recovery</t>
  </si>
  <si>
    <t>Unit 1 Waterford Business Park</t>
  </si>
  <si>
    <t>Co. Waterford</t>
  </si>
  <si>
    <t>051 336036</t>
  </si>
  <si>
    <t>Doherty Motorcycles</t>
  </si>
  <si>
    <t>30 Mayors Walk</t>
  </si>
  <si>
    <t>Waterford</t>
  </si>
  <si>
    <t>(051)854052</t>
  </si>
  <si>
    <t>Friends of the Earth Skips and Fuel</t>
  </si>
  <si>
    <t>Six Cross Road</t>
  </si>
  <si>
    <t>Lionel Beresford</t>
  </si>
  <si>
    <t>Castlequarter</t>
  </si>
  <si>
    <t>Dungarvan</t>
  </si>
  <si>
    <t>Lismore</t>
  </si>
  <si>
    <t>Parts Depot</t>
  </si>
  <si>
    <t>Knockhouse Business Park</t>
  </si>
  <si>
    <t>Clearboy Road</t>
  </si>
  <si>
    <t>(051) 352 814</t>
  </si>
  <si>
    <t>PK Tyres</t>
  </si>
  <si>
    <t>Ballindud</t>
  </si>
  <si>
    <t>Mill Lane Complex</t>
  </si>
  <si>
    <t>085 165 6269</t>
  </si>
  <si>
    <t>Roche Tyres</t>
  </si>
  <si>
    <t>Ballysaggart</t>
  </si>
  <si>
    <t> 058-54185</t>
  </si>
  <si>
    <t>office@rochestyres.ie</t>
  </si>
  <si>
    <t>LA</t>
  </si>
  <si>
    <t>Kilmurry Tyres</t>
  </si>
  <si>
    <t>Beside Mart</t>
  </si>
  <si>
    <t xml:space="preserve">Recycling </t>
  </si>
  <si>
    <t>info@ormondeorganics.ie</t>
  </si>
  <si>
    <t>051-567005</t>
  </si>
  <si>
    <t>051-567024</t>
  </si>
  <si>
    <t>Attanagh</t>
  </si>
  <si>
    <t>Ballinalacken</t>
  </si>
  <si>
    <t>Ormonde Organics Limited</t>
  </si>
  <si>
    <t xml:space="preserve">Members </t>
  </si>
  <si>
    <t>Revoked Members</t>
  </si>
  <si>
    <t>% Registered</t>
  </si>
  <si>
    <t>Cavan County Council</t>
  </si>
  <si>
    <t>Donegal County Council</t>
  </si>
  <si>
    <t>Galway County Council</t>
  </si>
  <si>
    <t>Leitrim County Council</t>
  </si>
  <si>
    <t>Mayo County Council</t>
  </si>
  <si>
    <t>Monaghan County Council</t>
  </si>
  <si>
    <t>Roscommon County Council</t>
  </si>
  <si>
    <t>Sligo County Council</t>
  </si>
  <si>
    <t>Galway City Council</t>
  </si>
  <si>
    <t xml:space="preserve">Total </t>
  </si>
  <si>
    <t xml:space="preserve">Southern Region </t>
  </si>
  <si>
    <t>Dublin City Council</t>
  </si>
  <si>
    <t>Dun Laoghaire Rathdown</t>
  </si>
  <si>
    <t>Fingal County Council</t>
  </si>
  <si>
    <t>Kildare County Council</t>
  </si>
  <si>
    <t>Laois County Council</t>
  </si>
  <si>
    <t>Limerick City &amp; County Council</t>
  </si>
  <si>
    <t>Longford County Council</t>
  </si>
  <si>
    <t>Louth County Council</t>
  </si>
  <si>
    <t>Meath County Council</t>
  </si>
  <si>
    <t>Offaly County Council</t>
  </si>
  <si>
    <t>South Dublin County Council</t>
  </si>
  <si>
    <t>Waterford City &amp;County Council</t>
  </si>
  <si>
    <t>Westmeath County Council</t>
  </si>
  <si>
    <t>Wicklow County Council</t>
  </si>
  <si>
    <t>National</t>
  </si>
  <si>
    <t>Members</t>
  </si>
  <si>
    <t xml:space="preserve">Revoked </t>
  </si>
  <si>
    <t>Feedback</t>
  </si>
  <si>
    <t>Equipment Supplier</t>
  </si>
  <si>
    <t>Recovery</t>
  </si>
  <si>
    <t>Tyre shop</t>
  </si>
  <si>
    <t>Motor Dealer</t>
  </si>
  <si>
    <t>Motorcycles</t>
  </si>
  <si>
    <t xml:space="preserve">Farming </t>
  </si>
  <si>
    <t xml:space="preserve">Car Sales </t>
  </si>
  <si>
    <t xml:space="preserve">Motor Dealer </t>
  </si>
  <si>
    <t xml:space="preserve">Service </t>
  </si>
  <si>
    <t xml:space="preserve">Car Dealer </t>
  </si>
  <si>
    <t xml:space="preserve">Services </t>
  </si>
  <si>
    <t>unknown</t>
  </si>
  <si>
    <t>Unknown</t>
  </si>
  <si>
    <t>Service</t>
  </si>
  <si>
    <t>Recycling</t>
  </si>
  <si>
    <t>Waste</t>
  </si>
  <si>
    <t xml:space="preserve">Motor  Sales </t>
  </si>
  <si>
    <t xml:space="preserve">Tyre shop </t>
  </si>
  <si>
    <t xml:space="preserve">Mobile Service </t>
  </si>
  <si>
    <t xml:space="preserve">Unknown </t>
  </si>
  <si>
    <t>Douglas Motors</t>
  </si>
  <si>
    <t>Coveneys yard</t>
  </si>
  <si>
    <t>Church Road</t>
  </si>
  <si>
    <t>Max Car Service</t>
  </si>
  <si>
    <t>Unit 5 Liam Cleary Business Park</t>
  </si>
  <si>
    <t xml:space="preserve">               </t>
  </si>
  <si>
    <t>Jim Heffernan</t>
  </si>
  <si>
    <t>Shanaway Road</t>
  </si>
  <si>
    <t>Members Premises</t>
  </si>
  <si>
    <t>Revoked</t>
  </si>
  <si>
    <t>Revoked (technically no longer a member)</t>
  </si>
  <si>
    <t>Obligated &amp; (Reinstated) Companies</t>
  </si>
  <si>
    <t xml:space="preserve">Companies not compliant or registered as a member with the Compliance Scheme, Repak ELT. See individual LA tabs for details.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</si>
  <si>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</si>
  <si>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</si>
  <si>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</si>
  <si>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Potential/ Unregistered</t>
  </si>
  <si>
    <t>The premises of each registered member of Repak ELT. More than one premises may be registered under one member number. All registered members can be viewed on the front end of the website and can be filtered per LA.</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</si>
  <si>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</si>
  <si>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</si>
  <si>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</si>
  <si>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Obligated &amp; (Reinstated)</t>
  </si>
  <si>
    <t>Reported as a free rider</t>
  </si>
  <si>
    <t>Fast Fit Tyre Centre</t>
  </si>
  <si>
    <t>Cragataska</t>
  </si>
  <si>
    <t>Z Auto Cork</t>
  </si>
  <si>
    <t>Unit 5 Commercial Park</t>
  </si>
  <si>
    <t>Link road</t>
  </si>
  <si>
    <t>HOC Plant Hire LTD</t>
  </si>
  <si>
    <t>The Tyre Warehouse</t>
  </si>
  <si>
    <t>Knockane,</t>
  </si>
  <si>
    <t>Ballyclough</t>
  </si>
  <si>
    <t>Mallow</t>
  </si>
  <si>
    <t>Dromcummer</t>
  </si>
  <si>
    <t>Kanturk</t>
  </si>
  <si>
    <t>Colin Crowley T/A Crowley Motors</t>
  </si>
  <si>
    <t>Crowley Motors</t>
  </si>
  <si>
    <t>Silver Motor Repairs Ltd</t>
  </si>
  <si>
    <t>Unit 1 Lawley House Industrial Estate</t>
  </si>
  <si>
    <t>Monaghan Road</t>
  </si>
  <si>
    <t>JD O'Brien</t>
  </si>
  <si>
    <t>Jason O'Brien</t>
  </si>
  <si>
    <t xml:space="preserve">Garage </t>
  </si>
  <si>
    <t xml:space="preserve">Motor Delaer </t>
  </si>
  <si>
    <t>Motors Dealer</t>
  </si>
  <si>
    <t xml:space="preserve">Tire Company </t>
  </si>
  <si>
    <t>K.C Autos</t>
  </si>
  <si>
    <t>Cahir Business Park</t>
  </si>
  <si>
    <t>G.A. Claffey Ltd</t>
  </si>
  <si>
    <t>Portumna Bridge</t>
  </si>
  <si>
    <t>Portland Lorrha</t>
  </si>
  <si>
    <t>Nenagh</t>
  </si>
  <si>
    <t>Valley Motors</t>
  </si>
  <si>
    <t>Knockaune</t>
  </si>
  <si>
    <t>Ballymacarbry</t>
  </si>
  <si>
    <t>Reported as a free rider- (beside mart) importing tyres and some of  his tyres are being collected by a local part time scrap merchant</t>
  </si>
  <si>
    <t>Total</t>
  </si>
  <si>
    <t xml:space="preserve">Member Premises </t>
  </si>
  <si>
    <t>Obligated &amp; Reinstated</t>
  </si>
  <si>
    <t xml:space="preserve">Potential Members </t>
  </si>
  <si>
    <t>Precision Tyres</t>
  </si>
  <si>
    <t>28 Ballygraigue Estate</t>
  </si>
  <si>
    <t>Co Tipperary</t>
  </si>
  <si>
    <t>J Quigley Tyres</t>
  </si>
  <si>
    <t>Ballinalick, Norwood,</t>
  </si>
  <si>
    <t xml:space="preserve"> 067 29168</t>
  </si>
  <si>
    <t>Tyre sales</t>
  </si>
  <si>
    <t>Zestino tyres Ireland</t>
  </si>
  <si>
    <t>Newport</t>
  </si>
  <si>
    <t>Co.Tipperary</t>
  </si>
  <si>
    <t xml:space="preserve">Tyre sales </t>
  </si>
  <si>
    <t xml:space="preserve">Claims does not  deal with tyres </t>
  </si>
  <si>
    <t>Mark Walsh</t>
  </si>
  <si>
    <t>Clonmel Road</t>
  </si>
  <si>
    <t>Non compliant Member 1529 - non reporting (Oct – Apr inclusive) non paid membership fees</t>
  </si>
  <si>
    <t>Non compliant Member 4037 - non reporting (Oct – Apr inclusive) non paid membership fees</t>
  </si>
  <si>
    <t>Non compliant Member 3688 - non reporting (Oct – Apr inclusive) non paid membership fees</t>
  </si>
  <si>
    <t xml:space="preserve">Claims does not deal with tyres </t>
  </si>
  <si>
    <t>Non compliant Member 4072 - non reporting (Oct – Apr inclusive) non paid membership fees</t>
  </si>
  <si>
    <t>Non compliant Member 1637 - non reporting (Oct – Apr inclusive) non paid membership fees</t>
  </si>
  <si>
    <t>Non compliant Member 3957 - non reporting (Oct – Apr inclusive) non paid membership fees</t>
  </si>
  <si>
    <t>Non compliant Member 1444 - non reporting (Oct – Apr inclusive) non paid membership fees</t>
  </si>
  <si>
    <t xml:space="preserve">Follow up in process. Non compliant Member 3848 - refusing to pay membership </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</si>
</sst>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1"/>
      <name val="Calibri"/>
      <family val="2"/>
      <scheme val="minor"/>
    </font>
    <font>
      <b/>
      <sz val="18"/>
      <color theme="1"/>
      <name val="Calibri"/>
      <family val="2"/>
      <scheme val="minor"/>
    </font>
    <font>
      <sz val="10"/>
      <name val="Arial"/>
      <family val="2"/>
    </font>
    <font>
      <sz val="11"/>
      <name val="Calibri"/>
      <family val="2"/>
    </font>
    <font>
      <b/>
      <sz val="14"/>
      <color theme="1"/>
      <name val="Calibri"/>
      <family val="2"/>
      <scheme val="minor"/>
    </font>
    <font>
      <b/>
      <sz val="12"/>
      <color theme="1"/>
      <name val="Calibri"/>
      <family val="2"/>
      <scheme val="minor"/>
    </font>
    <font>
      <b/>
      <sz val="12"/>
      <name val="Calibri"/>
      <family val="2"/>
      <scheme val="minor"/>
    </font>
    <font>
      <b/>
      <sz val="14"/>
      <color indexed="8"/>
      <name val="Calibri"/>
      <family val="2"/>
      <scheme val="minor"/>
    </font>
    <font>
      <sz val="11"/>
      <color theme="1" tint="4.9989318521683403E-2"/>
      <name val="Calibri"/>
      <family val="2"/>
      <scheme val="minor"/>
    </font>
    <font>
      <sz val="12"/>
      <color theme="1"/>
      <name val="Calibri"/>
      <family val="2"/>
      <scheme val="minor"/>
    </font>
    <font>
      <sz val="12"/>
      <color rgb="FF000000"/>
      <name val="Calibri"/>
      <family val="2"/>
      <scheme val="minor"/>
    </font>
    <font>
      <b/>
      <sz val="16"/>
      <color theme="1"/>
      <name val="Calibri"/>
      <family val="2"/>
      <scheme val="minor"/>
    </font>
    <font>
      <b/>
      <sz val="14"/>
      <color rgb="FF000000"/>
      <name val="Calibri"/>
      <family val="2"/>
      <scheme val="minor"/>
    </font>
    <font>
      <sz val="11"/>
      <color indexed="8"/>
      <name val="Calibri"/>
      <family val="2"/>
      <scheme val="minor"/>
    </font>
    <font>
      <sz val="11"/>
      <color theme="0"/>
      <name val="Calibri"/>
      <family val="2"/>
      <scheme val="minor"/>
    </font>
    <font>
      <u/>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9" tint="0.79998168889431442"/>
        <bgColor indexed="65"/>
      </patternFill>
    </fill>
    <fill>
      <patternFill patternType="solid">
        <fgColor rgb="FFFF0000"/>
        <bgColor indexed="64"/>
      </patternFill>
    </fill>
    <fill>
      <patternFill patternType="solid">
        <fgColor theme="9" tint="0.39997558519241921"/>
        <bgColor indexed="65"/>
      </patternFill>
    </fill>
  </fills>
  <borders count="1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
    <xf numFmtId="0" fontId="0" fillId="0" borderId="0"/>
    <xf numFmtId="0" fontId="1" fillId="0" borderId="0"/>
    <xf numFmtId="0" fontId="1" fillId="4" borderId="0" applyNumberFormat="0" applyBorder="0" applyAlignment="0" applyProtection="0"/>
    <xf numFmtId="0" fontId="16" fillId="6" borderId="0" applyNumberFormat="0" applyBorder="0" applyAlignment="0" applyProtection="0"/>
  </cellStyleXfs>
  <cellXfs count="79">
    <xf numFmtId="0" fontId="0" fillId="0" borderId="0" xfId="0"/>
    <xf numFmtId="0" fontId="0" fillId="0" borderId="0" xfId="0" applyAlignment="1"/>
    <xf numFmtId="0" fontId="0" fillId="0" borderId="0" xfId="0" applyFont="1" applyAlignment="1"/>
    <xf numFmtId="0" fontId="0" fillId="0" borderId="0" xfId="0" applyFont="1" applyFill="1" applyBorder="1" applyAlignment="1">
      <alignment horizontal="left"/>
    </xf>
    <xf numFmtId="0" fontId="0" fillId="0" borderId="0" xfId="0" applyFont="1" applyFill="1"/>
    <xf numFmtId="0" fontId="0" fillId="0" borderId="0" xfId="0" applyFill="1" applyBorder="1"/>
    <xf numFmtId="0" fontId="0" fillId="0" borderId="0" xfId="0" applyBorder="1" applyAlignment="1"/>
    <xf numFmtId="0" fontId="0" fillId="0" borderId="0" xfId="0" applyBorder="1"/>
    <xf numFmtId="0" fontId="0" fillId="0" borderId="0" xfId="0"/>
    <xf numFmtId="0" fontId="2" fillId="0" borderId="0" xfId="0" applyFont="1" applyAlignment="1"/>
    <xf numFmtId="0" fontId="0" fillId="0" borderId="0" xfId="0" applyFont="1" applyFill="1" applyAlignment="1"/>
    <xf numFmtId="0" fontId="0" fillId="0" borderId="0" xfId="0" applyBorder="1" applyAlignment="1">
      <alignment horizontal="right"/>
    </xf>
    <xf numFmtId="9" fontId="0" fillId="0" borderId="0" xfId="0" applyNumberFormat="1" applyBorder="1"/>
    <xf numFmtId="0" fontId="0" fillId="0" borderId="0" xfId="0" applyNumberFormat="1" applyBorder="1" applyAlignment="1">
      <alignment horizontal="right"/>
    </xf>
    <xf numFmtId="0" fontId="0" fillId="0" borderId="0" xfId="0" applyNumberFormat="1" applyBorder="1"/>
    <xf numFmtId="0" fontId="0" fillId="0" borderId="7" xfId="0" applyBorder="1"/>
    <xf numFmtId="0" fontId="0" fillId="0" borderId="7" xfId="0" applyBorder="1" applyAlignment="1">
      <alignment horizontal="right"/>
    </xf>
    <xf numFmtId="9" fontId="0" fillId="0" borderId="7" xfId="0" applyNumberFormat="1" applyBorder="1"/>
    <xf numFmtId="0" fontId="4" fillId="0" borderId="0" xfId="0" applyFont="1"/>
    <xf numFmtId="0" fontId="5" fillId="0" borderId="0" xfId="0" applyFont="1" applyFill="1" applyBorder="1" applyAlignment="1">
      <alignment horizontal="left" vertical="top" wrapText="1"/>
    </xf>
    <xf numFmtId="0" fontId="6" fillId="0" borderId="0" xfId="0" applyFont="1"/>
    <xf numFmtId="0" fontId="0" fillId="0" borderId="0" xfId="0" applyFont="1" applyBorder="1" applyAlignment="1"/>
    <xf numFmtId="0" fontId="0" fillId="0" borderId="0" xfId="0" applyFont="1"/>
    <xf numFmtId="0" fontId="0" fillId="0" borderId="0" xfId="0" applyFont="1" applyFill="1" applyBorder="1" applyAlignment="1"/>
    <xf numFmtId="0" fontId="0" fillId="0" borderId="0" xfId="0" applyFont="1" applyBorder="1"/>
    <xf numFmtId="0" fontId="0" fillId="0" borderId="0" xfId="0" applyFont="1" applyFill="1" applyBorder="1"/>
    <xf numFmtId="0" fontId="7" fillId="0" borderId="0" xfId="0" applyFont="1"/>
    <xf numFmtId="0" fontId="7" fillId="0" borderId="0" xfId="0" applyFont="1" applyAlignment="1"/>
    <xf numFmtId="0" fontId="7" fillId="0" borderId="0" xfId="0" applyNumberFormat="1" applyFont="1" applyFill="1" applyBorder="1" applyAlignment="1" applyProtection="1"/>
    <xf numFmtId="0" fontId="8" fillId="0" borderId="0" xfId="0" applyNumberFormat="1" applyFont="1" applyFill="1" applyBorder="1" applyAlignment="1" applyProtection="1"/>
    <xf numFmtId="0" fontId="9" fillId="0" borderId="0" xfId="0" applyFont="1"/>
    <xf numFmtId="0" fontId="9" fillId="2" borderId="1" xfId="0" applyFont="1" applyFill="1" applyBorder="1"/>
    <xf numFmtId="0" fontId="9" fillId="2" borderId="3" xfId="0" applyFont="1" applyFill="1" applyBorder="1"/>
    <xf numFmtId="0" fontId="9" fillId="5" borderId="1" xfId="0" applyFont="1" applyFill="1" applyBorder="1"/>
    <xf numFmtId="0" fontId="6" fillId="2" borderId="1" xfId="0" applyFont="1" applyFill="1" applyBorder="1"/>
    <xf numFmtId="0" fontId="6" fillId="2" borderId="3" xfId="0" applyFont="1" applyFill="1" applyBorder="1"/>
    <xf numFmtId="0" fontId="10" fillId="3" borderId="5" xfId="0" applyFont="1" applyFill="1" applyBorder="1" applyAlignment="1">
      <alignment horizontal="left" vertical="top" wrapText="1"/>
    </xf>
    <xf numFmtId="0" fontId="0" fillId="5" borderId="5"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0" borderId="0" xfId="0" applyFont="1" applyFill="1" applyBorder="1" applyAlignment="1">
      <alignment horizontal="left" vertical="center"/>
    </xf>
    <xf numFmtId="0" fontId="9" fillId="3" borderId="1" xfId="0" applyFont="1" applyFill="1" applyBorder="1"/>
    <xf numFmtId="0" fontId="9" fillId="0" borderId="0" xfId="0" applyFont="1" applyFill="1" applyBorder="1"/>
    <xf numFmtId="0" fontId="9" fillId="0" borderId="0" xfId="0" applyFont="1" applyFill="1" applyBorder="1" applyAlignment="1"/>
    <xf numFmtId="0" fontId="0" fillId="0" borderId="0" xfId="0" applyFill="1"/>
    <xf numFmtId="0" fontId="0" fillId="0" borderId="0" xfId="0" applyFill="1" applyAlignment="1"/>
    <xf numFmtId="0" fontId="6" fillId="3" borderId="1" xfId="0" applyFont="1" applyFill="1" applyBorder="1"/>
    <xf numFmtId="0" fontId="0" fillId="0" borderId="0" xfId="0" applyFill="1" applyBorder="1" applyAlignment="1"/>
    <xf numFmtId="0" fontId="6" fillId="3" borderId="1" xfId="0" applyFont="1" applyFill="1" applyBorder="1" applyAlignment="1"/>
    <xf numFmtId="0" fontId="6" fillId="3" borderId="3" xfId="0" applyFont="1" applyFill="1" applyBorder="1" applyAlignment="1"/>
    <xf numFmtId="0" fontId="6" fillId="0" borderId="4" xfId="0" applyFont="1" applyBorder="1" applyAlignment="1">
      <alignment vertical="center"/>
    </xf>
    <xf numFmtId="0" fontId="6" fillId="0" borderId="8" xfId="0" applyFont="1" applyBorder="1" applyAlignment="1">
      <alignment vertical="center"/>
    </xf>
    <xf numFmtId="0" fontId="14" fillId="3" borderId="4" xfId="0" applyFont="1" applyFill="1" applyBorder="1" applyAlignment="1">
      <alignment horizontal="left" vertical="center" wrapText="1"/>
    </xf>
    <xf numFmtId="0" fontId="14" fillId="5" borderId="8"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6" fillId="0" borderId="9" xfId="0" applyFont="1" applyBorder="1" applyAlignment="1">
      <alignment vertical="center"/>
    </xf>
    <xf numFmtId="0" fontId="6" fillId="3" borderId="4" xfId="0" applyFont="1" applyFill="1" applyBorder="1" applyAlignment="1">
      <alignment horizontal="right" vertical="center"/>
    </xf>
    <xf numFmtId="0" fontId="9" fillId="5" borderId="4" xfId="0" applyFont="1" applyFill="1" applyBorder="1"/>
    <xf numFmtId="0" fontId="6" fillId="0" borderId="0" xfId="0" applyFont="1" applyFill="1" applyBorder="1" applyAlignment="1">
      <alignment horizontal="right" vertical="center"/>
    </xf>
    <xf numFmtId="0" fontId="6" fillId="3" borderId="4" xfId="0" applyFont="1" applyFill="1" applyBorder="1"/>
    <xf numFmtId="0" fontId="0" fillId="0" borderId="0" xfId="0" applyFill="1" applyBorder="1" applyAlignment="1">
      <alignment wrapText="1"/>
    </xf>
    <xf numFmtId="0" fontId="0" fillId="0" borderId="0" xfId="0" applyFill="1" applyBorder="1" applyAlignment="1">
      <alignment horizontal="center" vertical="top" wrapText="1"/>
    </xf>
    <xf numFmtId="0" fontId="15" fillId="0" borderId="0" xfId="0" applyFont="1" applyFill="1" applyBorder="1"/>
    <xf numFmtId="0" fontId="10" fillId="0" borderId="6" xfId="0" applyFont="1" applyBorder="1" applyAlignment="1">
      <alignment horizontal="left" vertical="top" wrapText="1"/>
    </xf>
    <xf numFmtId="0" fontId="10" fillId="0" borderId="5" xfId="0" applyFont="1" applyBorder="1" applyAlignment="1">
      <alignment horizontal="left" vertical="top" wrapText="1"/>
    </xf>
    <xf numFmtId="9" fontId="10" fillId="0" borderId="5" xfId="0" applyNumberFormat="1" applyFont="1" applyBorder="1" applyAlignment="1">
      <alignment horizontal="left" vertical="top" wrapText="1"/>
    </xf>
    <xf numFmtId="0" fontId="10" fillId="6" borderId="4" xfId="3" applyFont="1" applyBorder="1" applyAlignment="1">
      <alignment horizontal="left" vertical="top" wrapText="1"/>
    </xf>
    <xf numFmtId="0" fontId="0" fillId="0" borderId="0" xfId="0" applyAlignment="1">
      <alignment vertical="center"/>
    </xf>
    <xf numFmtId="0" fontId="17" fillId="0" borderId="0" xfId="0" applyFont="1" applyAlignment="1">
      <alignment vertical="center"/>
    </xf>
    <xf numFmtId="0" fontId="18" fillId="0" borderId="0" xfId="0" applyFont="1"/>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xf numFmtId="0" fontId="3" fillId="4" borderId="1" xfId="2" applyFont="1" applyBorder="1" applyAlignment="1">
      <alignment horizontal="center"/>
    </xf>
    <xf numFmtId="0" fontId="3" fillId="4" borderId="2" xfId="2" applyFont="1" applyBorder="1" applyAlignment="1">
      <alignment horizontal="center"/>
    </xf>
    <xf numFmtId="0" fontId="3" fillId="4" borderId="3" xfId="2" applyFont="1" applyBorder="1" applyAlignment="1">
      <alignment horizontal="center"/>
    </xf>
    <xf numFmtId="0" fontId="12" fillId="0" borderId="2" xfId="0" applyFont="1" applyBorder="1" applyAlignment="1">
      <alignment horizontal="left" vertical="center" wrapText="1"/>
    </xf>
    <xf numFmtId="0" fontId="12" fillId="0" borderId="3" xfId="0" applyFont="1" applyBorder="1" applyAlignment="1">
      <alignment horizontal="left" vertical="center" wrapText="1"/>
    </xf>
  </cellXfs>
  <cellStyles count="4">
    <cellStyle name="20% - Accent6" xfId="2" builtinId="50"/>
    <cellStyle name="60% - Accent6" xfId="3" builtinId="52"/>
    <cellStyle name="Normal" xfId="0" builtinId="0"/>
    <cellStyle name="Normal 6" xfId="1"/>
  </cellStyles>
  <dxfs count="101">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0000"/>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top/>
        <bottom/>
      </border>
    </dxf>
    <dxf>
      <numFmt numFmtId="13" formatCode="0%"/>
      <border diagonalUp="0" diagonalDown="0">
        <left/>
        <right/>
        <top style="medium">
          <color auto="1"/>
        </top>
        <bottom style="medium">
          <color auto="1"/>
        </bottom>
        <vertical/>
        <horizontal style="medium">
          <color auto="1"/>
        </horizontal>
      </border>
    </dxf>
    <dxf>
      <border diagonalUp="0" diagonalDown="0" outline="0">
        <left/>
        <right/>
        <top/>
        <bottom/>
      </border>
    </dxf>
    <dxf>
      <numFmt numFmtId="0" formatCode="General"/>
    </dxf>
    <dxf>
      <border diagonalUp="0" diagonalDown="0" outline="0">
        <left/>
        <right/>
        <top/>
        <bottom/>
      </border>
    </dxf>
    <dxf>
      <border diagonalUp="0" diagonalDown="0" outline="0">
        <left/>
        <right/>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border>
    </dxf>
    <dxf>
      <numFmt numFmtId="0" formatCode="General"/>
      <alignment horizontal="right" textRotation="0" indent="0" justifyLastLine="0" shrinkToFit="0" readingOrder="0"/>
      <border diagonalUp="0" diagonalDown="0">
        <left/>
        <right/>
        <top style="medium">
          <color auto="1"/>
        </top>
        <bottom style="medium">
          <color auto="1"/>
        </bottom>
      </border>
    </dxf>
    <dxf>
      <border diagonalUp="0" diagonalDown="0" outline="0">
        <left/>
        <right/>
        <top/>
        <bottom/>
      </border>
    </dxf>
    <dxf>
      <numFmt numFmtId="0" formatCode="General"/>
      <border diagonalUp="0" diagonalDown="0">
        <left/>
        <right/>
        <top style="medium">
          <color auto="1"/>
        </top>
        <bottom style="medium">
          <color auto="1"/>
        </bottom>
        <vertical/>
        <horizontal style="medium">
          <color auto="1"/>
        </horizontal>
      </border>
    </dxf>
    <dxf>
      <border diagonalUp="0" diagonalDown="0" outline="0">
        <left/>
        <right/>
        <top/>
        <bottom/>
      </border>
    </dxf>
    <dxf>
      <numFmt numFmtId="0" formatCode="General"/>
      <border diagonalUp="0" diagonalDown="0">
        <left/>
        <right/>
        <top style="medium">
          <color auto="1"/>
        </top>
        <bottom style="medium">
          <color auto="1"/>
        </bottom>
        <vertical/>
        <horizontal style="medium">
          <color auto="1"/>
        </horizontal>
      </border>
    </dxf>
    <dxf>
      <border diagonalUp="0" diagonalDown="0" outline="0">
        <left/>
        <right/>
        <top/>
        <bottom/>
      </border>
    </dxf>
    <dxf>
      <border diagonalUp="0" diagonalDown="0">
        <left/>
        <right/>
        <top style="medium">
          <color auto="1"/>
        </top>
        <bottom style="medium">
          <color auto="1"/>
        </bottom>
        <vertical/>
        <horizontal style="medium">
          <color auto="1"/>
        </horizontal>
      </border>
    </dxf>
    <dxf>
      <border diagonalUp="0" diagonalDown="0">
        <left style="thin">
          <color auto="1"/>
        </left>
        <right style="thin">
          <color auto="1"/>
        </right>
        <top/>
        <bottom/>
        <vertical style="thin">
          <color auto="1"/>
        </vertical>
        <horizontal style="thin">
          <color auto="1"/>
        </horizontal>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600" b="1"/>
              <a:t>Percentage Compliance Per LA  24/05/2018</a:t>
            </a:r>
            <a:endParaRPr lang="en-IE" sz="1600" b="1"/>
          </a:p>
          <a:p>
            <a:pPr>
              <a:defRPr b="1"/>
            </a:pP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Limerick City &amp; County Council</c:v>
                </c:pt>
                <c:pt idx="2">
                  <c:v>South Dublin County Council</c:v>
                </c:pt>
                <c:pt idx="3">
                  <c:v>Cork County Council</c:v>
                </c:pt>
                <c:pt idx="4">
                  <c:v>Leitrim County Council</c:v>
                </c:pt>
                <c:pt idx="5">
                  <c:v>Laois County Council</c:v>
                </c:pt>
                <c:pt idx="6">
                  <c:v>Mayo County Council</c:v>
                </c:pt>
                <c:pt idx="7">
                  <c:v>Clare County Council</c:v>
                </c:pt>
                <c:pt idx="8">
                  <c:v>Waterford City &amp;County Council</c:v>
                </c:pt>
                <c:pt idx="9">
                  <c:v>Cork City Council</c:v>
                </c:pt>
                <c:pt idx="10">
                  <c:v>Tipperary County Council</c:v>
                </c:pt>
                <c:pt idx="11">
                  <c:v>Wicklow County Council</c:v>
                </c:pt>
                <c:pt idx="12">
                  <c:v>Longford County Council</c:v>
                </c:pt>
                <c:pt idx="13">
                  <c:v>Meath County Council</c:v>
                </c:pt>
                <c:pt idx="14">
                  <c:v>Louth County Council</c:v>
                </c:pt>
                <c:pt idx="15">
                  <c:v>Dun Laoghaire Rathdown</c:v>
                </c:pt>
                <c:pt idx="16">
                  <c:v>Monaghan County Council</c:v>
                </c:pt>
                <c:pt idx="17">
                  <c:v>Carlow County Council</c:v>
                </c:pt>
                <c:pt idx="18">
                  <c:v>Wexford County Council</c:v>
                </c:pt>
                <c:pt idx="19">
                  <c:v>Cavan County Council</c:v>
                </c:pt>
                <c:pt idx="20">
                  <c:v>Kilkenny County Council</c:v>
                </c:pt>
                <c:pt idx="21">
                  <c:v>Kerry County Council</c:v>
                </c:pt>
                <c:pt idx="22">
                  <c:v>Roscommon County Council</c:v>
                </c:pt>
                <c:pt idx="23">
                  <c:v>Offaly County Council</c:v>
                </c:pt>
                <c:pt idx="24">
                  <c:v>Fingal County Council</c:v>
                </c:pt>
                <c:pt idx="25">
                  <c:v>Sligo County Council</c:v>
                </c:pt>
                <c:pt idx="26">
                  <c:v>Dublin City Council</c:v>
                </c:pt>
                <c:pt idx="27">
                  <c:v>Galway County Council</c:v>
                </c:pt>
                <c:pt idx="28">
                  <c:v>Westmeath County Council</c:v>
                </c:pt>
                <c:pt idx="29">
                  <c:v>Donegal County Council</c:v>
                </c:pt>
                <c:pt idx="30">
                  <c:v>Kildare County Council</c:v>
                </c:pt>
              </c:strCache>
            </c:strRef>
          </c:cat>
          <c:val>
            <c:numRef>
              <c:f>Overview!$Q$3:$Q$33</c:f>
              <c:numCache>
                <c:formatCode>0%</c:formatCode>
                <c:ptCount val="31"/>
                <c:pt idx="0">
                  <c:v>1</c:v>
                </c:pt>
                <c:pt idx="1">
                  <c:v>0.98639455782312924</c:v>
                </c:pt>
                <c:pt idx="2">
                  <c:v>0.98571428571428577</c:v>
                </c:pt>
                <c:pt idx="3">
                  <c:v>0.98397435897435892</c:v>
                </c:pt>
                <c:pt idx="4">
                  <c:v>0.97560975609756095</c:v>
                </c:pt>
                <c:pt idx="5">
                  <c:v>0.95161290322580649</c:v>
                </c:pt>
                <c:pt idx="6">
                  <c:v>0.93103448275862066</c:v>
                </c:pt>
                <c:pt idx="7">
                  <c:v>0.91025641025641024</c:v>
                </c:pt>
                <c:pt idx="8">
                  <c:v>0.89855072463768115</c:v>
                </c:pt>
                <c:pt idx="9">
                  <c:v>0.89655172413793105</c:v>
                </c:pt>
                <c:pt idx="10">
                  <c:v>0.89393939393939392</c:v>
                </c:pt>
                <c:pt idx="11">
                  <c:v>0.88181818181818183</c:v>
                </c:pt>
                <c:pt idx="12">
                  <c:v>0.88095238095238093</c:v>
                </c:pt>
                <c:pt idx="13">
                  <c:v>0.88028169014084512</c:v>
                </c:pt>
                <c:pt idx="14">
                  <c:v>0.87341772151898733</c:v>
                </c:pt>
                <c:pt idx="15">
                  <c:v>0.85964912280701755</c:v>
                </c:pt>
                <c:pt idx="16">
                  <c:v>0.85106382978723405</c:v>
                </c:pt>
                <c:pt idx="17">
                  <c:v>0.85</c:v>
                </c:pt>
                <c:pt idx="18">
                  <c:v>0.82653061224489799</c:v>
                </c:pt>
                <c:pt idx="19">
                  <c:v>0.82089552238805974</c:v>
                </c:pt>
                <c:pt idx="20">
                  <c:v>0.8125</c:v>
                </c:pt>
                <c:pt idx="21">
                  <c:v>0.79874213836477992</c:v>
                </c:pt>
                <c:pt idx="22">
                  <c:v>0.79629629629629628</c:v>
                </c:pt>
                <c:pt idx="23">
                  <c:v>0.79591836734693877</c:v>
                </c:pt>
                <c:pt idx="24">
                  <c:v>0.78010471204188481</c:v>
                </c:pt>
                <c:pt idx="25">
                  <c:v>0.77358490566037741</c:v>
                </c:pt>
                <c:pt idx="26">
                  <c:v>0.77294685990338163</c:v>
                </c:pt>
                <c:pt idx="27">
                  <c:v>0.76984126984126988</c:v>
                </c:pt>
                <c:pt idx="28">
                  <c:v>0.72222222222222221</c:v>
                </c:pt>
                <c:pt idx="29">
                  <c:v>0.69444444444444442</c:v>
                </c:pt>
                <c:pt idx="30">
                  <c:v>0.69078947368421051</c:v>
                </c:pt>
              </c:numCache>
            </c:numRef>
          </c:val>
        </c:ser>
        <c:dLbls>
          <c:dLblPos val="outEnd"/>
          <c:showLegendKey val="0"/>
          <c:showVal val="1"/>
          <c:showCatName val="0"/>
          <c:showSerName val="0"/>
          <c:showPercent val="0"/>
          <c:showBubbleSize val="0"/>
        </c:dLbls>
        <c:gapWidth val="219"/>
        <c:overlap val="-27"/>
        <c:axId val="786932624"/>
        <c:axId val="786930272"/>
      </c:barChart>
      <c:catAx>
        <c:axId val="78693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86930272"/>
        <c:crosses val="autoZero"/>
        <c:auto val="1"/>
        <c:lblAlgn val="ctr"/>
        <c:lblOffset val="100"/>
        <c:noMultiLvlLbl val="0"/>
      </c:catAx>
      <c:valAx>
        <c:axId val="786930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86932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accent6">
          <a:lumMod val="7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r>
              <a:rPr lang="en-US" b="1"/>
              <a:t>Southern Region </a:t>
            </a:r>
          </a:p>
        </c:rich>
      </c:tx>
      <c:layout/>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Overview!$A$3:$A$12</c:f>
              <c:strCache>
                <c:ptCount val="10"/>
                <c:pt idx="0">
                  <c:v>Limerick City &amp; County Council</c:v>
                </c:pt>
                <c:pt idx="1">
                  <c:v>Cork County Council</c:v>
                </c:pt>
                <c:pt idx="2">
                  <c:v>Clare County Council</c:v>
                </c:pt>
                <c:pt idx="3">
                  <c:v>Waterford City &amp;County Council</c:v>
                </c:pt>
                <c:pt idx="4">
                  <c:v>Cork City Council</c:v>
                </c:pt>
                <c:pt idx="5">
                  <c:v>Tipperary County Council</c:v>
                </c:pt>
                <c:pt idx="6">
                  <c:v>Carlow County Council</c:v>
                </c:pt>
                <c:pt idx="7">
                  <c:v>Wexford County Council</c:v>
                </c:pt>
                <c:pt idx="8">
                  <c:v>Kilkenny County Council</c:v>
                </c:pt>
                <c:pt idx="9">
                  <c:v>Kerry County Council</c:v>
                </c:pt>
              </c:strCache>
            </c:strRef>
          </c:cat>
          <c:val>
            <c:numRef>
              <c:f>Overview!$H$3:$H$12</c:f>
              <c:numCache>
                <c:formatCode>0%</c:formatCode>
                <c:ptCount val="10"/>
                <c:pt idx="0">
                  <c:v>0.98639455782312924</c:v>
                </c:pt>
                <c:pt idx="1">
                  <c:v>0.98397435897435892</c:v>
                </c:pt>
                <c:pt idx="2">
                  <c:v>0.91025641025641024</c:v>
                </c:pt>
                <c:pt idx="3">
                  <c:v>0.89855072463768115</c:v>
                </c:pt>
                <c:pt idx="4">
                  <c:v>0.89655172413793105</c:v>
                </c:pt>
                <c:pt idx="5">
                  <c:v>0.89393939393939392</c:v>
                </c:pt>
                <c:pt idx="6">
                  <c:v>0.85</c:v>
                </c:pt>
                <c:pt idx="7">
                  <c:v>0.82653061224489799</c:v>
                </c:pt>
                <c:pt idx="8">
                  <c:v>0.8125</c:v>
                </c:pt>
                <c:pt idx="9">
                  <c:v>0.79874213836477992</c:v>
                </c:pt>
              </c:numCache>
            </c:numRef>
          </c:val>
        </c:ser>
        <c:dLbls>
          <c:dLblPos val="inEnd"/>
          <c:showLegendKey val="0"/>
          <c:showVal val="1"/>
          <c:showCatName val="0"/>
          <c:showSerName val="0"/>
          <c:showPercent val="0"/>
          <c:showBubbleSize val="0"/>
        </c:dLbls>
        <c:gapWidth val="75"/>
        <c:overlap val="40"/>
        <c:axId val="786934976"/>
        <c:axId val="786934584"/>
      </c:barChart>
      <c:catAx>
        <c:axId val="786934976"/>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solidFill>
                <a:latin typeface="+mn-lt"/>
                <a:ea typeface="+mn-ea"/>
                <a:cs typeface="+mn-cs"/>
              </a:defRPr>
            </a:pPr>
            <a:endParaRPr lang="en-US"/>
          </a:p>
        </c:txPr>
        <c:crossAx val="786934584"/>
        <c:crosses val="autoZero"/>
        <c:auto val="1"/>
        <c:lblAlgn val="ctr"/>
        <c:lblOffset val="100"/>
        <c:noMultiLvlLbl val="0"/>
      </c:catAx>
      <c:valAx>
        <c:axId val="786934584"/>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mn-lt"/>
                <a:ea typeface="+mn-ea"/>
                <a:cs typeface="+mn-cs"/>
              </a:defRPr>
            </a:pPr>
            <a:endParaRPr lang="en-US"/>
          </a:p>
        </c:txPr>
        <c:crossAx val="7869349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18</xdr:col>
      <xdr:colOff>24188</xdr:colOff>
      <xdr:row>4</xdr:row>
      <xdr:rowOff>125941</xdr:rowOff>
    </xdr:from>
    <xdr:to>
      <xdr:col>35</xdr:col>
      <xdr:colOff>468188</xdr:colOff>
      <xdr:row>33</xdr:row>
      <xdr:rowOff>104791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965200</xdr:colOff>
      <xdr:row>14</xdr:row>
      <xdr:rowOff>48078</xdr:rowOff>
    </xdr:from>
    <xdr:to>
      <xdr:col>5</xdr:col>
      <xdr:colOff>1006021</xdr:colOff>
      <xdr:row>33</xdr:row>
      <xdr:rowOff>182790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3" name="Table2" displayName="Table2" ref="A2:H13" totalsRowCount="1" headerRowDxfId="100" totalsRowDxfId="97" headerRowBorderDxfId="99" tableBorderDxfId="98">
  <autoFilter ref="A2:H12"/>
  <sortState ref="A3:H12">
    <sortCondition descending="1" ref="H2:H12"/>
  </sortState>
  <tableColumns count="8">
    <tableColumn id="1" name="LA" totalsRowLabel="Total " dataDxfId="96" totalsRowDxfId="95"/>
    <tableColumn id="4" name="Members " totalsRowFunction="sum" dataDxfId="94" totalsRowDxfId="93">
      <calculatedColumnFormula>VLOOKUP(Table2[[#This Row],[LA]],$J:$Q,2,FALSE)</calculatedColumnFormula>
    </tableColumn>
    <tableColumn id="6" name="Members Premises" totalsRowFunction="sum" dataDxfId="92" totalsRowDxfId="91">
      <calculatedColumnFormula>VLOOKUP(Table2[[#This Row],[LA]],$J:$Q,3,FALSE)</calculatedColumnFormula>
    </tableColumn>
    <tableColumn id="9" name="Revoked Members" totalsRowFunction="sum" dataDxfId="90" totalsRowDxfId="89">
      <calculatedColumnFormula>'Limerick City &amp; County Council'!B6</calculatedColumnFormula>
    </tableColumn>
    <tableColumn id="2" name="Obligated &amp; (Reinstated)" totalsRowFunction="sum" dataDxfId="88" totalsRowDxfId="87">
      <calculatedColumnFormula>'Limerick City &amp; County Council'!B9</calculatedColumnFormula>
    </tableColumn>
    <tableColumn id="8" name="Potential/ Unregistered" totalsRowFunction="sum" totalsRowDxfId="86"/>
    <tableColumn id="3" name="Total" dataDxfId="85" totalsRowDxfId="84">
      <calculatedColumnFormula>Table2[[#This Row],[Members Premises]]+Table2[[#This Row],[Potential/ Unregistered]]</calculatedColumnFormula>
    </tableColumn>
    <tableColumn id="7" name="% Registered" totalsRowFunction="average" dataDxfId="83" totalsRowDxfId="82">
      <calculatedColumnFormula>Table2[[#This Row],[Members Premises]]/G3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4" name="Table216" displayName="Table216" ref="J2:Q34" totalsRowCount="1" headerRowDxfId="81" dataDxfId="79" headerRowBorderDxfId="80" tableBorderDxfId="78" totalsRowBorderDxfId="77">
  <autoFilter ref="J2:Q33"/>
  <sortState ref="J3:Q33">
    <sortCondition descending="1" ref="Q2:Q33"/>
  </sortState>
  <tableColumns count="8">
    <tableColumn id="1" name="LA" totalsRowLabel="Total " totalsRowDxfId="7"/>
    <tableColumn id="2" name="Members" totalsRowFunction="sum" dataDxfId="76" totalsRowDxfId="6"/>
    <tableColumn id="3" name="Member Premises " totalsRowFunction="sum" dataDxfId="75" totalsRowDxfId="5"/>
    <tableColumn id="6" name="Revoked Members" totalsRowFunction="sum" dataDxfId="74" totalsRowDxfId="4"/>
    <tableColumn id="7" name="Obligated &amp; Reinstated" totalsRowFunction="sum" dataDxfId="73" totalsRowDxfId="3"/>
    <tableColumn id="4" name="Potential Members " totalsRowFunction="sum" dataDxfId="72" totalsRowDxfId="2"/>
    <tableColumn id="8" name="Total" totalsRowFunction="sum" dataDxfId="71" totalsRowDxfId="1"/>
    <tableColumn id="5" name="% Registered" totalsRowFunction="average" dataDxfId="70" totalsRowDxfId="0">
      <calculatedColumnFormula>Table216[[#This Row],[Member Premises ]]/P3</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71"/>
  <sheetViews>
    <sheetView showGridLines="0" tabSelected="1" zoomScale="50" zoomScaleNormal="50" zoomScaleSheetLayoutView="80" workbookViewId="0">
      <selection activeCell="P2" sqref="P1:P1048576"/>
    </sheetView>
  </sheetViews>
  <sheetFormatPr defaultRowHeight="15" x14ac:dyDescent="0.25"/>
  <cols>
    <col min="1" max="1" width="33" style="1" customWidth="1"/>
    <col min="2" max="2" width="12" style="1" customWidth="1"/>
    <col min="3" max="3" width="15.28515625" style="1" customWidth="1"/>
    <col min="4" max="4" width="15" style="1" customWidth="1"/>
    <col min="5" max="5" width="16.5703125" style="1" customWidth="1"/>
    <col min="6" max="6" width="17" style="1" customWidth="1"/>
    <col min="7" max="7" width="12.28515625" style="1" hidden="1" customWidth="1"/>
    <col min="8" max="8" width="17.42578125" style="1" customWidth="1"/>
    <col min="9" max="9" width="9.140625" style="1"/>
    <col min="10" max="10" width="34.140625" style="1" bestFit="1" customWidth="1"/>
    <col min="11" max="11" width="15" style="1" bestFit="1" customWidth="1"/>
    <col min="12" max="12" width="11.28515625" style="1" customWidth="1"/>
    <col min="13" max="13" width="12.140625" style="1" customWidth="1"/>
    <col min="14" max="14" width="12" style="1" customWidth="1"/>
    <col min="15" max="15" width="11" style="1" customWidth="1"/>
    <col min="16" max="16" width="12.28515625" style="1" hidden="1" customWidth="1"/>
    <col min="17" max="17" width="16.7109375" style="1" customWidth="1"/>
    <col min="18" max="19" width="9.140625" style="1"/>
    <col min="20" max="20" width="28.42578125" style="1" bestFit="1" customWidth="1"/>
    <col min="21" max="16384" width="9.140625" style="1"/>
  </cols>
  <sheetData>
    <row r="1" spans="1:17" customFormat="1" ht="24" thickBot="1" x14ac:dyDescent="0.4">
      <c r="A1" s="74" t="s">
        <v>482</v>
      </c>
      <c r="B1" s="75"/>
      <c r="C1" s="75"/>
      <c r="D1" s="75"/>
      <c r="E1" s="75"/>
      <c r="F1" s="75"/>
      <c r="G1" s="75"/>
      <c r="H1" s="76"/>
      <c r="J1" s="74" t="s">
        <v>497</v>
      </c>
      <c r="K1" s="75"/>
      <c r="L1" s="75"/>
      <c r="M1" s="75"/>
      <c r="N1" s="75"/>
      <c r="O1" s="75"/>
      <c r="P1" s="75"/>
      <c r="Q1" s="76"/>
    </row>
    <row r="2" spans="1:17" s="22" customFormat="1" ht="30.75" thickBot="1" x14ac:dyDescent="0.3">
      <c r="A2" s="62" t="s">
        <v>459</v>
      </c>
      <c r="B2" s="63" t="s">
        <v>469</v>
      </c>
      <c r="C2" s="63" t="s">
        <v>529</v>
      </c>
      <c r="D2" s="36" t="s">
        <v>470</v>
      </c>
      <c r="E2" s="37" t="s">
        <v>542</v>
      </c>
      <c r="F2" s="38" t="s">
        <v>537</v>
      </c>
      <c r="G2" s="38" t="s">
        <v>577</v>
      </c>
      <c r="H2" s="64" t="s">
        <v>471</v>
      </c>
      <c r="J2" s="65" t="s">
        <v>459</v>
      </c>
      <c r="K2" s="63" t="s">
        <v>498</v>
      </c>
      <c r="L2" s="63" t="s">
        <v>578</v>
      </c>
      <c r="M2" s="36" t="s">
        <v>470</v>
      </c>
      <c r="N2" s="37" t="s">
        <v>579</v>
      </c>
      <c r="O2" s="38" t="s">
        <v>580</v>
      </c>
      <c r="P2" s="38" t="s">
        <v>577</v>
      </c>
      <c r="Q2" s="64" t="s">
        <v>471</v>
      </c>
    </row>
    <row r="3" spans="1:17" customFormat="1" x14ac:dyDescent="0.25">
      <c r="A3" s="7" t="s">
        <v>488</v>
      </c>
      <c r="B3" s="7">
        <f>VLOOKUP(Table2[[#This Row],[LA]],$J:$Q,2,FALSE)</f>
        <v>127</v>
      </c>
      <c r="C3" s="7">
        <f>VLOOKUP(Table2[[#This Row],[LA]],$J:$Q,3,FALSE)</f>
        <v>145</v>
      </c>
      <c r="D3" s="11">
        <f>'Limerick City &amp; County Council'!B6</f>
        <v>0</v>
      </c>
      <c r="E3" s="11">
        <f>'Limerick City &amp; County Council'!B9</f>
        <v>0</v>
      </c>
      <c r="F3" s="7">
        <f>'Limerick City &amp; County Council'!B1</f>
        <v>2</v>
      </c>
      <c r="G3" s="7">
        <f>Table2[[#This Row],[Members Premises]]+Table2[[#This Row],[Potential/ Unregistered]]</f>
        <v>147</v>
      </c>
      <c r="H3" s="12">
        <f>Table2[[#This Row],[Members Premises]]/G3</f>
        <v>0.98639455782312924</v>
      </c>
      <c r="J3" s="7" t="s">
        <v>480</v>
      </c>
      <c r="K3" s="7">
        <v>26</v>
      </c>
      <c r="L3" s="7">
        <v>37</v>
      </c>
      <c r="M3" s="11">
        <v>1</v>
      </c>
      <c r="N3" s="13">
        <v>0</v>
      </c>
      <c r="O3" s="11">
        <v>0</v>
      </c>
      <c r="P3" s="11">
        <v>37</v>
      </c>
      <c r="Q3" s="12">
        <f>Table216[[#This Row],[Member Premises ]]/P3</f>
        <v>1</v>
      </c>
    </row>
    <row r="4" spans="1:17" customFormat="1" x14ac:dyDescent="0.25">
      <c r="A4" s="7" t="s">
        <v>87</v>
      </c>
      <c r="B4" s="7">
        <f>VLOOKUP(Table2[[#This Row],[LA]],$J:$Q,2,FALSE)</f>
        <v>284</v>
      </c>
      <c r="C4" s="7">
        <f>VLOOKUP(Table2[[#This Row],[LA]],$J:$Q,3,FALSE)</f>
        <v>307</v>
      </c>
      <c r="D4" s="13">
        <f>'Cork Co'!B9</f>
        <v>4</v>
      </c>
      <c r="E4" s="13">
        <f>'Cork Co'!B15</f>
        <v>0</v>
      </c>
      <c r="F4" s="14">
        <f>'Cork Co'!B1</f>
        <v>5</v>
      </c>
      <c r="G4" s="14">
        <f>Table2[[#This Row],[Members Premises]]+Table2[[#This Row],[Potential/ Unregistered]]</f>
        <v>312</v>
      </c>
      <c r="H4" s="12">
        <f>Table2[[#This Row],[Members Premises]]/G4</f>
        <v>0.98397435897435892</v>
      </c>
      <c r="J4" s="7" t="s">
        <v>488</v>
      </c>
      <c r="K4" s="7">
        <v>127</v>
      </c>
      <c r="L4" s="7">
        <v>145</v>
      </c>
      <c r="M4" s="13">
        <v>0</v>
      </c>
      <c r="N4" s="13">
        <v>0</v>
      </c>
      <c r="O4" s="11">
        <v>2</v>
      </c>
      <c r="P4" s="11">
        <v>147</v>
      </c>
      <c r="Q4" s="12">
        <f>Table216[[#This Row],[Member Premises ]]/P4</f>
        <v>0.98639455782312924</v>
      </c>
    </row>
    <row r="5" spans="1:17" customFormat="1" x14ac:dyDescent="0.25">
      <c r="A5" s="7" t="s">
        <v>41</v>
      </c>
      <c r="B5" s="7">
        <f>VLOOKUP(Table2[[#This Row],[LA]],$J:$Q,2,FALSE)</f>
        <v>68</v>
      </c>
      <c r="C5" s="7">
        <f>VLOOKUP(Table2[[#This Row],[LA]],$J:$Q,3,FALSE)</f>
        <v>71</v>
      </c>
      <c r="D5" s="11">
        <f>'Clare Co'!B11</f>
        <v>1</v>
      </c>
      <c r="E5" s="11">
        <f>'Clare Co'!B14</f>
        <v>3</v>
      </c>
      <c r="F5" s="7">
        <f>'Clare Co'!B1</f>
        <v>7</v>
      </c>
      <c r="G5" s="7">
        <f>Table2[[#This Row],[Members Premises]]+Table2[[#This Row],[Potential/ Unregistered]]</f>
        <v>78</v>
      </c>
      <c r="H5" s="12">
        <f>Table2[[#This Row],[Members Premises]]/G5</f>
        <v>0.91025641025641024</v>
      </c>
      <c r="J5" s="7" t="s">
        <v>493</v>
      </c>
      <c r="K5" s="7">
        <v>111</v>
      </c>
      <c r="L5" s="7">
        <v>138</v>
      </c>
      <c r="M5" s="13">
        <v>0</v>
      </c>
      <c r="N5" s="11">
        <v>1</v>
      </c>
      <c r="O5" s="11">
        <v>2</v>
      </c>
      <c r="P5" s="11">
        <v>140</v>
      </c>
      <c r="Q5" s="12">
        <f>Table216[[#This Row],[Member Premises ]]/P5</f>
        <v>0.98571428571428577</v>
      </c>
    </row>
    <row r="6" spans="1:17" customFormat="1" x14ac:dyDescent="0.25">
      <c r="A6" s="7" t="s">
        <v>494</v>
      </c>
      <c r="B6" s="7">
        <f>VLOOKUP(Table2[[#This Row],[LA]],$J:$Q,2,FALSE)</f>
        <v>56</v>
      </c>
      <c r="C6" s="7">
        <f>VLOOKUP(Table2[[#This Row],[LA]],$J:$Q,3,FALSE)</f>
        <v>62</v>
      </c>
      <c r="D6" s="13">
        <f>'Waterford Co'!B11</f>
        <v>1</v>
      </c>
      <c r="E6" s="11">
        <f>'Waterford Co'!B14</f>
        <v>0</v>
      </c>
      <c r="F6" s="7">
        <f>'Waterford Co'!B1</f>
        <v>7</v>
      </c>
      <c r="G6" s="7">
        <f>Table2[[#This Row],[Members Premises]]+Table2[[#This Row],[Potential/ Unregistered]]</f>
        <v>69</v>
      </c>
      <c r="H6" s="12">
        <f>Table2[[#This Row],[Members Premises]]/G6</f>
        <v>0.89855072463768115</v>
      </c>
      <c r="J6" s="7" t="s">
        <v>87</v>
      </c>
      <c r="K6" s="7">
        <v>284</v>
      </c>
      <c r="L6" s="7">
        <v>307</v>
      </c>
      <c r="M6" s="13">
        <v>4</v>
      </c>
      <c r="N6" s="13">
        <v>0</v>
      </c>
      <c r="O6" s="11">
        <v>5</v>
      </c>
      <c r="P6" s="11">
        <v>312</v>
      </c>
      <c r="Q6" s="12">
        <f>Table216[[#This Row],[Member Premises ]]/P6</f>
        <v>0.98397435897435892</v>
      </c>
    </row>
    <row r="7" spans="1:17" customFormat="1" x14ac:dyDescent="0.25">
      <c r="A7" s="7" t="s">
        <v>74</v>
      </c>
      <c r="B7" s="11">
        <f>VLOOKUP(Table2[[#This Row],[LA]],$J:$Q,2,FALSE)</f>
        <v>38</v>
      </c>
      <c r="C7" s="7">
        <f>VLOOKUP(Table2[[#This Row],[LA]],$J:$Q,3,FALSE)</f>
        <v>52</v>
      </c>
      <c r="D7" s="11">
        <f>'Cork City '!B10</f>
        <v>2</v>
      </c>
      <c r="E7" s="13">
        <f>'Cork City '!B14</f>
        <v>0</v>
      </c>
      <c r="F7" s="14">
        <f>'Cork City '!B1</f>
        <v>6</v>
      </c>
      <c r="G7" s="14">
        <f>Table2[[#This Row],[Members Premises]]+Table2[[#This Row],[Potential/ Unregistered]]</f>
        <v>58</v>
      </c>
      <c r="H7" s="12">
        <f>Table2[[#This Row],[Members Premises]]/G7</f>
        <v>0.89655172413793105</v>
      </c>
      <c r="J7" s="7" t="s">
        <v>475</v>
      </c>
      <c r="K7" s="7">
        <v>40</v>
      </c>
      <c r="L7" s="7">
        <v>40</v>
      </c>
      <c r="M7" s="11">
        <v>0</v>
      </c>
      <c r="N7" s="13">
        <v>0</v>
      </c>
      <c r="O7" s="11">
        <v>1</v>
      </c>
      <c r="P7" s="11">
        <v>41</v>
      </c>
      <c r="Q7" s="12">
        <f>Table216[[#This Row],[Member Premises ]]/P7</f>
        <v>0.97560975609756095</v>
      </c>
    </row>
    <row r="8" spans="1:17" customFormat="1" x14ac:dyDescent="0.25">
      <c r="A8" s="7" t="s">
        <v>371</v>
      </c>
      <c r="B8" s="7">
        <f>VLOOKUP(Table2[[#This Row],[LA]],$J:$Q,2,FALSE)</f>
        <v>111</v>
      </c>
      <c r="C8" s="7">
        <f>VLOOKUP(Table2[[#This Row],[LA]],$J:$Q,3,FALSE)</f>
        <v>118</v>
      </c>
      <c r="D8" s="11">
        <f>'Tipperary Co'!B18</f>
        <v>3</v>
      </c>
      <c r="E8" s="11">
        <f>'Tipperary Co'!B23</f>
        <v>3</v>
      </c>
      <c r="F8" s="7">
        <f>'Tipperary Co'!B1</f>
        <v>14</v>
      </c>
      <c r="G8" s="7">
        <f>Table2[[#This Row],[Members Premises]]+Table2[[#This Row],[Potential/ Unregistered]]</f>
        <v>132</v>
      </c>
      <c r="H8" s="12">
        <f>Table2[[#This Row],[Members Premises]]/G8</f>
        <v>0.89393939393939392</v>
      </c>
      <c r="J8" s="7" t="s">
        <v>487</v>
      </c>
      <c r="K8" s="7">
        <v>55</v>
      </c>
      <c r="L8" s="7">
        <v>59</v>
      </c>
      <c r="M8" s="11">
        <v>2</v>
      </c>
      <c r="N8" s="13">
        <v>0</v>
      </c>
      <c r="O8" s="11">
        <v>3</v>
      </c>
      <c r="P8" s="11">
        <v>62</v>
      </c>
      <c r="Q8" s="12">
        <f>Table216[[#This Row],[Member Premises ]]/P8</f>
        <v>0.95161290322580649</v>
      </c>
    </row>
    <row r="9" spans="1:17" customFormat="1" x14ac:dyDescent="0.25">
      <c r="A9" s="7" t="s">
        <v>11</v>
      </c>
      <c r="B9" s="7">
        <f>VLOOKUP(Table2[[#This Row],[LA]],$J:$Q,2,FALSE)</f>
        <v>30</v>
      </c>
      <c r="C9" s="7">
        <f>VLOOKUP(Table2[[#This Row],[LA]],$J:$Q,3,FALSE)</f>
        <v>34</v>
      </c>
      <c r="D9" s="11">
        <f>'Carlow Co'!B10</f>
        <v>0</v>
      </c>
      <c r="E9" s="11">
        <f>'Carlow Co'!B12</f>
        <v>0</v>
      </c>
      <c r="F9" s="7">
        <f>'Carlow Co'!B1</f>
        <v>6</v>
      </c>
      <c r="G9" s="7">
        <f>Table2[[#This Row],[Members Premises]]+Table2[[#This Row],[Potential/ Unregistered]]</f>
        <v>40</v>
      </c>
      <c r="H9" s="12">
        <f>Table2[[#This Row],[Members Premises]]/G9</f>
        <v>0.85</v>
      </c>
      <c r="J9" s="7" t="s">
        <v>476</v>
      </c>
      <c r="K9" s="7">
        <v>96</v>
      </c>
      <c r="L9" s="7">
        <v>108</v>
      </c>
      <c r="M9" s="11">
        <v>1</v>
      </c>
      <c r="N9" s="11">
        <v>2</v>
      </c>
      <c r="O9" s="11">
        <v>8</v>
      </c>
      <c r="P9" s="11">
        <v>116</v>
      </c>
      <c r="Q9" s="12">
        <f>Table216[[#This Row],[Member Premises ]]/P9</f>
        <v>0.93103448275862066</v>
      </c>
    </row>
    <row r="10" spans="1:17" customFormat="1" x14ac:dyDescent="0.25">
      <c r="A10" s="7" t="s">
        <v>311</v>
      </c>
      <c r="B10" s="7">
        <f>VLOOKUP(Table2[[#This Row],[LA]],$J:$Q,2,FALSE)</f>
        <v>74</v>
      </c>
      <c r="C10" s="7">
        <f>VLOOKUP(Table2[[#This Row],[LA]],$J:$Q,3,FALSE)</f>
        <v>81</v>
      </c>
      <c r="D10" s="13">
        <f>'Wexford Co'!B21</f>
        <v>0</v>
      </c>
      <c r="E10" s="11">
        <f>'Wexford Co'!B23</f>
        <v>0</v>
      </c>
      <c r="F10" s="7">
        <f>'Wexford Co'!B1</f>
        <v>17</v>
      </c>
      <c r="G10" s="7">
        <f>Table2[[#This Row],[Members Premises]]+Table2[[#This Row],[Potential/ Unregistered]]</f>
        <v>98</v>
      </c>
      <c r="H10" s="12">
        <f>Table2[[#This Row],[Members Premises]]/G10</f>
        <v>0.82653061224489799</v>
      </c>
      <c r="J10" s="7" t="s">
        <v>41</v>
      </c>
      <c r="K10" s="7">
        <v>68</v>
      </c>
      <c r="L10" s="7">
        <v>71</v>
      </c>
      <c r="M10" s="11">
        <v>1</v>
      </c>
      <c r="N10" s="11">
        <v>3</v>
      </c>
      <c r="O10" s="11">
        <v>7</v>
      </c>
      <c r="P10" s="11">
        <v>78</v>
      </c>
      <c r="Q10" s="12">
        <f>Table216[[#This Row],[Member Premises ]]/P10</f>
        <v>0.91025641025641024</v>
      </c>
    </row>
    <row r="11" spans="1:17" s="8" customFormat="1" x14ac:dyDescent="0.25">
      <c r="A11" s="7" t="s">
        <v>246</v>
      </c>
      <c r="B11" s="7">
        <f>VLOOKUP(Table2[[#This Row],[LA]],$J:$Q,2,FALSE)</f>
        <v>63</v>
      </c>
      <c r="C11" s="7">
        <f>VLOOKUP(Table2[[#This Row],[LA]],$J:$Q,3,FALSE)</f>
        <v>65</v>
      </c>
      <c r="D11" s="11">
        <f>'Kilkenny Co'!B19</f>
        <v>0</v>
      </c>
      <c r="E11" s="11">
        <f>'Kilkenny Co'!B21</f>
        <v>0</v>
      </c>
      <c r="F11" s="7">
        <f>'Kilkenny Co'!B1</f>
        <v>15</v>
      </c>
      <c r="G11" s="7">
        <f>Table2[[#This Row],[Members Premises]]+Table2[[#This Row],[Potential/ Unregistered]]</f>
        <v>80</v>
      </c>
      <c r="H11" s="12">
        <f>Table2[[#This Row],[Members Premises]]/G11</f>
        <v>0.8125</v>
      </c>
      <c r="J11" s="7" t="s">
        <v>494</v>
      </c>
      <c r="K11" s="14">
        <v>56</v>
      </c>
      <c r="L11" s="14">
        <v>62</v>
      </c>
      <c r="M11" s="11">
        <v>1</v>
      </c>
      <c r="N11" s="11">
        <v>0</v>
      </c>
      <c r="O11" s="11">
        <v>7</v>
      </c>
      <c r="P11" s="11">
        <v>69</v>
      </c>
      <c r="Q11" s="12">
        <f>Table216[[#This Row],[Member Premises ]]/P11</f>
        <v>0.89855072463768115</v>
      </c>
    </row>
    <row r="12" spans="1:17" customFormat="1" x14ac:dyDescent="0.25">
      <c r="A12" s="7" t="s">
        <v>127</v>
      </c>
      <c r="B12" s="7">
        <f>VLOOKUP(Table2[[#This Row],[LA]],$J:$Q,2,FALSE)</f>
        <v>121</v>
      </c>
      <c r="C12" s="7">
        <f>VLOOKUP(Table2[[#This Row],[LA]],$J:$Q,3,FALSE)</f>
        <v>127</v>
      </c>
      <c r="D12" s="11">
        <f>'Kerry Co'!B36</f>
        <v>0</v>
      </c>
      <c r="E12" s="11">
        <f>'Kerry Co'!B38</f>
        <v>0</v>
      </c>
      <c r="F12" s="7">
        <f>'Kerry Co'!B1</f>
        <v>32</v>
      </c>
      <c r="G12" s="7">
        <f>Table2[[#This Row],[Members Premises]]+Table2[[#This Row],[Potential/ Unregistered]]</f>
        <v>159</v>
      </c>
      <c r="H12" s="12">
        <f>Table2[[#This Row],[Members Premises]]/G12</f>
        <v>0.79874213836477992</v>
      </c>
      <c r="J12" s="7" t="s">
        <v>74</v>
      </c>
      <c r="K12" s="13">
        <v>38</v>
      </c>
      <c r="L12" s="14">
        <v>52</v>
      </c>
      <c r="M12" s="11">
        <v>2</v>
      </c>
      <c r="N12" s="13">
        <v>0</v>
      </c>
      <c r="O12" s="11">
        <v>6</v>
      </c>
      <c r="P12" s="11">
        <v>58</v>
      </c>
      <c r="Q12" s="12">
        <f>Table216[[#This Row],[Member Premises ]]/P12</f>
        <v>0.89655172413793105</v>
      </c>
    </row>
    <row r="13" spans="1:17" customFormat="1" x14ac:dyDescent="0.25">
      <c r="A13" s="7" t="s">
        <v>481</v>
      </c>
      <c r="B13" s="7">
        <f>SUBTOTAL(109,Table2[[Members ]])</f>
        <v>972</v>
      </c>
      <c r="C13" s="7">
        <f>SUBTOTAL(109,Table2[Members Premises])</f>
        <v>1062</v>
      </c>
      <c r="D13" s="11">
        <f>SUBTOTAL(109,Table2[Revoked Members])</f>
        <v>11</v>
      </c>
      <c r="E13" s="7">
        <f>SUBTOTAL(109,Table2[Obligated &amp; (Reinstated)])</f>
        <v>6</v>
      </c>
      <c r="F13" s="7">
        <f>SUBTOTAL(109,Table2[Potential/ Unregistered])</f>
        <v>111</v>
      </c>
      <c r="G13" s="7"/>
      <c r="H13" s="12">
        <f>SUBTOTAL(101,Table2[% Registered])</f>
        <v>0.88574399203785814</v>
      </c>
      <c r="J13" s="7" t="s">
        <v>371</v>
      </c>
      <c r="K13" s="14">
        <v>111</v>
      </c>
      <c r="L13" s="14">
        <v>118</v>
      </c>
      <c r="M13" s="11">
        <v>3</v>
      </c>
      <c r="N13" s="13">
        <v>3</v>
      </c>
      <c r="O13" s="11">
        <v>14</v>
      </c>
      <c r="P13" s="11">
        <v>132</v>
      </c>
      <c r="Q13" s="12">
        <f>Table216[[#This Row],[Member Premises ]]/P13</f>
        <v>0.89393939393939392</v>
      </c>
    </row>
    <row r="14" spans="1:17" customFormat="1" x14ac:dyDescent="0.25">
      <c r="E14" s="8"/>
      <c r="F14" s="8"/>
      <c r="G14" s="8"/>
      <c r="J14" s="7" t="s">
        <v>496</v>
      </c>
      <c r="K14" s="7">
        <v>91</v>
      </c>
      <c r="L14" s="7">
        <v>97</v>
      </c>
      <c r="M14" s="11">
        <v>3</v>
      </c>
      <c r="N14" s="13">
        <v>0</v>
      </c>
      <c r="O14" s="11">
        <v>13</v>
      </c>
      <c r="P14" s="11">
        <v>110</v>
      </c>
      <c r="Q14" s="12">
        <f>Table216[[#This Row],[Member Premises ]]/P14</f>
        <v>0.88181818181818183</v>
      </c>
    </row>
    <row r="15" spans="1:17" customFormat="1" x14ac:dyDescent="0.25">
      <c r="A15" s="8"/>
      <c r="B15" s="8"/>
      <c r="E15" s="8"/>
      <c r="F15" s="8"/>
      <c r="G15" s="8"/>
      <c r="J15" s="7" t="s">
        <v>489</v>
      </c>
      <c r="K15" s="7">
        <v>35</v>
      </c>
      <c r="L15" s="7">
        <v>37</v>
      </c>
      <c r="M15" s="13">
        <v>0</v>
      </c>
      <c r="N15" s="13">
        <v>0</v>
      </c>
      <c r="O15" s="11">
        <v>5</v>
      </c>
      <c r="P15" s="11">
        <v>42</v>
      </c>
      <c r="Q15" s="12">
        <f>Table216[[#This Row],[Member Premises ]]/P15</f>
        <v>0.88095238095238093</v>
      </c>
    </row>
    <row r="16" spans="1:17" customFormat="1" x14ac:dyDescent="0.25">
      <c r="A16" s="8"/>
      <c r="B16" s="8"/>
      <c r="E16" s="8"/>
      <c r="F16" s="8"/>
      <c r="G16" s="8"/>
      <c r="J16" s="7" t="s">
        <v>491</v>
      </c>
      <c r="K16" s="7">
        <v>114</v>
      </c>
      <c r="L16" s="7">
        <v>125</v>
      </c>
      <c r="M16" s="11">
        <v>0</v>
      </c>
      <c r="N16" s="11">
        <v>0</v>
      </c>
      <c r="O16" s="11">
        <v>17</v>
      </c>
      <c r="P16" s="11">
        <v>142</v>
      </c>
      <c r="Q16" s="12">
        <f>Table216[[#This Row],[Member Premises ]]/P16</f>
        <v>0.88028169014084512</v>
      </c>
    </row>
    <row r="17" spans="1:17" customFormat="1" ht="15" customHeight="1" x14ac:dyDescent="0.25">
      <c r="A17" s="8"/>
      <c r="B17" s="8"/>
      <c r="E17" s="8"/>
      <c r="F17" s="8"/>
      <c r="G17" s="8"/>
      <c r="J17" s="7" t="s">
        <v>490</v>
      </c>
      <c r="K17" s="7">
        <v>62</v>
      </c>
      <c r="L17" s="7">
        <v>69</v>
      </c>
      <c r="M17" s="13">
        <v>2</v>
      </c>
      <c r="N17" s="13">
        <v>5</v>
      </c>
      <c r="O17" s="11">
        <v>10</v>
      </c>
      <c r="P17" s="11">
        <v>79</v>
      </c>
      <c r="Q17" s="12">
        <f>Table216[[#This Row],[Member Premises ]]/P17</f>
        <v>0.87341772151898733</v>
      </c>
    </row>
    <row r="18" spans="1:17" customFormat="1" x14ac:dyDescent="0.25">
      <c r="A18" s="8"/>
      <c r="B18" s="8"/>
      <c r="E18" s="8"/>
      <c r="F18" s="8"/>
      <c r="G18" s="8"/>
      <c r="J18" s="7" t="s">
        <v>484</v>
      </c>
      <c r="K18" s="7">
        <v>38</v>
      </c>
      <c r="L18" s="7">
        <v>49</v>
      </c>
      <c r="M18" s="13">
        <v>0</v>
      </c>
      <c r="N18" s="13">
        <v>0</v>
      </c>
      <c r="O18" s="11">
        <v>8</v>
      </c>
      <c r="P18" s="11">
        <v>57</v>
      </c>
      <c r="Q18" s="12">
        <f>Table216[[#This Row],[Member Premises ]]/P18</f>
        <v>0.85964912280701755</v>
      </c>
    </row>
    <row r="19" spans="1:17" customFormat="1" x14ac:dyDescent="0.25">
      <c r="E19" s="8"/>
      <c r="F19" s="8"/>
      <c r="G19" s="8"/>
      <c r="J19" s="7" t="s">
        <v>477</v>
      </c>
      <c r="K19" s="7">
        <v>38</v>
      </c>
      <c r="L19" s="7">
        <v>40</v>
      </c>
      <c r="M19" s="11">
        <v>1</v>
      </c>
      <c r="N19" s="13">
        <v>0</v>
      </c>
      <c r="O19" s="11">
        <v>7</v>
      </c>
      <c r="P19" s="11">
        <v>47</v>
      </c>
      <c r="Q19" s="12">
        <f>Table216[[#This Row],[Member Premises ]]/P19</f>
        <v>0.85106382978723405</v>
      </c>
    </row>
    <row r="20" spans="1:17" customFormat="1" x14ac:dyDescent="0.25">
      <c r="A20" t="s">
        <v>526</v>
      </c>
      <c r="E20" s="8"/>
      <c r="F20" s="8"/>
      <c r="G20" s="8"/>
      <c r="J20" s="7" t="s">
        <v>11</v>
      </c>
      <c r="K20" s="7">
        <v>30</v>
      </c>
      <c r="L20" s="7">
        <v>34</v>
      </c>
      <c r="M20" s="13">
        <v>0</v>
      </c>
      <c r="N20" s="13">
        <v>0</v>
      </c>
      <c r="O20" s="11">
        <v>6</v>
      </c>
      <c r="P20" s="11">
        <v>40</v>
      </c>
      <c r="Q20" s="12">
        <f>Table216[[#This Row],[Member Premises ]]/P20</f>
        <v>0.85</v>
      </c>
    </row>
    <row r="21" spans="1:17" customFormat="1" x14ac:dyDescent="0.25">
      <c r="E21" s="8"/>
      <c r="F21" s="8"/>
      <c r="G21" s="8"/>
      <c r="J21" s="7" t="s">
        <v>311</v>
      </c>
      <c r="K21" s="14">
        <v>74</v>
      </c>
      <c r="L21" s="14">
        <v>81</v>
      </c>
      <c r="M21" s="11">
        <v>0</v>
      </c>
      <c r="N21" s="13">
        <v>0</v>
      </c>
      <c r="O21" s="11">
        <v>17</v>
      </c>
      <c r="P21" s="11">
        <v>98</v>
      </c>
      <c r="Q21" s="12">
        <f>Table216[[#This Row],[Member Premises ]]/P21</f>
        <v>0.82653061224489799</v>
      </c>
    </row>
    <row r="22" spans="1:17" customFormat="1" x14ac:dyDescent="0.25">
      <c r="E22" s="8"/>
      <c r="F22" s="8"/>
      <c r="G22" s="8"/>
      <c r="J22" s="7" t="s">
        <v>472</v>
      </c>
      <c r="K22" s="7">
        <v>51</v>
      </c>
      <c r="L22" s="7">
        <v>55</v>
      </c>
      <c r="M22" s="13">
        <v>2</v>
      </c>
      <c r="N22" s="13">
        <v>0</v>
      </c>
      <c r="O22" s="11">
        <v>12</v>
      </c>
      <c r="P22" s="11">
        <v>67</v>
      </c>
      <c r="Q22" s="12">
        <f>Table216[[#This Row],[Member Premises ]]/P22</f>
        <v>0.82089552238805974</v>
      </c>
    </row>
    <row r="23" spans="1:17" customFormat="1" x14ac:dyDescent="0.25">
      <c r="E23" s="8"/>
      <c r="F23" s="8"/>
      <c r="G23" s="8"/>
      <c r="J23" s="7" t="s">
        <v>246</v>
      </c>
      <c r="K23" s="7">
        <v>63</v>
      </c>
      <c r="L23" s="7">
        <v>65</v>
      </c>
      <c r="M23" s="13">
        <v>0</v>
      </c>
      <c r="N23" s="13">
        <v>0</v>
      </c>
      <c r="O23" s="11">
        <v>15</v>
      </c>
      <c r="P23" s="11">
        <v>80</v>
      </c>
      <c r="Q23" s="12">
        <f>Table216[[#This Row],[Member Premises ]]/P23</f>
        <v>0.8125</v>
      </c>
    </row>
    <row r="24" spans="1:17" customFormat="1" x14ac:dyDescent="0.25">
      <c r="E24" s="8"/>
      <c r="F24" s="8"/>
      <c r="G24" s="8"/>
      <c r="J24" s="7" t="s">
        <v>127</v>
      </c>
      <c r="K24" s="7">
        <v>121</v>
      </c>
      <c r="L24" s="7">
        <v>127</v>
      </c>
      <c r="M24" s="11">
        <v>0</v>
      </c>
      <c r="N24" s="11">
        <v>0</v>
      </c>
      <c r="O24" s="11">
        <v>32</v>
      </c>
      <c r="P24" s="11">
        <v>159</v>
      </c>
      <c r="Q24" s="12">
        <f>Table216[[#This Row],[Member Premises ]]/P24</f>
        <v>0.79874213836477992</v>
      </c>
    </row>
    <row r="25" spans="1:17" customFormat="1" x14ac:dyDescent="0.25">
      <c r="E25" s="8"/>
      <c r="F25" s="8"/>
      <c r="G25" s="8"/>
      <c r="J25" s="7" t="s">
        <v>478</v>
      </c>
      <c r="K25" s="7">
        <v>39</v>
      </c>
      <c r="L25" s="7">
        <v>43</v>
      </c>
      <c r="M25" s="13">
        <v>0</v>
      </c>
      <c r="N25" s="13">
        <v>1</v>
      </c>
      <c r="O25" s="11">
        <v>11</v>
      </c>
      <c r="P25" s="11">
        <v>54</v>
      </c>
      <c r="Q25" s="12">
        <f>Table216[[#This Row],[Member Premises ]]/P25</f>
        <v>0.79629629629629628</v>
      </c>
    </row>
    <row r="26" spans="1:17" customFormat="1" x14ac:dyDescent="0.25">
      <c r="E26" s="8"/>
      <c r="F26" s="8"/>
      <c r="G26" s="8"/>
      <c r="J26" s="7" t="s">
        <v>492</v>
      </c>
      <c r="K26" s="7">
        <v>38</v>
      </c>
      <c r="L26" s="7">
        <v>39</v>
      </c>
      <c r="M26" s="11">
        <v>1</v>
      </c>
      <c r="N26" s="13">
        <v>0</v>
      </c>
      <c r="O26" s="11">
        <v>10</v>
      </c>
      <c r="P26" s="11">
        <v>49</v>
      </c>
      <c r="Q26" s="12">
        <f>Table216[[#This Row],[Member Premises ]]/P26</f>
        <v>0.79591836734693877</v>
      </c>
    </row>
    <row r="27" spans="1:17" customFormat="1" x14ac:dyDescent="0.25">
      <c r="E27" s="8"/>
      <c r="F27" s="8"/>
      <c r="G27" s="8"/>
      <c r="J27" s="7" t="s">
        <v>485</v>
      </c>
      <c r="K27" s="7">
        <v>128</v>
      </c>
      <c r="L27" s="7">
        <v>149</v>
      </c>
      <c r="M27" s="11">
        <v>0</v>
      </c>
      <c r="N27" s="13">
        <v>0</v>
      </c>
      <c r="O27" s="11">
        <v>42</v>
      </c>
      <c r="P27" s="11">
        <v>191</v>
      </c>
      <c r="Q27" s="12">
        <f>Table216[[#This Row],[Member Premises ]]/P27</f>
        <v>0.78010471204188481</v>
      </c>
    </row>
    <row r="28" spans="1:17" customFormat="1" x14ac:dyDescent="0.25">
      <c r="E28" s="8"/>
      <c r="F28" s="8"/>
      <c r="G28" s="8"/>
      <c r="J28" s="7" t="s">
        <v>479</v>
      </c>
      <c r="K28" s="14">
        <v>35</v>
      </c>
      <c r="L28" s="14">
        <v>41</v>
      </c>
      <c r="M28" s="13">
        <v>0</v>
      </c>
      <c r="N28" s="13">
        <v>0</v>
      </c>
      <c r="O28" s="11">
        <v>12</v>
      </c>
      <c r="P28" s="11">
        <v>53</v>
      </c>
      <c r="Q28" s="12">
        <f>Table216[[#This Row],[Member Premises ]]/P28</f>
        <v>0.77358490566037741</v>
      </c>
    </row>
    <row r="29" spans="1:17" customFormat="1" x14ac:dyDescent="0.25">
      <c r="E29" s="8"/>
      <c r="F29" s="8"/>
      <c r="G29" s="8"/>
      <c r="J29" s="7" t="s">
        <v>483</v>
      </c>
      <c r="K29" s="7">
        <v>131</v>
      </c>
      <c r="L29" s="7">
        <v>160</v>
      </c>
      <c r="M29" s="11">
        <v>2</v>
      </c>
      <c r="N29" s="11">
        <v>6</v>
      </c>
      <c r="O29" s="11">
        <v>47</v>
      </c>
      <c r="P29" s="11">
        <v>207</v>
      </c>
      <c r="Q29" s="12">
        <f>Table216[[#This Row],[Member Premises ]]/P29</f>
        <v>0.77294685990338163</v>
      </c>
    </row>
    <row r="30" spans="1:17" customFormat="1" x14ac:dyDescent="0.25">
      <c r="E30" s="8"/>
      <c r="F30" s="8"/>
      <c r="G30" s="8"/>
      <c r="J30" s="7" t="s">
        <v>474</v>
      </c>
      <c r="K30" s="7">
        <v>90</v>
      </c>
      <c r="L30" s="7">
        <v>97</v>
      </c>
      <c r="M30" s="13">
        <v>0</v>
      </c>
      <c r="N30" s="13">
        <v>0</v>
      </c>
      <c r="O30" s="11">
        <v>29</v>
      </c>
      <c r="P30" s="11">
        <v>126</v>
      </c>
      <c r="Q30" s="12">
        <f>Table216[[#This Row],[Member Premises ]]/P30</f>
        <v>0.76984126984126988</v>
      </c>
    </row>
    <row r="31" spans="1:17" customFormat="1" x14ac:dyDescent="0.25">
      <c r="E31" s="8"/>
      <c r="F31" s="8"/>
      <c r="G31" s="8"/>
      <c r="J31" s="7" t="s">
        <v>495</v>
      </c>
      <c r="K31" s="7">
        <v>49</v>
      </c>
      <c r="L31" s="7">
        <v>52</v>
      </c>
      <c r="M31" s="13">
        <v>0</v>
      </c>
      <c r="N31" s="11">
        <v>1</v>
      </c>
      <c r="O31" s="11">
        <v>20</v>
      </c>
      <c r="P31" s="11">
        <v>72</v>
      </c>
      <c r="Q31" s="12">
        <f>Table216[[#This Row],[Member Premises ]]/P31</f>
        <v>0.72222222222222221</v>
      </c>
    </row>
    <row r="32" spans="1:17" customFormat="1" x14ac:dyDescent="0.25">
      <c r="E32" s="8"/>
      <c r="F32" s="8"/>
      <c r="G32" s="8"/>
      <c r="J32" s="7" t="s">
        <v>473</v>
      </c>
      <c r="K32" s="7">
        <v>71</v>
      </c>
      <c r="L32" s="7">
        <v>75</v>
      </c>
      <c r="M32" s="13">
        <v>0</v>
      </c>
      <c r="N32" s="13">
        <v>0</v>
      </c>
      <c r="O32" s="11">
        <v>33</v>
      </c>
      <c r="P32" s="11">
        <v>108</v>
      </c>
      <c r="Q32" s="12">
        <f>Table216[[#This Row],[Member Premises ]]/P32</f>
        <v>0.69444444444444442</v>
      </c>
    </row>
    <row r="33" spans="1:32" customFormat="1" ht="15.75" thickBot="1" x14ac:dyDescent="0.3">
      <c r="E33" s="8"/>
      <c r="F33" s="8"/>
      <c r="G33" s="8"/>
      <c r="J33" s="7" t="s">
        <v>486</v>
      </c>
      <c r="K33" s="7">
        <v>97</v>
      </c>
      <c r="L33" s="7">
        <v>105</v>
      </c>
      <c r="M33" s="11">
        <v>1</v>
      </c>
      <c r="N33" s="13">
        <v>0</v>
      </c>
      <c r="O33" s="11">
        <v>47</v>
      </c>
      <c r="P33" s="11">
        <v>152</v>
      </c>
      <c r="Q33" s="12">
        <f>Table216[[#This Row],[Member Premises ]]/P33</f>
        <v>0.69078947368421051</v>
      </c>
    </row>
    <row r="34" spans="1:32" customFormat="1" x14ac:dyDescent="0.25">
      <c r="E34" s="8"/>
      <c r="F34" s="8"/>
      <c r="G34" s="8"/>
      <c r="J34" s="15" t="s">
        <v>481</v>
      </c>
      <c r="K34" s="15">
        <f>SUBTOTAL(109,Table216[Members])</f>
        <v>2407</v>
      </c>
      <c r="L34" s="15">
        <f>SUBTOTAL(109,Table216[[Member Premises ]])</f>
        <v>2677</v>
      </c>
      <c r="M34" s="16">
        <f>SUBTOTAL(109,Table216[Revoked Members])</f>
        <v>27</v>
      </c>
      <c r="N34" s="16">
        <f>SUBTOTAL(109,Table216[Obligated &amp; Reinstated])</f>
        <v>22</v>
      </c>
      <c r="O34" s="15">
        <f>SUBTOTAL(109,Table216[[Potential Members ]])</f>
        <v>448</v>
      </c>
      <c r="P34" s="15">
        <f>SUBTOTAL(109,Table216[Total])</f>
        <v>3125</v>
      </c>
      <c r="Q34" s="17">
        <f>SUBTOTAL(101,Table216[% Registered])</f>
        <v>0.85631091448479324</v>
      </c>
    </row>
    <row r="35" spans="1:32" customFormat="1" x14ac:dyDescent="0.25">
      <c r="E35" s="8"/>
      <c r="F35" s="8"/>
      <c r="G35" s="8"/>
      <c r="N35" s="8"/>
      <c r="P35" s="8"/>
    </row>
    <row r="36" spans="1:32" ht="15.75" thickBot="1" x14ac:dyDescent="0.3"/>
    <row r="37" spans="1:32" ht="47.25" customHeight="1" thickBot="1" x14ac:dyDescent="0.3">
      <c r="A37" s="69" t="s">
        <v>534</v>
      </c>
      <c r="B37" s="70"/>
      <c r="C37" s="70"/>
      <c r="D37" s="70"/>
      <c r="E37" s="70"/>
      <c r="F37" s="70"/>
      <c r="G37" s="70"/>
      <c r="H37" s="71"/>
    </row>
    <row r="38" spans="1:32" ht="72.75" customHeight="1" thickBot="1" x14ac:dyDescent="0.3">
      <c r="A38" s="49" t="s">
        <v>469</v>
      </c>
      <c r="B38" s="72" t="s">
        <v>535</v>
      </c>
      <c r="C38" s="72"/>
      <c r="D38" s="72"/>
      <c r="E38" s="72"/>
      <c r="F38" s="72"/>
      <c r="G38" s="72"/>
      <c r="H38" s="73"/>
    </row>
    <row r="39" spans="1:32" ht="54.75" customHeight="1" thickBot="1" x14ac:dyDescent="0.3">
      <c r="A39" s="50" t="s">
        <v>529</v>
      </c>
      <c r="B39" s="72" t="s">
        <v>538</v>
      </c>
      <c r="C39" s="72"/>
      <c r="D39" s="72"/>
      <c r="E39" s="72"/>
      <c r="F39" s="72"/>
      <c r="G39" s="72"/>
      <c r="H39" s="73"/>
    </row>
    <row r="40" spans="1:32" ht="95.25" customHeight="1" thickBot="1" x14ac:dyDescent="0.3">
      <c r="A40" s="51" t="s">
        <v>531</v>
      </c>
      <c r="B40" s="77" t="s">
        <v>539</v>
      </c>
      <c r="C40" s="77"/>
      <c r="D40" s="77"/>
      <c r="E40" s="77"/>
      <c r="F40" s="77"/>
      <c r="G40" s="77"/>
      <c r="H40" s="78"/>
    </row>
    <row r="41" spans="1:32" ht="162.75" customHeight="1" thickBot="1" x14ac:dyDescent="0.3">
      <c r="A41" s="52" t="s">
        <v>532</v>
      </c>
      <c r="B41" s="72" t="s">
        <v>540</v>
      </c>
      <c r="C41" s="72"/>
      <c r="D41" s="72"/>
      <c r="E41" s="72"/>
      <c r="F41" s="72"/>
      <c r="G41" s="72"/>
      <c r="H41" s="73"/>
    </row>
    <row r="42" spans="1:32" ht="69" customHeight="1" thickBot="1" x14ac:dyDescent="0.3">
      <c r="A42" s="53" t="s">
        <v>541</v>
      </c>
      <c r="B42" s="77" t="s">
        <v>533</v>
      </c>
      <c r="C42" s="77"/>
      <c r="D42" s="77"/>
      <c r="E42" s="77"/>
      <c r="F42" s="77"/>
      <c r="G42" s="77"/>
      <c r="H42" s="78"/>
    </row>
    <row r="43" spans="1:32" ht="32.25" customHeight="1" thickBot="1" x14ac:dyDescent="0.3">
      <c r="A43" s="54" t="s">
        <v>471</v>
      </c>
      <c r="B43" s="72" t="s">
        <v>536</v>
      </c>
      <c r="C43" s="72"/>
      <c r="D43" s="72"/>
      <c r="E43" s="72"/>
      <c r="F43" s="72"/>
      <c r="G43" s="72"/>
      <c r="H43" s="73"/>
    </row>
    <row r="46" spans="1:32" x14ac:dyDescent="0.25">
      <c r="U46" s="44"/>
      <c r="V46" s="44"/>
      <c r="W46" s="44"/>
      <c r="X46" s="44"/>
      <c r="Y46" s="44"/>
      <c r="Z46" s="44"/>
      <c r="AA46" s="44"/>
      <c r="AB46" s="44"/>
      <c r="AC46" s="44"/>
      <c r="AD46" s="44"/>
      <c r="AE46" s="44"/>
      <c r="AF46" s="44"/>
    </row>
    <row r="47" spans="1:32" x14ac:dyDescent="0.25">
      <c r="U47" s="44"/>
      <c r="V47" s="44"/>
      <c r="W47" s="44"/>
      <c r="X47" s="44"/>
      <c r="Y47" s="44"/>
      <c r="Z47" s="44"/>
      <c r="AA47" s="44"/>
      <c r="AB47" s="44"/>
      <c r="AC47" s="44"/>
      <c r="AD47" s="44"/>
      <c r="AE47" s="44"/>
      <c r="AF47" s="44"/>
    </row>
    <row r="48" spans="1:32" x14ac:dyDescent="0.25">
      <c r="H48" s="44"/>
      <c r="I48" s="44"/>
      <c r="U48" s="44"/>
      <c r="V48" s="44"/>
      <c r="W48" s="44"/>
      <c r="X48" s="44"/>
      <c r="Y48" s="44"/>
      <c r="Z48" s="44"/>
      <c r="AA48" s="44"/>
      <c r="AB48" s="44"/>
      <c r="AC48" s="44"/>
      <c r="AD48" s="44"/>
      <c r="AE48" s="44"/>
      <c r="AF48" s="44"/>
    </row>
    <row r="49" spans="8:32" x14ac:dyDescent="0.25">
      <c r="H49" s="44"/>
      <c r="I49" s="44"/>
      <c r="U49" s="44"/>
      <c r="V49" s="44"/>
      <c r="W49" s="44"/>
      <c r="X49" s="44"/>
      <c r="Y49" s="44"/>
      <c r="Z49" s="44"/>
      <c r="AA49" s="44"/>
      <c r="AB49" s="44"/>
      <c r="AC49" s="44"/>
      <c r="AD49" s="44"/>
      <c r="AE49" s="44"/>
      <c r="AF49" s="44"/>
    </row>
    <row r="50" spans="8:32" x14ac:dyDescent="0.25">
      <c r="H50" s="44"/>
      <c r="I50" s="44"/>
      <c r="U50" s="44"/>
      <c r="V50" s="44"/>
      <c r="W50" s="44"/>
      <c r="X50" s="44"/>
      <c r="Y50" s="44"/>
      <c r="Z50" s="44"/>
      <c r="AA50" s="44"/>
      <c r="AB50" s="44"/>
      <c r="AC50" s="44"/>
      <c r="AD50" s="44"/>
      <c r="AE50" s="44"/>
      <c r="AF50" s="44"/>
    </row>
    <row r="51" spans="8:32" x14ac:dyDescent="0.25">
      <c r="H51" s="44"/>
      <c r="I51" s="44"/>
      <c r="U51" s="44"/>
      <c r="V51" s="44"/>
      <c r="W51" s="44"/>
      <c r="X51" s="44"/>
      <c r="Y51" s="44"/>
      <c r="Z51" s="44"/>
      <c r="AA51" s="44"/>
      <c r="AB51" s="44"/>
      <c r="AC51" s="44"/>
      <c r="AD51" s="44"/>
      <c r="AE51" s="44"/>
      <c r="AF51" s="44"/>
    </row>
    <row r="52" spans="8:32" x14ac:dyDescent="0.25">
      <c r="H52" s="44"/>
      <c r="I52" s="44"/>
      <c r="U52" s="44"/>
      <c r="V52" s="44"/>
      <c r="W52" s="44"/>
      <c r="X52" s="44"/>
      <c r="Y52" s="44"/>
      <c r="Z52" s="44"/>
      <c r="AA52" s="44"/>
      <c r="AB52" s="44"/>
      <c r="AC52" s="44"/>
      <c r="AD52" s="44"/>
      <c r="AE52" s="44"/>
      <c r="AF52" s="44"/>
    </row>
    <row r="53" spans="8:32" x14ac:dyDescent="0.25">
      <c r="H53" s="44"/>
      <c r="I53" s="44"/>
      <c r="U53" s="44"/>
      <c r="V53" s="44"/>
      <c r="W53" s="44"/>
      <c r="X53" s="44"/>
      <c r="Y53" s="44"/>
      <c r="Z53" s="44"/>
      <c r="AA53" s="44"/>
      <c r="AB53" s="44"/>
      <c r="AC53" s="44"/>
      <c r="AD53" s="44"/>
      <c r="AE53" s="44"/>
      <c r="AF53" s="44"/>
    </row>
    <row r="54" spans="8:32" x14ac:dyDescent="0.25">
      <c r="H54" s="44"/>
      <c r="I54" s="44"/>
      <c r="U54" s="44"/>
      <c r="V54" s="44"/>
      <c r="W54" s="44"/>
      <c r="X54" s="44"/>
      <c r="Y54" s="44"/>
      <c r="Z54" s="44"/>
      <c r="AA54" s="44"/>
      <c r="AB54" s="44"/>
      <c r="AC54" s="44"/>
      <c r="AD54" s="44"/>
      <c r="AE54" s="44"/>
      <c r="AF54" s="44"/>
    </row>
    <row r="55" spans="8:32" x14ac:dyDescent="0.25">
      <c r="H55" s="44"/>
      <c r="I55" s="44"/>
      <c r="U55" s="44"/>
      <c r="V55" s="44"/>
      <c r="W55" s="44"/>
      <c r="X55" s="44"/>
      <c r="Y55" s="44"/>
      <c r="Z55" s="44"/>
      <c r="AA55" s="44"/>
      <c r="AB55" s="44"/>
      <c r="AC55" s="44"/>
      <c r="AD55" s="44"/>
      <c r="AE55" s="44"/>
      <c r="AF55" s="44"/>
    </row>
    <row r="56" spans="8:32" x14ac:dyDescent="0.25">
      <c r="H56" s="44"/>
      <c r="I56" s="44"/>
      <c r="U56" s="44"/>
      <c r="V56" s="44"/>
      <c r="W56" s="44"/>
      <c r="X56" s="44"/>
      <c r="Y56" s="44"/>
      <c r="Z56" s="44"/>
      <c r="AA56" s="44"/>
      <c r="AB56" s="44"/>
      <c r="AC56" s="44"/>
      <c r="AD56" s="44"/>
      <c r="AE56" s="44"/>
      <c r="AF56" s="44"/>
    </row>
    <row r="57" spans="8:32" x14ac:dyDescent="0.25">
      <c r="H57" s="44"/>
      <c r="I57" s="44"/>
      <c r="U57" s="44"/>
      <c r="V57" s="44"/>
      <c r="W57" s="44"/>
      <c r="X57" s="44"/>
      <c r="Y57" s="44"/>
      <c r="Z57" s="44"/>
      <c r="AA57" s="44"/>
      <c r="AB57" s="44"/>
      <c r="AC57" s="44"/>
      <c r="AD57" s="44"/>
      <c r="AE57" s="44"/>
      <c r="AF57" s="44"/>
    </row>
    <row r="58" spans="8:32" x14ac:dyDescent="0.25">
      <c r="H58" s="44"/>
      <c r="I58" s="44"/>
      <c r="U58" s="44"/>
      <c r="V58" s="44"/>
      <c r="W58" s="44"/>
      <c r="X58" s="44"/>
      <c r="Y58" s="44"/>
      <c r="Z58" s="44"/>
      <c r="AA58" s="44"/>
      <c r="AB58" s="44"/>
      <c r="AC58" s="44"/>
      <c r="AD58" s="44"/>
      <c r="AE58" s="44"/>
      <c r="AF58" s="44"/>
    </row>
    <row r="59" spans="8:32" x14ac:dyDescent="0.25">
      <c r="H59" s="44"/>
      <c r="I59" s="44"/>
      <c r="U59" s="44"/>
      <c r="V59" s="44"/>
      <c r="W59" s="44"/>
      <c r="X59" s="44"/>
      <c r="Y59" s="44"/>
      <c r="Z59" s="44"/>
      <c r="AA59" s="44"/>
      <c r="AB59" s="44"/>
    </row>
    <row r="60" spans="8:32" x14ac:dyDescent="0.25">
      <c r="H60" s="44"/>
      <c r="I60" s="44"/>
      <c r="U60" s="44"/>
      <c r="V60" s="44"/>
      <c r="W60" s="44"/>
      <c r="X60" s="44"/>
      <c r="Y60" s="44"/>
      <c r="Z60" s="44"/>
      <c r="AA60" s="44"/>
      <c r="AB60" s="44"/>
    </row>
    <row r="61" spans="8:32" x14ac:dyDescent="0.25">
      <c r="H61" s="44"/>
      <c r="I61" s="44"/>
      <c r="U61" s="44"/>
      <c r="V61" s="44"/>
      <c r="W61" s="44"/>
      <c r="X61" s="44"/>
      <c r="Y61" s="44"/>
      <c r="Z61" s="44"/>
      <c r="AA61" s="44"/>
      <c r="AB61" s="44"/>
    </row>
    <row r="62" spans="8:32" x14ac:dyDescent="0.25">
      <c r="H62" s="44"/>
      <c r="I62" s="44"/>
      <c r="U62" s="44"/>
      <c r="V62" s="44"/>
      <c r="W62" s="44"/>
      <c r="X62" s="44"/>
      <c r="Y62" s="44"/>
      <c r="Z62" s="44"/>
      <c r="AA62" s="44"/>
      <c r="AB62" s="44"/>
    </row>
    <row r="63" spans="8:32" x14ac:dyDescent="0.25">
      <c r="H63" s="44"/>
      <c r="I63" s="44"/>
      <c r="U63" s="44"/>
      <c r="V63" s="44"/>
      <c r="W63" s="44"/>
      <c r="X63" s="44"/>
      <c r="Y63" s="44"/>
      <c r="Z63" s="44"/>
      <c r="AA63" s="44"/>
      <c r="AB63" s="44"/>
    </row>
    <row r="64" spans="8:32" x14ac:dyDescent="0.25">
      <c r="H64" s="44"/>
      <c r="I64" s="44"/>
      <c r="U64" s="44"/>
      <c r="V64" s="44"/>
      <c r="W64" s="44"/>
      <c r="X64" s="44"/>
      <c r="Y64" s="44"/>
      <c r="Z64" s="44"/>
      <c r="AA64" s="44"/>
      <c r="AB64" s="44"/>
    </row>
    <row r="65" spans="8:28" x14ac:dyDescent="0.25">
      <c r="H65" s="44"/>
      <c r="I65" s="44"/>
      <c r="U65" s="44"/>
      <c r="V65" s="44"/>
      <c r="W65" s="44"/>
      <c r="X65" s="44"/>
      <c r="Y65" s="44"/>
      <c r="Z65" s="44"/>
      <c r="AA65" s="44"/>
      <c r="AB65" s="44"/>
    </row>
    <row r="66" spans="8:28" x14ac:dyDescent="0.25">
      <c r="H66" s="44"/>
      <c r="I66" s="44"/>
      <c r="U66" s="44"/>
      <c r="V66" s="44"/>
      <c r="W66" s="44"/>
      <c r="X66" s="44"/>
      <c r="Y66" s="44"/>
      <c r="Z66" s="44"/>
      <c r="AA66" s="44"/>
      <c r="AB66" s="44"/>
    </row>
    <row r="67" spans="8:28" x14ac:dyDescent="0.25">
      <c r="H67" s="44"/>
      <c r="I67" s="44"/>
      <c r="U67" s="44"/>
      <c r="V67" s="44"/>
      <c r="W67" s="44"/>
      <c r="X67" s="44"/>
      <c r="Y67" s="44"/>
      <c r="Z67" s="44"/>
      <c r="AA67" s="44"/>
      <c r="AB67" s="44"/>
    </row>
    <row r="68" spans="8:28" x14ac:dyDescent="0.25">
      <c r="H68" s="44"/>
      <c r="I68" s="44"/>
      <c r="U68" s="44"/>
      <c r="V68" s="44"/>
      <c r="W68" s="44"/>
      <c r="X68" s="44"/>
      <c r="Y68" s="44"/>
      <c r="Z68" s="44"/>
      <c r="AA68" s="44"/>
      <c r="AB68" s="44"/>
    </row>
    <row r="69" spans="8:28" x14ac:dyDescent="0.25">
      <c r="H69" s="44"/>
      <c r="I69" s="44"/>
      <c r="U69" s="44"/>
      <c r="V69" s="44"/>
      <c r="W69" s="44"/>
      <c r="X69" s="44"/>
      <c r="Y69" s="44"/>
      <c r="Z69" s="44"/>
      <c r="AA69" s="44"/>
      <c r="AB69" s="44"/>
    </row>
    <row r="70" spans="8:28" x14ac:dyDescent="0.25">
      <c r="H70" s="44"/>
      <c r="I70" s="44"/>
      <c r="J70" s="44"/>
      <c r="K70" s="44"/>
      <c r="L70" s="44"/>
      <c r="M70" s="44"/>
      <c r="N70" s="44"/>
      <c r="O70" s="44"/>
      <c r="P70" s="44"/>
      <c r="Q70" s="44"/>
      <c r="R70" s="44"/>
      <c r="S70" s="44"/>
      <c r="T70" s="44"/>
      <c r="U70" s="44"/>
      <c r="V70" s="44"/>
      <c r="W70" s="44"/>
      <c r="X70" s="44"/>
      <c r="Y70" s="44"/>
      <c r="Z70" s="44"/>
      <c r="AA70" s="44"/>
      <c r="AB70" s="44"/>
    </row>
    <row r="71" spans="8:28" x14ac:dyDescent="0.25">
      <c r="H71" s="44"/>
      <c r="I71" s="44"/>
      <c r="J71" s="44"/>
      <c r="K71" s="44"/>
      <c r="L71" s="44"/>
      <c r="M71" s="44"/>
      <c r="N71" s="44"/>
      <c r="O71" s="44"/>
      <c r="P71" s="44"/>
      <c r="Q71" s="44"/>
      <c r="R71" s="44"/>
      <c r="S71" s="44"/>
      <c r="T71" s="44"/>
      <c r="U71" s="44"/>
      <c r="V71" s="44"/>
      <c r="W71" s="44"/>
      <c r="X71" s="44"/>
      <c r="Y71" s="44"/>
      <c r="Z71" s="44"/>
      <c r="AA71" s="44"/>
      <c r="AB71" s="44"/>
    </row>
  </sheetData>
  <mergeCells count="9">
    <mergeCell ref="A37:H37"/>
    <mergeCell ref="B38:H38"/>
    <mergeCell ref="A1:H1"/>
    <mergeCell ref="J1:Q1"/>
    <mergeCell ref="B43:H43"/>
    <mergeCell ref="B39:H39"/>
    <mergeCell ref="B40:H40"/>
    <mergeCell ref="B41:H41"/>
    <mergeCell ref="B42:H42"/>
  </mergeCells>
  <pageMargins left="0.25" right="0.25" top="0.75" bottom="0.75" header="0.3" footer="0.3"/>
  <pageSetup paperSize="9" scale="34" orientation="landscape" r:id="rId1"/>
  <colBreaks count="1" manualBreakCount="1">
    <brk id="18" max="52" man="1"/>
  </colBreaks>
  <ignoredErrors>
    <ignoredError sqref="D4:E12" calculatedColumn="1"/>
  </ignoredError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80" zoomScaleNormal="80" workbookViewId="0">
      <selection activeCell="B2" sqref="B2"/>
    </sheetView>
  </sheetViews>
  <sheetFormatPr defaultRowHeight="15" x14ac:dyDescent="0.25"/>
  <cols>
    <col min="1" max="1" width="31.28515625" bestFit="1" customWidth="1"/>
    <col min="2" max="2" width="36" bestFit="1" customWidth="1"/>
    <col min="3" max="3" width="29" bestFit="1" customWidth="1"/>
    <col min="4" max="4" width="32.28515625" bestFit="1" customWidth="1"/>
    <col min="5" max="5" width="19.42578125" bestFit="1" customWidth="1"/>
    <col min="6" max="6" width="17.140625" bestFit="1" customWidth="1"/>
    <col min="7" max="7" width="15.85546875" bestFit="1" customWidth="1"/>
    <col min="8" max="8" width="14.42578125" bestFit="1" customWidth="1"/>
    <col min="9" max="9" width="8.7109375" bestFit="1" customWidth="1"/>
    <col min="10" max="10" width="23.42578125" bestFit="1" customWidth="1"/>
    <col min="11" max="11" width="19.42578125" bestFit="1" customWidth="1"/>
    <col min="12" max="12" width="122.140625" bestFit="1" customWidth="1"/>
  </cols>
  <sheetData>
    <row r="1" spans="1:12" s="30" customFormat="1" ht="19.5" thickBot="1" x14ac:dyDescent="0.35">
      <c r="A1" s="31" t="s">
        <v>537</v>
      </c>
      <c r="B1" s="32">
        <f>COUNTA(B3:B9)</f>
        <v>7</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500</v>
      </c>
    </row>
    <row r="3" spans="1:12" x14ac:dyDescent="0.25">
      <c r="A3" s="1" t="s">
        <v>432</v>
      </c>
      <c r="B3" s="1" t="s">
        <v>433</v>
      </c>
      <c r="C3" s="1"/>
      <c r="D3" s="1" t="s">
        <v>434</v>
      </c>
      <c r="E3" s="1"/>
      <c r="F3" s="1" t="s">
        <v>120</v>
      </c>
      <c r="G3" s="1" t="s">
        <v>435</v>
      </c>
      <c r="H3" s="1" t="s">
        <v>436</v>
      </c>
      <c r="I3" s="1"/>
      <c r="J3" s="1"/>
      <c r="K3" s="1" t="s">
        <v>502</v>
      </c>
    </row>
    <row r="4" spans="1:12" x14ac:dyDescent="0.25">
      <c r="A4" s="1" t="s">
        <v>432</v>
      </c>
      <c r="B4" s="1" t="s">
        <v>437</v>
      </c>
      <c r="C4" s="1"/>
      <c r="D4" s="1" t="s">
        <v>438</v>
      </c>
      <c r="E4" s="1"/>
      <c r="F4" s="1" t="s">
        <v>439</v>
      </c>
      <c r="G4" s="1" t="s">
        <v>435</v>
      </c>
      <c r="H4" s="1" t="s">
        <v>440</v>
      </c>
      <c r="I4" s="1"/>
      <c r="J4" s="1"/>
      <c r="K4" s="1" t="s">
        <v>342</v>
      </c>
    </row>
    <row r="5" spans="1:12" x14ac:dyDescent="0.25">
      <c r="A5" s="1" t="s">
        <v>432</v>
      </c>
      <c r="B5" s="1" t="s">
        <v>441</v>
      </c>
      <c r="C5" s="1"/>
      <c r="D5" s="1" t="s">
        <v>442</v>
      </c>
      <c r="E5" s="1"/>
      <c r="F5" s="1" t="s">
        <v>439</v>
      </c>
      <c r="G5" s="1" t="s">
        <v>435</v>
      </c>
      <c r="H5" s="1" t="s">
        <v>24</v>
      </c>
      <c r="I5" s="1" t="s">
        <v>24</v>
      </c>
      <c r="J5" s="1" t="s">
        <v>24</v>
      </c>
      <c r="K5" s="1" t="s">
        <v>38</v>
      </c>
    </row>
    <row r="6" spans="1:12" x14ac:dyDescent="0.25">
      <c r="A6" s="1" t="s">
        <v>432</v>
      </c>
      <c r="B6" s="1" t="s">
        <v>443</v>
      </c>
      <c r="C6" s="1" t="s">
        <v>24</v>
      </c>
      <c r="D6" s="1" t="s">
        <v>444</v>
      </c>
      <c r="E6" s="1"/>
      <c r="F6" s="1" t="s">
        <v>445</v>
      </c>
      <c r="G6" s="1" t="s">
        <v>435</v>
      </c>
      <c r="H6" s="1" t="s">
        <v>24</v>
      </c>
      <c r="I6" s="1" t="s">
        <v>24</v>
      </c>
      <c r="J6" s="1" t="s">
        <v>24</v>
      </c>
      <c r="K6" s="1" t="s">
        <v>513</v>
      </c>
    </row>
    <row r="7" spans="1:12" x14ac:dyDescent="0.25">
      <c r="A7" s="1" t="s">
        <v>432</v>
      </c>
      <c r="B7" s="1" t="s">
        <v>447</v>
      </c>
      <c r="C7" s="1" t="s">
        <v>24</v>
      </c>
      <c r="D7" s="1" t="s">
        <v>448</v>
      </c>
      <c r="E7" s="1" t="s">
        <v>449</v>
      </c>
      <c r="F7" s="1" t="s">
        <v>439</v>
      </c>
      <c r="G7" s="1" t="s">
        <v>435</v>
      </c>
      <c r="H7" s="1" t="s">
        <v>450</v>
      </c>
      <c r="I7" s="1" t="s">
        <v>24</v>
      </c>
      <c r="J7" s="1" t="s">
        <v>24</v>
      </c>
      <c r="K7" s="1" t="s">
        <v>503</v>
      </c>
    </row>
    <row r="8" spans="1:12" x14ac:dyDescent="0.25">
      <c r="A8" s="1" t="s">
        <v>432</v>
      </c>
      <c r="B8" s="1" t="s">
        <v>451</v>
      </c>
      <c r="C8" s="1"/>
      <c r="D8" s="1" t="s">
        <v>452</v>
      </c>
      <c r="E8" s="1" t="s">
        <v>453</v>
      </c>
      <c r="F8" s="1" t="s">
        <v>123</v>
      </c>
      <c r="G8" s="1" t="s">
        <v>435</v>
      </c>
      <c r="H8" s="1" t="s">
        <v>454</v>
      </c>
      <c r="I8" s="1"/>
      <c r="J8" s="1"/>
      <c r="K8" s="1" t="s">
        <v>503</v>
      </c>
    </row>
    <row r="9" spans="1:12" ht="18" customHeight="1" x14ac:dyDescent="0.25">
      <c r="A9" s="1" t="s">
        <v>432</v>
      </c>
      <c r="B9" s="1" t="s">
        <v>455</v>
      </c>
      <c r="C9" s="1"/>
      <c r="D9" s="1" t="s">
        <v>456</v>
      </c>
      <c r="E9" s="1"/>
      <c r="F9" s="1" t="s">
        <v>446</v>
      </c>
      <c r="G9" s="1" t="s">
        <v>435</v>
      </c>
      <c r="H9" s="1" t="s">
        <v>457</v>
      </c>
      <c r="I9" s="1"/>
      <c r="J9" s="1" t="s">
        <v>458</v>
      </c>
      <c r="K9" s="1" t="s">
        <v>503</v>
      </c>
    </row>
    <row r="10" spans="1:12" ht="15.75" thickBot="1" x14ac:dyDescent="0.3">
      <c r="A10" s="1"/>
      <c r="B10" s="1"/>
      <c r="C10" s="1"/>
      <c r="D10" s="1"/>
      <c r="E10" s="1"/>
      <c r="F10" s="1"/>
      <c r="G10" s="1"/>
      <c r="H10" s="1"/>
      <c r="I10" s="1"/>
      <c r="J10" s="1"/>
      <c r="K10" s="1"/>
    </row>
    <row r="11" spans="1:12" ht="19.5" thickBot="1" x14ac:dyDescent="0.35">
      <c r="A11" s="40" t="s">
        <v>470</v>
      </c>
      <c r="B11" s="55">
        <f>COUNTA(B12)</f>
        <v>1</v>
      </c>
      <c r="C11" s="1"/>
      <c r="D11" s="1"/>
      <c r="E11" s="1"/>
      <c r="F11" s="1"/>
      <c r="G11" s="1"/>
      <c r="H11" s="1"/>
      <c r="I11" s="1"/>
      <c r="J11" s="1"/>
      <c r="K11" s="1"/>
    </row>
    <row r="12" spans="1:12" s="22" customFormat="1" x14ac:dyDescent="0.25">
      <c r="A12" s="61" t="s">
        <v>432</v>
      </c>
      <c r="B12" s="39" t="s">
        <v>573</v>
      </c>
      <c r="C12" s="2"/>
      <c r="D12" s="2" t="s">
        <v>574</v>
      </c>
      <c r="E12" s="2" t="s">
        <v>575</v>
      </c>
      <c r="F12" s="2"/>
      <c r="G12" s="2" t="s">
        <v>435</v>
      </c>
      <c r="H12" s="2"/>
      <c r="I12" s="2"/>
      <c r="J12" s="2"/>
      <c r="K12" s="2" t="s">
        <v>508</v>
      </c>
      <c r="L12" s="22" t="s">
        <v>602</v>
      </c>
    </row>
    <row r="13" spans="1:12" ht="19.5" thickBot="1" x14ac:dyDescent="0.35">
      <c r="A13" s="41"/>
      <c r="B13" s="57"/>
      <c r="C13" s="1"/>
      <c r="D13" s="1"/>
      <c r="E13" s="1"/>
      <c r="F13" s="1"/>
      <c r="G13" s="1"/>
      <c r="H13" s="1"/>
      <c r="I13" s="1"/>
      <c r="J13" s="1"/>
      <c r="K13" s="1"/>
    </row>
    <row r="14" spans="1:12" ht="19.5" thickBot="1" x14ac:dyDescent="0.35">
      <c r="A14" s="33" t="s">
        <v>542</v>
      </c>
      <c r="B14" s="56">
        <f>COUNTA(B15)</f>
        <v>0</v>
      </c>
    </row>
    <row r="17" spans="2:3" x14ac:dyDescent="0.25">
      <c r="B17" s="18"/>
      <c r="C17" s="18"/>
    </row>
    <row r="18" spans="2:3" x14ac:dyDescent="0.25">
      <c r="B18" s="18"/>
      <c r="C18" s="18"/>
    </row>
    <row r="19" spans="2:3" x14ac:dyDescent="0.25">
      <c r="B19" s="19"/>
      <c r="C19" s="18"/>
    </row>
    <row r="20" spans="2:3" x14ac:dyDescent="0.25">
      <c r="B20" s="18"/>
      <c r="C20" s="8"/>
    </row>
    <row r="21" spans="2:3" x14ac:dyDescent="0.25">
      <c r="B21" s="8"/>
      <c r="C21" s="18"/>
    </row>
    <row r="22" spans="2:3" x14ac:dyDescent="0.25">
      <c r="B22" s="18"/>
      <c r="C22" s="18"/>
    </row>
    <row r="23" spans="2:3" x14ac:dyDescent="0.25">
      <c r="B23" s="8"/>
      <c r="C23" s="8"/>
    </row>
  </sheetData>
  <autoFilter ref="A2:L13">
    <sortState ref="A3:M14">
      <sortCondition ref="B2:B14"/>
    </sortState>
  </autoFilter>
  <conditionalFormatting sqref="B15:B1048576 B1:B10">
    <cfRule type="duplicateValues" dxfId="15" priority="5"/>
  </conditionalFormatting>
  <conditionalFormatting sqref="F1">
    <cfRule type="duplicateValues" dxfId="14" priority="4"/>
  </conditionalFormatting>
  <conditionalFormatting sqref="F1">
    <cfRule type="duplicateValues" dxfId="13" priority="3"/>
  </conditionalFormatting>
  <conditionalFormatting sqref="F1">
    <cfRule type="duplicateValues" dxfId="12" priority="2"/>
  </conditionalFormatting>
  <conditionalFormatting sqref="B11:B13">
    <cfRule type="duplicateValues" dxfId="11"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80" zoomScaleNormal="80" workbookViewId="0">
      <selection activeCell="B2" sqref="B2"/>
    </sheetView>
  </sheetViews>
  <sheetFormatPr defaultColWidth="30.28515625" defaultRowHeight="15" x14ac:dyDescent="0.25"/>
  <cols>
    <col min="1" max="1" width="30.28515625" bestFit="1" customWidth="1"/>
    <col min="2" max="2" width="24.5703125" bestFit="1" customWidth="1"/>
    <col min="3" max="3" width="21" bestFit="1" customWidth="1"/>
    <col min="4" max="4" width="24.5703125" bestFit="1" customWidth="1"/>
    <col min="5" max="5" width="12.85546875" bestFit="1" customWidth="1"/>
    <col min="6" max="6" width="18.7109375" bestFit="1" customWidth="1"/>
    <col min="7" max="7" width="15.85546875" bestFit="1" customWidth="1"/>
    <col min="8" max="8" width="24.42578125" bestFit="1" customWidth="1"/>
    <col min="9" max="9" width="11.5703125" bestFit="1" customWidth="1"/>
    <col min="10" max="10" width="32.85546875" bestFit="1" customWidth="1"/>
    <col min="11" max="11" width="19.42578125" bestFit="1" customWidth="1"/>
    <col min="12" max="12" width="13.140625" bestFit="1" customWidth="1"/>
  </cols>
  <sheetData>
    <row r="1" spans="1:12" s="30" customFormat="1" ht="19.5" thickBot="1" x14ac:dyDescent="0.35">
      <c r="A1" s="31" t="s">
        <v>537</v>
      </c>
      <c r="B1" s="32">
        <f>COUNTA(B3:B19)</f>
        <v>17</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500</v>
      </c>
    </row>
    <row r="3" spans="1:12" x14ac:dyDescent="0.25">
      <c r="A3" s="1" t="s">
        <v>311</v>
      </c>
      <c r="B3" s="1" t="s">
        <v>318</v>
      </c>
      <c r="C3" s="1" t="s">
        <v>24</v>
      </c>
      <c r="D3" s="1" t="s">
        <v>319</v>
      </c>
      <c r="E3" s="1"/>
      <c r="F3" s="1" t="s">
        <v>320</v>
      </c>
      <c r="G3" s="1" t="s">
        <v>314</v>
      </c>
      <c r="H3" s="1" t="s">
        <v>24</v>
      </c>
      <c r="I3" s="1" t="s">
        <v>24</v>
      </c>
      <c r="J3" s="1" t="s">
        <v>24</v>
      </c>
      <c r="K3" s="1" t="s">
        <v>36</v>
      </c>
    </row>
    <row r="4" spans="1:12" x14ac:dyDescent="0.25">
      <c r="A4" s="1" t="s">
        <v>311</v>
      </c>
      <c r="B4" s="1" t="s">
        <v>321</v>
      </c>
      <c r="C4" s="1"/>
      <c r="D4" s="1" t="s">
        <v>322</v>
      </c>
      <c r="E4" s="1" t="s">
        <v>323</v>
      </c>
      <c r="F4" s="1" t="s">
        <v>324</v>
      </c>
      <c r="G4" s="1" t="s">
        <v>314</v>
      </c>
      <c r="H4" s="1">
        <v>863998812</v>
      </c>
      <c r="I4" s="1"/>
      <c r="J4" s="1"/>
      <c r="K4" s="1" t="s">
        <v>511</v>
      </c>
    </row>
    <row r="5" spans="1:12" x14ac:dyDescent="0.25">
      <c r="A5" s="1" t="s">
        <v>311</v>
      </c>
      <c r="B5" s="1" t="s">
        <v>325</v>
      </c>
      <c r="C5" s="1"/>
      <c r="D5" s="1" t="s">
        <v>326</v>
      </c>
      <c r="E5" s="1"/>
      <c r="F5" s="1" t="s">
        <v>320</v>
      </c>
      <c r="G5" s="1" t="s">
        <v>314</v>
      </c>
      <c r="H5" s="1" t="s">
        <v>327</v>
      </c>
      <c r="I5" s="1"/>
      <c r="J5" s="1"/>
      <c r="K5" s="1" t="s">
        <v>36</v>
      </c>
    </row>
    <row r="6" spans="1:12" x14ac:dyDescent="0.25">
      <c r="A6" s="1" t="s">
        <v>311</v>
      </c>
      <c r="B6" s="1" t="s">
        <v>328</v>
      </c>
      <c r="C6" s="1"/>
      <c r="D6" s="1" t="s">
        <v>72</v>
      </c>
      <c r="E6" s="1"/>
      <c r="F6" s="1" t="s">
        <v>329</v>
      </c>
      <c r="G6" s="1" t="s">
        <v>314</v>
      </c>
      <c r="H6" s="1" t="s">
        <v>330</v>
      </c>
      <c r="I6" s="1"/>
      <c r="J6" s="1" t="s">
        <v>331</v>
      </c>
      <c r="K6" s="1" t="s">
        <v>36</v>
      </c>
    </row>
    <row r="7" spans="1:12" x14ac:dyDescent="0.25">
      <c r="A7" s="1" t="s">
        <v>311</v>
      </c>
      <c r="B7" s="1" t="s">
        <v>332</v>
      </c>
      <c r="C7" s="1"/>
      <c r="D7" s="1" t="s">
        <v>73</v>
      </c>
      <c r="E7" s="1"/>
      <c r="F7" s="1" t="s">
        <v>333</v>
      </c>
      <c r="G7" s="1" t="s">
        <v>314</v>
      </c>
      <c r="H7" s="1" t="s">
        <v>334</v>
      </c>
      <c r="I7" s="1"/>
      <c r="J7" s="1"/>
      <c r="K7" s="1" t="s">
        <v>36</v>
      </c>
    </row>
    <row r="8" spans="1:12" x14ac:dyDescent="0.25">
      <c r="A8" s="1" t="s">
        <v>311</v>
      </c>
      <c r="B8" s="1" t="s">
        <v>335</v>
      </c>
      <c r="C8" s="1"/>
      <c r="D8" s="1" t="s">
        <v>336</v>
      </c>
      <c r="E8" s="1"/>
      <c r="F8" s="1" t="s">
        <v>320</v>
      </c>
      <c r="G8" s="1" t="s">
        <v>314</v>
      </c>
      <c r="H8" s="1" t="s">
        <v>337</v>
      </c>
      <c r="I8" s="1"/>
      <c r="J8" s="1"/>
      <c r="K8" s="1" t="s">
        <v>36</v>
      </c>
    </row>
    <row r="9" spans="1:12" x14ac:dyDescent="0.25">
      <c r="A9" s="1" t="s">
        <v>311</v>
      </c>
      <c r="B9" s="1" t="s">
        <v>338</v>
      </c>
      <c r="C9" s="1" t="s">
        <v>338</v>
      </c>
      <c r="D9" s="1" t="s">
        <v>339</v>
      </c>
      <c r="E9" s="1"/>
      <c r="F9" s="1" t="s">
        <v>340</v>
      </c>
      <c r="G9" s="1" t="s">
        <v>314</v>
      </c>
      <c r="H9" s="1" t="s">
        <v>341</v>
      </c>
      <c r="I9" s="1" t="s">
        <v>24</v>
      </c>
      <c r="J9" s="1" t="s">
        <v>24</v>
      </c>
      <c r="K9" s="1" t="s">
        <v>342</v>
      </c>
    </row>
    <row r="10" spans="1:12" x14ac:dyDescent="0.25">
      <c r="A10" s="1" t="s">
        <v>311</v>
      </c>
      <c r="B10" s="1" t="s">
        <v>343</v>
      </c>
      <c r="C10" s="1" t="s">
        <v>343</v>
      </c>
      <c r="D10" s="1" t="s">
        <v>344</v>
      </c>
      <c r="E10" s="1"/>
      <c r="F10" s="1" t="s">
        <v>340</v>
      </c>
      <c r="G10" s="1" t="s">
        <v>314</v>
      </c>
      <c r="H10" s="1" t="s">
        <v>24</v>
      </c>
      <c r="I10" s="1" t="s">
        <v>24</v>
      </c>
      <c r="J10" s="1" t="s">
        <v>24</v>
      </c>
      <c r="K10" s="1" t="s">
        <v>35</v>
      </c>
    </row>
    <row r="11" spans="1:12" x14ac:dyDescent="0.25">
      <c r="A11" s="1" t="s">
        <v>311</v>
      </c>
      <c r="B11" s="1" t="s">
        <v>345</v>
      </c>
      <c r="C11" s="1"/>
      <c r="D11" s="1" t="s">
        <v>346</v>
      </c>
      <c r="E11" s="1"/>
      <c r="F11" s="1" t="s">
        <v>347</v>
      </c>
      <c r="G11" s="1" t="s">
        <v>314</v>
      </c>
      <c r="H11" s="1" t="s">
        <v>348</v>
      </c>
      <c r="I11" s="1"/>
      <c r="J11" s="1"/>
      <c r="K11" s="1" t="s">
        <v>36</v>
      </c>
    </row>
    <row r="12" spans="1:12" x14ac:dyDescent="0.25">
      <c r="A12" s="1" t="s">
        <v>311</v>
      </c>
      <c r="B12" s="1" t="s">
        <v>312</v>
      </c>
      <c r="C12" s="1" t="s">
        <v>315</v>
      </c>
      <c r="D12" s="1" t="s">
        <v>316</v>
      </c>
      <c r="E12" s="1"/>
      <c r="F12" s="1" t="s">
        <v>317</v>
      </c>
      <c r="G12" s="1" t="s">
        <v>314</v>
      </c>
      <c r="H12" s="1"/>
      <c r="I12" s="1"/>
      <c r="J12" s="1"/>
      <c r="K12" s="1" t="s">
        <v>37</v>
      </c>
    </row>
    <row r="13" spans="1:12" x14ac:dyDescent="0.25">
      <c r="A13" s="1" t="s">
        <v>311</v>
      </c>
      <c r="B13" s="1" t="s">
        <v>312</v>
      </c>
      <c r="C13" s="1"/>
      <c r="D13" s="1" t="s">
        <v>72</v>
      </c>
      <c r="E13" s="1"/>
      <c r="F13" s="1" t="s">
        <v>313</v>
      </c>
      <c r="G13" s="1" t="s">
        <v>314</v>
      </c>
      <c r="H13" s="1"/>
      <c r="I13" s="1"/>
      <c r="J13" s="1"/>
      <c r="K13" s="1" t="s">
        <v>512</v>
      </c>
    </row>
    <row r="14" spans="1:12" x14ac:dyDescent="0.25">
      <c r="A14" s="1" t="s">
        <v>311</v>
      </c>
      <c r="B14" s="1" t="s">
        <v>349</v>
      </c>
      <c r="C14" s="1"/>
      <c r="D14" s="1" t="s">
        <v>73</v>
      </c>
      <c r="E14" s="1" t="s">
        <v>347</v>
      </c>
      <c r="F14" s="1"/>
      <c r="G14" s="1" t="s">
        <v>314</v>
      </c>
      <c r="H14" s="1" t="s">
        <v>350</v>
      </c>
      <c r="I14" s="1"/>
      <c r="J14" s="1"/>
      <c r="K14" s="1" t="s">
        <v>36</v>
      </c>
    </row>
    <row r="15" spans="1:12" x14ac:dyDescent="0.25">
      <c r="A15" s="1" t="s">
        <v>311</v>
      </c>
      <c r="B15" s="1" t="s">
        <v>351</v>
      </c>
      <c r="C15" s="1"/>
      <c r="D15" s="1" t="s">
        <v>352</v>
      </c>
      <c r="E15" s="1"/>
      <c r="F15" s="1" t="s">
        <v>353</v>
      </c>
      <c r="G15" s="1" t="s">
        <v>314</v>
      </c>
      <c r="H15" s="1" t="s">
        <v>354</v>
      </c>
      <c r="I15" s="1"/>
      <c r="J15" s="1"/>
      <c r="K15" s="1" t="s">
        <v>36</v>
      </c>
    </row>
    <row r="16" spans="1:12" x14ac:dyDescent="0.25">
      <c r="A16" s="1" t="s">
        <v>311</v>
      </c>
      <c r="B16" s="1" t="s">
        <v>355</v>
      </c>
      <c r="C16" s="1"/>
      <c r="D16" s="1"/>
      <c r="E16" s="1"/>
      <c r="F16" s="1" t="s">
        <v>356</v>
      </c>
      <c r="G16" s="1" t="s">
        <v>314</v>
      </c>
      <c r="H16" s="1" t="s">
        <v>357</v>
      </c>
      <c r="I16" s="1" t="s">
        <v>358</v>
      </c>
      <c r="J16" s="1" t="s">
        <v>359</v>
      </c>
      <c r="K16" s="1" t="s">
        <v>36</v>
      </c>
    </row>
    <row r="17" spans="1:11" x14ac:dyDescent="0.25">
      <c r="A17" s="1" t="s">
        <v>311</v>
      </c>
      <c r="B17" s="1" t="s">
        <v>360</v>
      </c>
      <c r="C17" s="1"/>
      <c r="D17" s="1" t="s">
        <v>361</v>
      </c>
      <c r="E17" s="1"/>
      <c r="F17" s="1" t="s">
        <v>362</v>
      </c>
      <c r="G17" s="1" t="s">
        <v>314</v>
      </c>
      <c r="H17" s="1" t="s">
        <v>363</v>
      </c>
      <c r="I17" s="1"/>
      <c r="J17" s="1"/>
      <c r="K17" s="1" t="s">
        <v>35</v>
      </c>
    </row>
    <row r="18" spans="1:11" x14ac:dyDescent="0.25">
      <c r="A18" s="1" t="s">
        <v>311</v>
      </c>
      <c r="B18" s="1" t="s">
        <v>364</v>
      </c>
      <c r="C18" s="1" t="s">
        <v>364</v>
      </c>
      <c r="D18" s="1" t="s">
        <v>365</v>
      </c>
      <c r="E18" s="1"/>
      <c r="F18" s="1" t="s">
        <v>320</v>
      </c>
      <c r="G18" s="1" t="s">
        <v>314</v>
      </c>
      <c r="H18" s="1" t="s">
        <v>366</v>
      </c>
      <c r="I18" s="1" t="s">
        <v>24</v>
      </c>
      <c r="J18" s="1" t="s">
        <v>367</v>
      </c>
      <c r="K18" s="1" t="s">
        <v>35</v>
      </c>
    </row>
    <row r="19" spans="1:11" x14ac:dyDescent="0.25">
      <c r="A19" s="1" t="s">
        <v>311</v>
      </c>
      <c r="B19" s="1" t="s">
        <v>368</v>
      </c>
      <c r="C19" s="1" t="s">
        <v>368</v>
      </c>
      <c r="D19" s="1" t="s">
        <v>369</v>
      </c>
      <c r="E19" s="1"/>
      <c r="F19" s="1" t="s">
        <v>320</v>
      </c>
      <c r="G19" s="1" t="s">
        <v>314</v>
      </c>
      <c r="H19" s="1" t="s">
        <v>370</v>
      </c>
      <c r="I19" s="1" t="s">
        <v>24</v>
      </c>
      <c r="J19" s="1" t="s">
        <v>24</v>
      </c>
      <c r="K19" s="1" t="s">
        <v>35</v>
      </c>
    </row>
    <row r="20" spans="1:11" ht="15.75" thickBot="1" x14ac:dyDescent="0.3"/>
    <row r="21" spans="1:11" ht="19.5" thickBot="1" x14ac:dyDescent="0.35">
      <c r="A21" s="40" t="s">
        <v>470</v>
      </c>
      <c r="B21" s="55">
        <f>COUNTA(B22)</f>
        <v>0</v>
      </c>
    </row>
    <row r="22" spans="1:11" s="8" customFormat="1" ht="19.5" thickBot="1" x14ac:dyDescent="0.35">
      <c r="A22" s="41"/>
      <c r="B22" s="57"/>
    </row>
    <row r="23" spans="1:11" ht="19.5" thickBot="1" x14ac:dyDescent="0.35">
      <c r="A23" s="33" t="s">
        <v>542</v>
      </c>
      <c r="B23" s="56">
        <f>COUNTA(B24)</f>
        <v>0</v>
      </c>
    </row>
  </sheetData>
  <autoFilter ref="A2:L19">
    <sortState ref="A3:M19">
      <sortCondition ref="B2:B19"/>
    </sortState>
  </autoFilter>
  <conditionalFormatting sqref="F1">
    <cfRule type="duplicateValues" dxfId="10" priority="5"/>
  </conditionalFormatting>
  <conditionalFormatting sqref="F1">
    <cfRule type="duplicateValues" dxfId="9" priority="4"/>
  </conditionalFormatting>
  <conditionalFormatting sqref="F1">
    <cfRule type="duplicateValues" dxfId="8" priority="3"/>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2"/>
  <sheetViews>
    <sheetView zoomScale="90" zoomScaleNormal="90" workbookViewId="0">
      <selection activeCell="J17" sqref="J17"/>
    </sheetView>
  </sheetViews>
  <sheetFormatPr defaultColWidth="24.85546875" defaultRowHeight="15" x14ac:dyDescent="0.25"/>
  <cols>
    <col min="1" max="1" width="30.28515625" style="22" bestFit="1" customWidth="1"/>
    <col min="2" max="2" width="26.5703125" style="22" bestFit="1" customWidth="1"/>
    <col min="3" max="3" width="16.5703125" style="22" bestFit="1" customWidth="1"/>
    <col min="4" max="4" width="15.7109375" style="22" bestFit="1" customWidth="1"/>
    <col min="5" max="5" width="13" style="22" bestFit="1" customWidth="1"/>
    <col min="6" max="6" width="16.28515625" style="22" bestFit="1" customWidth="1"/>
    <col min="7" max="7" width="15" style="22" bestFit="1" customWidth="1"/>
    <col min="8" max="8" width="13.5703125" style="22" bestFit="1" customWidth="1"/>
    <col min="9" max="9" width="6.7109375" style="22" bestFit="1" customWidth="1"/>
    <col min="10" max="10" width="8.5703125" style="22" bestFit="1" customWidth="1"/>
    <col min="11" max="11" width="18.85546875" style="22" bestFit="1" customWidth="1"/>
    <col min="12" max="12" width="10.140625" style="22" bestFit="1" customWidth="1"/>
    <col min="13" max="16384" width="24.85546875" style="22"/>
  </cols>
  <sheetData>
    <row r="1" spans="1:12" s="20" customFormat="1" ht="19.5" thickBot="1" x14ac:dyDescent="0.35">
      <c r="A1" s="34" t="s">
        <v>537</v>
      </c>
      <c r="B1" s="35">
        <f>COUNTA(B3:B8)</f>
        <v>6</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500</v>
      </c>
    </row>
    <row r="3" spans="1:12" x14ac:dyDescent="0.25">
      <c r="A3" s="2" t="s">
        <v>11</v>
      </c>
      <c r="B3" s="2" t="s">
        <v>12</v>
      </c>
      <c r="C3" s="2"/>
      <c r="D3" s="2" t="s">
        <v>13</v>
      </c>
      <c r="E3" s="2" t="s">
        <v>14</v>
      </c>
      <c r="F3" s="2" t="s">
        <v>15</v>
      </c>
      <c r="G3" s="2" t="s">
        <v>16</v>
      </c>
      <c r="H3" s="2" t="s">
        <v>17</v>
      </c>
      <c r="I3" s="2"/>
      <c r="J3" s="2"/>
      <c r="K3" s="22" t="s">
        <v>501</v>
      </c>
    </row>
    <row r="4" spans="1:12" x14ac:dyDescent="0.25">
      <c r="A4" s="2" t="s">
        <v>11</v>
      </c>
      <c r="B4" s="2" t="s">
        <v>18</v>
      </c>
      <c r="C4" s="2"/>
      <c r="D4" s="2" t="s">
        <v>19</v>
      </c>
      <c r="E4" s="2"/>
      <c r="F4" s="2" t="s">
        <v>20</v>
      </c>
      <c r="G4" s="2" t="s">
        <v>16</v>
      </c>
      <c r="H4" s="2"/>
      <c r="I4" s="2"/>
      <c r="J4" s="2"/>
      <c r="K4" s="22" t="s">
        <v>37</v>
      </c>
    </row>
    <row r="5" spans="1:12" x14ac:dyDescent="0.25">
      <c r="A5" s="2" t="s">
        <v>11</v>
      </c>
      <c r="B5" s="2" t="s">
        <v>21</v>
      </c>
      <c r="C5" s="2"/>
      <c r="D5" s="2" t="s">
        <v>22</v>
      </c>
      <c r="E5" s="2"/>
      <c r="F5" s="2" t="s">
        <v>23</v>
      </c>
      <c r="G5" s="2" t="s">
        <v>16</v>
      </c>
      <c r="H5" s="2"/>
      <c r="I5" s="2"/>
      <c r="J5" s="2"/>
      <c r="K5" s="22" t="s">
        <v>36</v>
      </c>
    </row>
    <row r="6" spans="1:12" x14ac:dyDescent="0.25">
      <c r="A6" s="2" t="s">
        <v>11</v>
      </c>
      <c r="B6" s="2" t="s">
        <v>25</v>
      </c>
      <c r="C6" s="2" t="s">
        <v>26</v>
      </c>
      <c r="D6" s="2" t="s">
        <v>27</v>
      </c>
      <c r="E6" s="2"/>
      <c r="F6" s="2" t="s">
        <v>15</v>
      </c>
      <c r="G6" s="2" t="s">
        <v>16</v>
      </c>
      <c r="H6" s="2"/>
      <c r="I6" s="2"/>
      <c r="J6" s="2"/>
      <c r="K6" s="22" t="s">
        <v>502</v>
      </c>
    </row>
    <row r="7" spans="1:12" x14ac:dyDescent="0.25">
      <c r="A7" s="2" t="s">
        <v>11</v>
      </c>
      <c r="B7" s="2" t="s">
        <v>28</v>
      </c>
      <c r="C7" s="2"/>
      <c r="D7" s="2" t="s">
        <v>29</v>
      </c>
      <c r="E7" s="2"/>
      <c r="F7" s="2" t="s">
        <v>30</v>
      </c>
      <c r="G7" s="2" t="s">
        <v>16</v>
      </c>
      <c r="H7" s="2" t="s">
        <v>31</v>
      </c>
      <c r="I7" s="2"/>
      <c r="J7" s="2"/>
      <c r="K7" s="22" t="s">
        <v>501</v>
      </c>
    </row>
    <row r="8" spans="1:12" x14ac:dyDescent="0.25">
      <c r="A8" s="2" t="s">
        <v>11</v>
      </c>
      <c r="B8" s="2" t="s">
        <v>32</v>
      </c>
      <c r="C8" s="2"/>
      <c r="D8" s="2" t="s">
        <v>33</v>
      </c>
      <c r="E8" s="2"/>
      <c r="F8" s="2" t="s">
        <v>34</v>
      </c>
      <c r="G8" s="2" t="s">
        <v>16</v>
      </c>
      <c r="H8" s="2"/>
      <c r="I8" s="2"/>
      <c r="J8" s="2"/>
      <c r="K8" s="22" t="s">
        <v>502</v>
      </c>
    </row>
    <row r="9" spans="1:12" ht="15.75" thickBot="1" x14ac:dyDescent="0.3"/>
    <row r="10" spans="1:12" ht="19.5" thickBot="1" x14ac:dyDescent="0.35">
      <c r="A10" s="40" t="s">
        <v>470</v>
      </c>
      <c r="B10" s="55">
        <f>COUNTA(B11)</f>
        <v>0</v>
      </c>
    </row>
    <row r="11" spans="1:12" s="25" customFormat="1" ht="19.5" thickBot="1" x14ac:dyDescent="0.35">
      <c r="A11" s="41"/>
      <c r="B11" s="57"/>
    </row>
    <row r="12" spans="1:12" ht="19.5" thickBot="1" x14ac:dyDescent="0.35">
      <c r="A12" s="33" t="s">
        <v>542</v>
      </c>
      <c r="B12" s="56">
        <f>COUNTA(B13)</f>
        <v>0</v>
      </c>
    </row>
  </sheetData>
  <autoFilter ref="A2:K2">
    <sortState ref="A3:L9">
      <sortCondition ref="B2"/>
    </sortState>
  </autoFilter>
  <conditionalFormatting sqref="F1">
    <cfRule type="duplicateValues" dxfId="69" priority="4"/>
  </conditionalFormatting>
  <conditionalFormatting sqref="F1">
    <cfRule type="duplicateValues" dxfId="68" priority="3"/>
  </conditionalFormatting>
  <conditionalFormatting sqref="F1">
    <cfRule type="duplicateValues" dxfId="67" priority="2"/>
  </conditionalFormatting>
  <conditionalFormatting sqref="B10:B11">
    <cfRule type="duplicateValues" dxfId="66"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30"/>
  <sheetViews>
    <sheetView zoomScale="90" zoomScaleNormal="90" workbookViewId="0">
      <selection activeCell="B11" sqref="B11"/>
    </sheetView>
  </sheetViews>
  <sheetFormatPr defaultRowHeight="15" x14ac:dyDescent="0.25"/>
  <cols>
    <col min="1" max="1" width="30.28515625" style="24" bestFit="1" customWidth="1"/>
    <col min="2" max="2" width="24.28515625" style="24" bestFit="1" customWidth="1"/>
    <col min="3" max="3" width="16.5703125" style="24" bestFit="1" customWidth="1"/>
    <col min="4" max="4" width="30.28515625" style="24" bestFit="1" customWidth="1"/>
    <col min="5" max="5" width="13.42578125" style="24" bestFit="1" customWidth="1"/>
    <col min="6" max="6" width="16.28515625" style="24" bestFit="1" customWidth="1"/>
    <col min="7" max="7" width="15" style="24" bestFit="1" customWidth="1"/>
    <col min="8" max="8" width="13.5703125" style="24" bestFit="1" customWidth="1"/>
    <col min="9" max="9" width="6.7109375" style="24" bestFit="1" customWidth="1"/>
    <col min="10" max="10" width="20.140625" style="24" bestFit="1" customWidth="1"/>
    <col min="11" max="11" width="14.28515625" style="24" bestFit="1" customWidth="1"/>
    <col min="12" max="12" width="30.140625" style="24" bestFit="1" customWidth="1"/>
    <col min="13" max="16384" width="9.140625" style="24"/>
  </cols>
  <sheetData>
    <row r="1" spans="1:13" s="30" customFormat="1" ht="19.5" thickBot="1" x14ac:dyDescent="0.35">
      <c r="A1" s="31" t="s">
        <v>537</v>
      </c>
      <c r="B1" s="32">
        <f>COUNTA(B3:B9)</f>
        <v>7</v>
      </c>
      <c r="C1" s="41"/>
      <c r="D1" s="41"/>
      <c r="E1" s="42"/>
      <c r="F1" s="42"/>
    </row>
    <row r="2" spans="1:13" s="26" customFormat="1" ht="15.75" x14ac:dyDescent="0.25">
      <c r="A2" s="27" t="s">
        <v>0</v>
      </c>
      <c r="B2" s="28" t="s">
        <v>1</v>
      </c>
      <c r="C2" s="28" t="s">
        <v>2</v>
      </c>
      <c r="D2" s="28" t="s">
        <v>3</v>
      </c>
      <c r="E2" s="28" t="s">
        <v>4</v>
      </c>
      <c r="F2" s="28" t="s">
        <v>5</v>
      </c>
      <c r="G2" s="28" t="s">
        <v>6</v>
      </c>
      <c r="H2" s="28" t="s">
        <v>7</v>
      </c>
      <c r="I2" s="28" t="s">
        <v>8</v>
      </c>
      <c r="J2" s="29" t="s">
        <v>9</v>
      </c>
      <c r="K2" s="29" t="s">
        <v>10</v>
      </c>
      <c r="L2" s="26" t="s">
        <v>500</v>
      </c>
    </row>
    <row r="3" spans="1:13" s="22" customFormat="1" x14ac:dyDescent="0.25">
      <c r="A3" s="2" t="s">
        <v>41</v>
      </c>
      <c r="B3" s="21" t="s">
        <v>42</v>
      </c>
      <c r="C3" s="2"/>
      <c r="D3" s="2"/>
      <c r="E3" s="2"/>
      <c r="F3" s="2" t="s">
        <v>43</v>
      </c>
      <c r="G3" s="2" t="s">
        <v>44</v>
      </c>
      <c r="H3" s="2" t="s">
        <v>45</v>
      </c>
      <c r="I3" s="2"/>
      <c r="J3" s="2"/>
      <c r="K3" s="2" t="s">
        <v>36</v>
      </c>
    </row>
    <row r="4" spans="1:13" s="22" customFormat="1" x14ac:dyDescent="0.25">
      <c r="A4" s="2" t="s">
        <v>41</v>
      </c>
      <c r="B4" s="21" t="s">
        <v>46</v>
      </c>
      <c r="C4" s="2"/>
      <c r="D4" s="2" t="s">
        <v>47</v>
      </c>
      <c r="E4" s="2"/>
      <c r="F4" s="2" t="s">
        <v>48</v>
      </c>
      <c r="G4" s="2" t="s">
        <v>44</v>
      </c>
      <c r="H4" s="2" t="s">
        <v>49</v>
      </c>
      <c r="I4" s="2"/>
      <c r="J4" s="2" t="s">
        <v>50</v>
      </c>
      <c r="K4" s="2" t="s">
        <v>503</v>
      </c>
    </row>
    <row r="5" spans="1:13" x14ac:dyDescent="0.25">
      <c r="A5" s="10" t="s">
        <v>41</v>
      </c>
      <c r="B5" s="23" t="s">
        <v>54</v>
      </c>
      <c r="C5" s="10"/>
      <c r="D5" s="10" t="s">
        <v>55</v>
      </c>
      <c r="E5" s="10" t="s">
        <v>52</v>
      </c>
      <c r="F5" s="10" t="s">
        <v>51</v>
      </c>
      <c r="G5" s="10" t="s">
        <v>44</v>
      </c>
      <c r="H5" s="10"/>
      <c r="I5" s="10"/>
      <c r="J5" s="10"/>
      <c r="K5" s="10" t="s">
        <v>35</v>
      </c>
      <c r="L5" s="4"/>
      <c r="M5" s="21"/>
    </row>
    <row r="6" spans="1:13" x14ac:dyDescent="0.25">
      <c r="A6" s="10" t="s">
        <v>41</v>
      </c>
      <c r="B6" s="23" t="s">
        <v>56</v>
      </c>
      <c r="C6" s="10"/>
      <c r="D6" s="10" t="s">
        <v>57</v>
      </c>
      <c r="E6" s="10" t="s">
        <v>58</v>
      </c>
      <c r="F6" s="10" t="s">
        <v>51</v>
      </c>
      <c r="G6" s="10" t="s">
        <v>44</v>
      </c>
      <c r="H6" s="10" t="s">
        <v>59</v>
      </c>
      <c r="I6" s="10"/>
      <c r="J6" s="10"/>
      <c r="K6" s="10" t="s">
        <v>36</v>
      </c>
      <c r="L6" s="4"/>
    </row>
    <row r="7" spans="1:13" x14ac:dyDescent="0.25">
      <c r="A7" s="10" t="s">
        <v>41</v>
      </c>
      <c r="B7" s="23" t="s">
        <v>60</v>
      </c>
      <c r="C7" s="10"/>
      <c r="D7" s="10" t="s">
        <v>61</v>
      </c>
      <c r="E7" s="10" t="s">
        <v>62</v>
      </c>
      <c r="F7" s="10" t="s">
        <v>63</v>
      </c>
      <c r="G7" s="10" t="s">
        <v>44</v>
      </c>
      <c r="H7" s="10" t="s">
        <v>64</v>
      </c>
      <c r="I7" s="10"/>
      <c r="J7" s="10"/>
      <c r="K7" s="10" t="s">
        <v>36</v>
      </c>
      <c r="L7" s="4"/>
      <c r="M7" s="21"/>
    </row>
    <row r="8" spans="1:13" x14ac:dyDescent="0.25">
      <c r="A8" s="2" t="s">
        <v>41</v>
      </c>
      <c r="B8" s="21" t="s">
        <v>65</v>
      </c>
      <c r="C8" s="2" t="s">
        <v>66</v>
      </c>
      <c r="D8" s="2" t="s">
        <v>67</v>
      </c>
      <c r="E8" s="2"/>
      <c r="F8" s="2" t="s">
        <v>52</v>
      </c>
      <c r="G8" s="2" t="s">
        <v>44</v>
      </c>
      <c r="H8" s="2" t="s">
        <v>68</v>
      </c>
      <c r="I8" s="2"/>
      <c r="J8" s="2"/>
      <c r="K8" s="2" t="s">
        <v>35</v>
      </c>
      <c r="L8" s="2"/>
    </row>
    <row r="9" spans="1:13" x14ac:dyDescent="0.25">
      <c r="A9" s="2" t="s">
        <v>41</v>
      </c>
      <c r="B9" s="21" t="s">
        <v>69</v>
      </c>
      <c r="C9" s="2"/>
      <c r="D9" s="2" t="s">
        <v>70</v>
      </c>
      <c r="E9" s="2"/>
      <c r="F9" s="2" t="s">
        <v>53</v>
      </c>
      <c r="G9" s="2" t="s">
        <v>44</v>
      </c>
      <c r="H9" s="2" t="s">
        <v>71</v>
      </c>
      <c r="I9" s="2"/>
      <c r="J9" s="2"/>
      <c r="K9" s="2" t="s">
        <v>36</v>
      </c>
      <c r="L9" s="2"/>
    </row>
    <row r="10" spans="1:13" ht="15.75" thickBot="1" x14ac:dyDescent="0.3">
      <c r="A10" s="2"/>
      <c r="B10" s="21"/>
      <c r="C10" s="2"/>
      <c r="D10" s="2"/>
      <c r="E10" s="2"/>
      <c r="F10" s="2"/>
      <c r="G10" s="2"/>
      <c r="H10" s="2"/>
      <c r="I10" s="2"/>
      <c r="J10" s="2"/>
      <c r="K10" s="2"/>
      <c r="L10" s="2"/>
    </row>
    <row r="11" spans="1:13" ht="19.5" thickBot="1" x14ac:dyDescent="0.35">
      <c r="A11" s="40" t="s">
        <v>470</v>
      </c>
      <c r="B11" s="55">
        <f>COUNTA(B12:B12)</f>
        <v>1</v>
      </c>
    </row>
    <row r="12" spans="1:13" x14ac:dyDescent="0.25">
      <c r="A12" s="25" t="s">
        <v>41</v>
      </c>
      <c r="B12" s="39" t="s">
        <v>524</v>
      </c>
      <c r="C12" s="25"/>
      <c r="D12" s="25" t="s">
        <v>525</v>
      </c>
      <c r="E12" s="25" t="s">
        <v>47</v>
      </c>
      <c r="F12" s="25" t="s">
        <v>51</v>
      </c>
      <c r="G12" s="25" t="s">
        <v>44</v>
      </c>
      <c r="H12" s="25"/>
      <c r="I12" s="25"/>
      <c r="J12" s="25"/>
      <c r="K12" s="25" t="s">
        <v>36</v>
      </c>
      <c r="L12" s="24" t="s">
        <v>592</v>
      </c>
      <c r="M12" s="21"/>
    </row>
    <row r="13" spans="1:13" ht="15.75" thickBot="1" x14ac:dyDescent="0.3">
      <c r="A13" s="2"/>
      <c r="B13" s="21"/>
      <c r="C13" s="2"/>
      <c r="D13" s="2"/>
      <c r="E13" s="2"/>
      <c r="F13" s="2"/>
      <c r="G13" s="2"/>
      <c r="H13" s="2"/>
      <c r="I13" s="2"/>
      <c r="J13" s="2"/>
      <c r="K13" s="2"/>
      <c r="L13" s="2"/>
    </row>
    <row r="14" spans="1:13" ht="19.5" thickBot="1" x14ac:dyDescent="0.35">
      <c r="A14" s="33" t="s">
        <v>542</v>
      </c>
      <c r="B14" s="56">
        <f>COUNTA(B15:B17)</f>
        <v>3</v>
      </c>
      <c r="C14" s="2"/>
      <c r="D14" s="2"/>
      <c r="E14" s="2"/>
      <c r="F14" s="2"/>
      <c r="G14" s="2"/>
      <c r="H14" s="2"/>
      <c r="I14" s="2"/>
      <c r="J14" s="2"/>
      <c r="K14" s="2"/>
      <c r="L14" s="2"/>
    </row>
    <row r="15" spans="1:13" x14ac:dyDescent="0.25">
      <c r="A15" s="24" t="s">
        <v>41</v>
      </c>
      <c r="B15" s="24" t="s">
        <v>544</v>
      </c>
      <c r="E15" s="24" t="s">
        <v>545</v>
      </c>
      <c r="G15" s="24" t="s">
        <v>44</v>
      </c>
      <c r="K15" s="24" t="s">
        <v>503</v>
      </c>
      <c r="L15" s="24" t="s">
        <v>543</v>
      </c>
    </row>
    <row r="16" spans="1:13" x14ac:dyDescent="0.25">
      <c r="A16" s="24" t="s">
        <v>41</v>
      </c>
      <c r="B16" s="24" t="s">
        <v>527</v>
      </c>
      <c r="D16" s="24" t="s">
        <v>528</v>
      </c>
      <c r="F16" s="24" t="s">
        <v>48</v>
      </c>
      <c r="G16" s="24" t="s">
        <v>44</v>
      </c>
      <c r="H16" s="24">
        <v>861572013</v>
      </c>
      <c r="K16" s="24" t="s">
        <v>36</v>
      </c>
      <c r="L16" s="24" t="s">
        <v>543</v>
      </c>
    </row>
    <row r="17" spans="1:12" x14ac:dyDescent="0.25">
      <c r="A17" s="24" t="s">
        <v>41</v>
      </c>
      <c r="B17" s="25" t="s">
        <v>460</v>
      </c>
      <c r="G17" s="24" t="s">
        <v>44</v>
      </c>
      <c r="K17" s="24" t="s">
        <v>503</v>
      </c>
      <c r="L17" s="24" t="s">
        <v>543</v>
      </c>
    </row>
    <row r="18" spans="1:12" x14ac:dyDescent="0.25">
      <c r="B18" s="25"/>
    </row>
    <row r="19" spans="1:12" x14ac:dyDescent="0.25">
      <c r="B19" s="66"/>
    </row>
    <row r="20" spans="1:12" x14ac:dyDescent="0.25">
      <c r="B20" s="66"/>
    </row>
    <row r="21" spans="1:12" x14ac:dyDescent="0.25">
      <c r="B21" s="66"/>
    </row>
    <row r="22" spans="1:12" x14ac:dyDescent="0.25">
      <c r="B22" s="66"/>
    </row>
    <row r="23" spans="1:12" x14ac:dyDescent="0.25">
      <c r="B23" s="66"/>
    </row>
    <row r="24" spans="1:12" x14ac:dyDescent="0.25">
      <c r="B24" s="66"/>
    </row>
    <row r="25" spans="1:12" x14ac:dyDescent="0.25">
      <c r="B25" s="67"/>
    </row>
    <row r="26" spans="1:12" x14ac:dyDescent="0.25">
      <c r="B26" s="66"/>
    </row>
    <row r="27" spans="1:12" x14ac:dyDescent="0.25">
      <c r="B27" s="66"/>
    </row>
    <row r="28" spans="1:12" x14ac:dyDescent="0.25">
      <c r="B28" s="67"/>
    </row>
    <row r="29" spans="1:12" x14ac:dyDescent="0.25">
      <c r="B29" s="66"/>
    </row>
    <row r="30" spans="1:12" x14ac:dyDescent="0.25">
      <c r="B30" s="66"/>
    </row>
  </sheetData>
  <autoFilter ref="A2:L9">
    <sortState ref="A3:M17">
      <sortCondition sortBy="cellColor" ref="A2:A17" dxfId="65"/>
    </sortState>
  </autoFilter>
  <conditionalFormatting sqref="B31:B1048576 B17:B18 B1:B13">
    <cfRule type="duplicateValues" dxfId="64" priority="6"/>
  </conditionalFormatting>
  <conditionalFormatting sqref="F1">
    <cfRule type="duplicateValues" dxfId="63" priority="5"/>
  </conditionalFormatting>
  <conditionalFormatting sqref="F1">
    <cfRule type="duplicateValues" dxfId="62" priority="4"/>
  </conditionalFormatting>
  <conditionalFormatting sqref="F1">
    <cfRule type="duplicateValues" dxfId="61" priority="3"/>
  </conditionalFormatting>
  <conditionalFormatting sqref="B1:B1048576">
    <cfRule type="duplicateValues" dxfId="60"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90" zoomScaleNormal="90" workbookViewId="0">
      <selection activeCell="J3" sqref="J3"/>
    </sheetView>
  </sheetViews>
  <sheetFormatPr defaultRowHeight="15" x14ac:dyDescent="0.25"/>
  <cols>
    <col min="1" max="1" width="30.28515625" bestFit="1" customWidth="1"/>
    <col min="2" max="2" width="38" bestFit="1" customWidth="1"/>
    <col min="3" max="3" width="19.42578125" bestFit="1" customWidth="1"/>
    <col min="4" max="4" width="22" bestFit="1" customWidth="1"/>
    <col min="5" max="5" width="22.5703125" customWidth="1"/>
    <col min="6" max="6" width="16.28515625" customWidth="1"/>
    <col min="7" max="7" width="15" customWidth="1"/>
    <col min="8" max="8" width="25.7109375" bestFit="1" customWidth="1"/>
    <col min="9" max="9" width="12.7109375" bestFit="1" customWidth="1"/>
    <col min="10" max="10" width="19.42578125" bestFit="1" customWidth="1"/>
    <col min="11" max="11" width="14.28515625" customWidth="1"/>
    <col min="12" max="12" width="85" bestFit="1" customWidth="1"/>
  </cols>
  <sheetData>
    <row r="1" spans="1:12" s="30" customFormat="1" ht="19.5" thickBot="1" x14ac:dyDescent="0.35">
      <c r="A1" s="31" t="s">
        <v>537</v>
      </c>
      <c r="B1" s="32">
        <f>COUNTA(B3:B7)</f>
        <v>5</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500</v>
      </c>
    </row>
    <row r="3" spans="1:12" x14ac:dyDescent="0.25">
      <c r="A3" s="1" t="s">
        <v>87</v>
      </c>
      <c r="B3" s="1" t="s">
        <v>93</v>
      </c>
      <c r="C3" s="1" t="s">
        <v>94</v>
      </c>
      <c r="D3" s="1" t="s">
        <v>95</v>
      </c>
      <c r="E3" s="1" t="s">
        <v>96</v>
      </c>
      <c r="F3" s="1" t="s">
        <v>97</v>
      </c>
      <c r="G3" s="1" t="s">
        <v>75</v>
      </c>
      <c r="H3" s="1" t="s">
        <v>98</v>
      </c>
      <c r="I3" s="1" t="s">
        <v>99</v>
      </c>
      <c r="J3" s="1" t="s">
        <v>100</v>
      </c>
      <c r="K3" s="1" t="s">
        <v>36</v>
      </c>
    </row>
    <row r="4" spans="1:12" x14ac:dyDescent="0.25">
      <c r="A4" s="1" t="s">
        <v>87</v>
      </c>
      <c r="B4" s="1" t="s">
        <v>106</v>
      </c>
      <c r="C4" s="1"/>
      <c r="D4" s="1" t="s">
        <v>107</v>
      </c>
      <c r="E4" s="1"/>
      <c r="F4" s="1" t="s">
        <v>79</v>
      </c>
      <c r="G4" s="1" t="s">
        <v>75</v>
      </c>
      <c r="H4" s="1"/>
      <c r="I4" s="1"/>
      <c r="J4" s="1"/>
      <c r="K4" s="1" t="s">
        <v>37</v>
      </c>
    </row>
    <row r="5" spans="1:12" x14ac:dyDescent="0.25">
      <c r="A5" s="1" t="s">
        <v>87</v>
      </c>
      <c r="B5" s="1" t="s">
        <v>108</v>
      </c>
      <c r="C5" s="1" t="s">
        <v>24</v>
      </c>
      <c r="D5" s="1" t="s">
        <v>109</v>
      </c>
      <c r="E5" s="1"/>
      <c r="F5" s="1" t="s">
        <v>110</v>
      </c>
      <c r="G5" s="1" t="s">
        <v>75</v>
      </c>
      <c r="H5" s="1" t="s">
        <v>111</v>
      </c>
      <c r="I5" s="1" t="s">
        <v>24</v>
      </c>
      <c r="J5" s="1" t="s">
        <v>24</v>
      </c>
      <c r="K5" s="1" t="s">
        <v>36</v>
      </c>
    </row>
    <row r="6" spans="1:12" x14ac:dyDescent="0.25">
      <c r="A6" s="1" t="s">
        <v>87</v>
      </c>
      <c r="B6" s="1" t="s">
        <v>112</v>
      </c>
      <c r="C6" s="1"/>
      <c r="D6" s="1" t="s">
        <v>113</v>
      </c>
      <c r="E6" s="1"/>
      <c r="F6" s="1" t="s">
        <v>114</v>
      </c>
      <c r="G6" s="1" t="s">
        <v>75</v>
      </c>
      <c r="H6" s="1" t="s">
        <v>115</v>
      </c>
      <c r="I6" s="1" t="s">
        <v>116</v>
      </c>
      <c r="J6" s="1"/>
      <c r="K6" s="1" t="s">
        <v>504</v>
      </c>
    </row>
    <row r="7" spans="1:12" x14ac:dyDescent="0.25">
      <c r="A7" s="1" t="s">
        <v>87</v>
      </c>
      <c r="B7" s="1" t="s">
        <v>117</v>
      </c>
      <c r="C7" s="1"/>
      <c r="D7" s="1" t="s">
        <v>118</v>
      </c>
      <c r="E7" s="1"/>
      <c r="F7" s="1" t="s">
        <v>105</v>
      </c>
      <c r="G7" s="1" t="s">
        <v>75</v>
      </c>
      <c r="H7" s="1" t="s">
        <v>119</v>
      </c>
      <c r="I7" s="1"/>
      <c r="J7" s="1"/>
      <c r="K7" s="1" t="s">
        <v>504</v>
      </c>
    </row>
    <row r="8" spans="1:12" ht="15.75" thickBot="1" x14ac:dyDescent="0.3"/>
    <row r="9" spans="1:12" ht="19.5" thickBot="1" x14ac:dyDescent="0.35">
      <c r="A9" s="45" t="s">
        <v>499</v>
      </c>
      <c r="B9" s="58">
        <f>COUNTA(B10:B13)</f>
        <v>4</v>
      </c>
    </row>
    <row r="10" spans="1:12" s="43" customFormat="1" x14ac:dyDescent="0.25">
      <c r="A10" s="43" t="s">
        <v>87</v>
      </c>
      <c r="B10" s="43" t="s">
        <v>556</v>
      </c>
      <c r="C10" s="43" t="s">
        <v>557</v>
      </c>
      <c r="D10" s="43" t="s">
        <v>554</v>
      </c>
      <c r="E10" s="43" t="s">
        <v>555</v>
      </c>
      <c r="G10" s="44"/>
      <c r="K10" s="43" t="s">
        <v>508</v>
      </c>
      <c r="L10" s="43" t="s">
        <v>597</v>
      </c>
    </row>
    <row r="11" spans="1:12" s="43" customFormat="1" x14ac:dyDescent="0.25">
      <c r="A11" t="s">
        <v>87</v>
      </c>
      <c r="B11" s="7" t="s">
        <v>546</v>
      </c>
      <c r="C11" s="59"/>
      <c r="D11" s="7" t="s">
        <v>547</v>
      </c>
      <c r="E11" t="s">
        <v>548</v>
      </c>
      <c r="F11" t="s">
        <v>97</v>
      </c>
      <c r="G11" s="1" t="s">
        <v>75</v>
      </c>
      <c r="H11"/>
      <c r="I11"/>
      <c r="K11" s="43" t="s">
        <v>563</v>
      </c>
      <c r="L11" t="s">
        <v>598</v>
      </c>
    </row>
    <row r="12" spans="1:12" s="43" customFormat="1" x14ac:dyDescent="0.25">
      <c r="A12" t="s">
        <v>87</v>
      </c>
      <c r="B12" s="7" t="s">
        <v>521</v>
      </c>
      <c r="C12" s="59"/>
      <c r="D12" s="7" t="s">
        <v>522</v>
      </c>
      <c r="E12" t="s">
        <v>523</v>
      </c>
      <c r="F12" t="s">
        <v>92</v>
      </c>
      <c r="G12" s="1" t="s">
        <v>75</v>
      </c>
      <c r="H12"/>
      <c r="I12"/>
      <c r="K12" s="43" t="s">
        <v>565</v>
      </c>
      <c r="L12" t="s">
        <v>603</v>
      </c>
    </row>
    <row r="13" spans="1:12" s="43" customFormat="1" x14ac:dyDescent="0.25">
      <c r="A13" t="s">
        <v>87</v>
      </c>
      <c r="B13" s="7" t="s">
        <v>549</v>
      </c>
      <c r="C13" s="59" t="s">
        <v>550</v>
      </c>
      <c r="D13" s="7" t="s">
        <v>551</v>
      </c>
      <c r="E13" t="s">
        <v>552</v>
      </c>
      <c r="F13" t="s">
        <v>553</v>
      </c>
      <c r="G13" s="1" t="s">
        <v>75</v>
      </c>
      <c r="H13"/>
      <c r="I13"/>
      <c r="K13" s="43" t="s">
        <v>566</v>
      </c>
      <c r="L13" t="s">
        <v>599</v>
      </c>
    </row>
    <row r="14" spans="1:12" s="43" customFormat="1" ht="15.75" customHeight="1" thickBot="1" x14ac:dyDescent="0.3">
      <c r="G14" s="44"/>
    </row>
    <row r="15" spans="1:12" ht="19.5" thickBot="1" x14ac:dyDescent="0.35">
      <c r="A15" s="33" t="s">
        <v>542</v>
      </c>
      <c r="B15" s="56">
        <f>COUNTA(B16)</f>
        <v>0</v>
      </c>
    </row>
    <row r="17" spans="1:3" x14ac:dyDescent="0.25">
      <c r="A17" s="7"/>
    </row>
    <row r="21" spans="1:3" x14ac:dyDescent="0.25">
      <c r="A21" s="7"/>
      <c r="C21" s="7"/>
    </row>
    <row r="22" spans="1:3" x14ac:dyDescent="0.25">
      <c r="A22" s="7"/>
      <c r="C22" s="7"/>
    </row>
    <row r="23" spans="1:3" x14ac:dyDescent="0.25">
      <c r="A23" s="7"/>
      <c r="B23" s="7"/>
      <c r="C23" s="7"/>
    </row>
    <row r="24" spans="1:3" x14ac:dyDescent="0.25">
      <c r="A24" s="7"/>
      <c r="B24" s="7"/>
      <c r="C24" s="7"/>
    </row>
    <row r="25" spans="1:3" x14ac:dyDescent="0.25">
      <c r="A25" s="7"/>
      <c r="B25" s="7"/>
      <c r="C25" s="7"/>
    </row>
    <row r="26" spans="1:3" x14ac:dyDescent="0.25">
      <c r="A26" s="7"/>
      <c r="B26" s="7"/>
      <c r="C26" s="7"/>
    </row>
    <row r="27" spans="1:3" x14ac:dyDescent="0.25">
      <c r="A27" s="7"/>
      <c r="B27" s="7"/>
      <c r="C27" s="7"/>
    </row>
  </sheetData>
  <autoFilter ref="A2:L7">
    <sortState ref="A3:M18">
      <sortCondition ref="B2:B16"/>
    </sortState>
  </autoFilter>
  <conditionalFormatting sqref="B8:B9">
    <cfRule type="duplicateValues" dxfId="59" priority="9"/>
  </conditionalFormatting>
  <conditionalFormatting sqref="B8:B9">
    <cfRule type="duplicateValues" dxfId="58" priority="7"/>
    <cfRule type="duplicateValues" dxfId="57" priority="8"/>
  </conditionalFormatting>
  <conditionalFormatting sqref="B8:B9">
    <cfRule type="duplicateValues" dxfId="56" priority="6"/>
  </conditionalFormatting>
  <conditionalFormatting sqref="B16 B23:B1048576 C11:C13 B14 B1:B10">
    <cfRule type="duplicateValues" dxfId="55" priority="5"/>
  </conditionalFormatting>
  <conditionalFormatting sqref="B16 B23:B1048576 C11:C13 B10 B14 B1:B7">
    <cfRule type="duplicateValues" dxfId="54" priority="17"/>
  </conditionalFormatting>
  <conditionalFormatting sqref="B16 B23:B1048576 C11:C13 B10 B14 B1:B7">
    <cfRule type="duplicateValues" dxfId="53" priority="20"/>
    <cfRule type="duplicateValues" dxfId="52" priority="21"/>
  </conditionalFormatting>
  <conditionalFormatting sqref="F1">
    <cfRule type="duplicateValues" dxfId="51" priority="4"/>
  </conditionalFormatting>
  <conditionalFormatting sqref="F1">
    <cfRule type="duplicateValues" dxfId="50" priority="3"/>
  </conditionalFormatting>
  <conditionalFormatting sqref="F1">
    <cfRule type="duplicateValues" dxfId="49" priority="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80" zoomScaleNormal="80" workbookViewId="0">
      <selection activeCell="D38" sqref="D38"/>
    </sheetView>
  </sheetViews>
  <sheetFormatPr defaultRowHeight="15" x14ac:dyDescent="0.25"/>
  <cols>
    <col min="1" max="1" width="30.28515625" customWidth="1"/>
    <col min="2" max="2" width="31.7109375" bestFit="1" customWidth="1"/>
    <col min="3" max="3" width="29.5703125" bestFit="1" customWidth="1"/>
    <col min="4" max="4" width="38.7109375" bestFit="1" customWidth="1"/>
    <col min="5" max="5" width="17.28515625" bestFit="1" customWidth="1"/>
    <col min="6" max="6" width="19.5703125" bestFit="1" customWidth="1"/>
    <col min="7" max="7" width="15.85546875" bestFit="1" customWidth="1"/>
    <col min="8" max="8" width="23.42578125" bestFit="1" customWidth="1"/>
    <col min="9" max="9" width="7.28515625" bestFit="1" customWidth="1"/>
    <col min="10" max="10" width="30.28515625" bestFit="1" customWidth="1"/>
    <col min="11" max="11" width="14.85546875" bestFit="1" customWidth="1"/>
    <col min="12" max="12" width="93.7109375" bestFit="1" customWidth="1"/>
  </cols>
  <sheetData>
    <row r="1" spans="1:12" s="30" customFormat="1" ht="19.5" thickBot="1" x14ac:dyDescent="0.35">
      <c r="A1" s="31" t="s">
        <v>537</v>
      </c>
      <c r="B1" s="32">
        <f>COUNTA(B3:B8)</f>
        <v>6</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500</v>
      </c>
    </row>
    <row r="3" spans="1:12" x14ac:dyDescent="0.25">
      <c r="A3" s="8" t="s">
        <v>87</v>
      </c>
      <c r="B3" s="8" t="s">
        <v>101</v>
      </c>
      <c r="C3" s="8" t="s">
        <v>101</v>
      </c>
      <c r="D3" s="8" t="s">
        <v>102</v>
      </c>
      <c r="E3" s="8"/>
      <c r="F3" s="8" t="s">
        <v>103</v>
      </c>
      <c r="G3" s="1" t="s">
        <v>78</v>
      </c>
      <c r="H3" s="8" t="s">
        <v>104</v>
      </c>
      <c r="I3" s="8" t="s">
        <v>24</v>
      </c>
      <c r="J3" s="8" t="s">
        <v>24</v>
      </c>
      <c r="K3" s="8" t="s">
        <v>35</v>
      </c>
    </row>
    <row r="4" spans="1:12" x14ac:dyDescent="0.25">
      <c r="A4" s="1" t="s">
        <v>74</v>
      </c>
      <c r="B4" s="1" t="s">
        <v>80</v>
      </c>
      <c r="C4" s="1" t="s">
        <v>24</v>
      </c>
      <c r="D4" s="1"/>
      <c r="E4" s="1"/>
      <c r="F4" s="1" t="s">
        <v>81</v>
      </c>
      <c r="G4" s="1" t="s">
        <v>78</v>
      </c>
      <c r="H4" s="1" t="s">
        <v>24</v>
      </c>
      <c r="I4" s="1" t="s">
        <v>24</v>
      </c>
      <c r="J4" s="1" t="s">
        <v>24</v>
      </c>
      <c r="K4" s="1" t="s">
        <v>40</v>
      </c>
    </row>
    <row r="5" spans="1:12" x14ac:dyDescent="0.25">
      <c r="A5" s="8" t="s">
        <v>87</v>
      </c>
      <c r="B5" s="8" t="s">
        <v>122</v>
      </c>
      <c r="C5" s="8"/>
      <c r="D5" s="8" t="s">
        <v>123</v>
      </c>
      <c r="E5" s="8"/>
      <c r="F5" s="8" t="s">
        <v>81</v>
      </c>
      <c r="G5" s="1" t="s">
        <v>78</v>
      </c>
      <c r="H5" s="8" t="s">
        <v>124</v>
      </c>
      <c r="I5" s="8"/>
      <c r="J5" s="8"/>
      <c r="K5" s="8" t="s">
        <v>35</v>
      </c>
    </row>
    <row r="6" spans="1:12" x14ac:dyDescent="0.25">
      <c r="A6" t="s">
        <v>87</v>
      </c>
      <c r="B6" t="s">
        <v>88</v>
      </c>
      <c r="D6" t="s">
        <v>89</v>
      </c>
      <c r="F6" t="s">
        <v>90</v>
      </c>
      <c r="G6" s="1" t="s">
        <v>78</v>
      </c>
      <c r="H6" t="s">
        <v>91</v>
      </c>
      <c r="K6" t="s">
        <v>505</v>
      </c>
    </row>
    <row r="7" spans="1:12" x14ac:dyDescent="0.25">
      <c r="A7" s="1" t="s">
        <v>74</v>
      </c>
      <c r="B7" s="1" t="s">
        <v>76</v>
      </c>
      <c r="C7" s="1"/>
      <c r="D7" s="1"/>
      <c r="E7" s="1"/>
      <c r="F7" s="1" t="s">
        <v>77</v>
      </c>
      <c r="G7" s="1" t="s">
        <v>78</v>
      </c>
      <c r="H7" s="1"/>
      <c r="I7" s="1"/>
      <c r="J7" s="1"/>
      <c r="K7" s="1" t="s">
        <v>506</v>
      </c>
    </row>
    <row r="8" spans="1:12" x14ac:dyDescent="0.25">
      <c r="A8" s="1" t="s">
        <v>74</v>
      </c>
      <c r="B8" s="1" t="s">
        <v>82</v>
      </c>
      <c r="C8" s="1" t="s">
        <v>82</v>
      </c>
      <c r="D8" s="1" t="s">
        <v>83</v>
      </c>
      <c r="E8" s="1"/>
      <c r="F8" s="1" t="s">
        <v>84</v>
      </c>
      <c r="G8" s="1" t="s">
        <v>78</v>
      </c>
      <c r="H8" s="1" t="s">
        <v>85</v>
      </c>
      <c r="I8" s="1" t="s">
        <v>24</v>
      </c>
      <c r="J8" s="1" t="s">
        <v>86</v>
      </c>
      <c r="K8" s="1" t="s">
        <v>36</v>
      </c>
    </row>
    <row r="9" spans="1:12" ht="15.75" thickBot="1" x14ac:dyDescent="0.3">
      <c r="K9" t="s">
        <v>36</v>
      </c>
    </row>
    <row r="10" spans="1:12" ht="19.5" thickBot="1" x14ac:dyDescent="0.35">
      <c r="A10" s="40" t="s">
        <v>470</v>
      </c>
      <c r="B10" s="55">
        <f>COUNTA(B11:B12)</f>
        <v>2</v>
      </c>
    </row>
    <row r="11" spans="1:12" s="43" customFormat="1" x14ac:dyDescent="0.25">
      <c r="A11" s="1" t="s">
        <v>74</v>
      </c>
      <c r="B11" t="s">
        <v>558</v>
      </c>
      <c r="C11"/>
      <c r="D11" t="s">
        <v>559</v>
      </c>
      <c r="E11" t="s">
        <v>560</v>
      </c>
      <c r="F11"/>
      <c r="G11" s="1" t="s">
        <v>78</v>
      </c>
      <c r="H11"/>
      <c r="I11"/>
      <c r="J11"/>
      <c r="K11" t="s">
        <v>564</v>
      </c>
      <c r="L11" t="s">
        <v>595</v>
      </c>
    </row>
    <row r="12" spans="1:12" s="43" customFormat="1" x14ac:dyDescent="0.25">
      <c r="A12" s="1" t="s">
        <v>74</v>
      </c>
      <c r="B12" t="s">
        <v>561</v>
      </c>
      <c r="C12" t="s">
        <v>562</v>
      </c>
      <c r="D12" t="s">
        <v>123</v>
      </c>
      <c r="E12" t="s">
        <v>103</v>
      </c>
      <c r="F12"/>
      <c r="G12" s="1" t="s">
        <v>78</v>
      </c>
      <c r="H12"/>
      <c r="I12"/>
      <c r="J12"/>
      <c r="K12" t="s">
        <v>36</v>
      </c>
      <c r="L12" t="s">
        <v>596</v>
      </c>
    </row>
    <row r="13" spans="1:12" s="43" customFormat="1" ht="19.5" thickBot="1" x14ac:dyDescent="0.35">
      <c r="A13" s="41"/>
      <c r="B13" s="57"/>
    </row>
    <row r="14" spans="1:12" ht="19.5" thickBot="1" x14ac:dyDescent="0.35">
      <c r="A14" s="33" t="s">
        <v>542</v>
      </c>
      <c r="B14" s="56">
        <f>COUNTA(B15)</f>
        <v>0</v>
      </c>
    </row>
    <row r="16" spans="1:12" x14ac:dyDescent="0.25">
      <c r="A16" s="7"/>
      <c r="B16" s="59"/>
      <c r="C16" s="7"/>
    </row>
    <row r="17" spans="1:3" x14ac:dyDescent="0.25">
      <c r="A17" s="7"/>
      <c r="B17" s="59"/>
      <c r="C17" s="7"/>
    </row>
    <row r="18" spans="1:3" x14ac:dyDescent="0.25">
      <c r="A18" s="7"/>
      <c r="B18" s="59"/>
      <c r="C18" s="7"/>
    </row>
    <row r="19" spans="1:3" x14ac:dyDescent="0.25">
      <c r="A19" s="7"/>
      <c r="B19" s="59"/>
      <c r="C19" s="7"/>
    </row>
    <row r="20" spans="1:3" x14ac:dyDescent="0.25">
      <c r="A20" s="7"/>
      <c r="B20" s="60"/>
      <c r="C20" s="7"/>
    </row>
    <row r="21" spans="1:3" x14ac:dyDescent="0.25">
      <c r="A21" s="7"/>
      <c r="B21" s="59"/>
      <c r="C21" s="7"/>
    </row>
    <row r="22" spans="1:3" x14ac:dyDescent="0.25">
      <c r="A22" s="7"/>
      <c r="B22" s="7"/>
      <c r="C22" s="7"/>
    </row>
    <row r="23" spans="1:3" x14ac:dyDescent="0.25">
      <c r="A23" s="7"/>
      <c r="B23" s="7"/>
      <c r="C23" s="7"/>
    </row>
    <row r="24" spans="1:3" x14ac:dyDescent="0.25">
      <c r="A24" s="7"/>
      <c r="B24" s="7"/>
      <c r="C24" s="7"/>
    </row>
    <row r="25" spans="1:3" x14ac:dyDescent="0.25">
      <c r="A25" s="7"/>
      <c r="B25" s="7"/>
      <c r="C25" s="7"/>
    </row>
    <row r="26" spans="1:3" x14ac:dyDescent="0.25">
      <c r="A26" s="7"/>
      <c r="B26" s="7"/>
      <c r="C26" s="7"/>
    </row>
  </sheetData>
  <autoFilter ref="A2:L8">
    <sortState ref="A3:M10">
      <sortCondition ref="B2:B9"/>
    </sortState>
  </autoFilter>
  <conditionalFormatting sqref="B15 B22:B1048576 B11:B12 B1:B8">
    <cfRule type="duplicateValues" dxfId="48" priority="18"/>
  </conditionalFormatting>
  <conditionalFormatting sqref="F1">
    <cfRule type="duplicateValues" dxfId="47" priority="13"/>
  </conditionalFormatting>
  <conditionalFormatting sqref="F1">
    <cfRule type="duplicateValues" dxfId="46" priority="12"/>
  </conditionalFormatting>
  <conditionalFormatting sqref="F1">
    <cfRule type="duplicateValues" dxfId="45" priority="11"/>
  </conditionalFormatting>
  <conditionalFormatting sqref="B10 B13">
    <cfRule type="duplicateValues" dxfId="44" priority="33"/>
  </conditionalFormatting>
  <conditionalFormatting sqref="B20:B21">
    <cfRule type="duplicateValues" dxfId="43" priority="2"/>
  </conditionalFormatting>
  <conditionalFormatting sqref="B20:B21">
    <cfRule type="duplicateValues" dxfId="42" priority="3"/>
  </conditionalFormatting>
  <conditionalFormatting sqref="B20:B21">
    <cfRule type="duplicateValues" dxfId="41" priority="4"/>
    <cfRule type="duplicateValues" dxfId="40" priority="5"/>
  </conditionalFormatting>
  <conditionalFormatting sqref="B18">
    <cfRule type="duplicateValues" dxfId="39"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9"/>
  <sheetViews>
    <sheetView zoomScale="80" zoomScaleNormal="80" workbookViewId="0">
      <selection activeCell="D50" sqref="D50"/>
    </sheetView>
  </sheetViews>
  <sheetFormatPr defaultRowHeight="15" x14ac:dyDescent="0.25"/>
  <cols>
    <col min="1" max="1" width="30.28515625" bestFit="1" customWidth="1"/>
    <col min="2" max="2" width="37.7109375" bestFit="1" customWidth="1"/>
    <col min="3" max="3" width="23.42578125" bestFit="1" customWidth="1"/>
    <col min="4" max="4" width="28.140625" bestFit="1" customWidth="1"/>
    <col min="5" max="5" width="15.140625" bestFit="1" customWidth="1"/>
    <col min="6" max="6" width="18.42578125" bestFit="1" customWidth="1"/>
    <col min="7" max="7" width="15.85546875" bestFit="1" customWidth="1"/>
    <col min="8" max="8" width="26.28515625" bestFit="1" customWidth="1"/>
    <col min="9" max="9" width="12.7109375" bestFit="1" customWidth="1"/>
    <col min="10" max="10" width="46.7109375" bestFit="1" customWidth="1"/>
    <col min="11" max="11" width="14.5703125" bestFit="1" customWidth="1"/>
    <col min="12" max="12" width="13.140625" bestFit="1" customWidth="1"/>
  </cols>
  <sheetData>
    <row r="1" spans="1:12" s="30" customFormat="1" ht="19.5" thickBot="1" x14ac:dyDescent="0.35">
      <c r="A1" s="31" t="s">
        <v>537</v>
      </c>
      <c r="B1" s="32">
        <f>COUNTA(B3:B34)</f>
        <v>32</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500</v>
      </c>
    </row>
    <row r="3" spans="1:12" x14ac:dyDescent="0.25">
      <c r="A3" s="1" t="s">
        <v>127</v>
      </c>
      <c r="B3" s="2" t="s">
        <v>239</v>
      </c>
      <c r="C3" s="1" t="s">
        <v>239</v>
      </c>
      <c r="D3" s="1" t="s">
        <v>240</v>
      </c>
      <c r="E3" s="1" t="s">
        <v>126</v>
      </c>
      <c r="F3" s="1" t="s">
        <v>241</v>
      </c>
      <c r="G3" s="1" t="s">
        <v>128</v>
      </c>
      <c r="H3" s="1" t="s">
        <v>242</v>
      </c>
      <c r="I3" s="1" t="s">
        <v>24</v>
      </c>
      <c r="J3" s="1" t="s">
        <v>24</v>
      </c>
      <c r="K3" s="1" t="s">
        <v>36</v>
      </c>
    </row>
    <row r="4" spans="1:12" x14ac:dyDescent="0.25">
      <c r="A4" s="1" t="s">
        <v>127</v>
      </c>
      <c r="B4" s="1" t="s">
        <v>135</v>
      </c>
      <c r="C4" s="1" t="s">
        <v>24</v>
      </c>
      <c r="D4" s="1" t="s">
        <v>136</v>
      </c>
      <c r="E4" s="1"/>
      <c r="F4" s="1" t="s">
        <v>129</v>
      </c>
      <c r="G4" s="1" t="s">
        <v>128</v>
      </c>
      <c r="H4" s="1" t="s">
        <v>137</v>
      </c>
      <c r="I4" s="1" t="s">
        <v>137</v>
      </c>
      <c r="J4" s="1" t="s">
        <v>24</v>
      </c>
      <c r="K4" s="1" t="s">
        <v>35</v>
      </c>
    </row>
    <row r="5" spans="1:12" x14ac:dyDescent="0.25">
      <c r="A5" s="1" t="s">
        <v>127</v>
      </c>
      <c r="B5" s="1" t="s">
        <v>138</v>
      </c>
      <c r="C5" s="1"/>
      <c r="D5" s="1" t="s">
        <v>139</v>
      </c>
      <c r="E5" s="1" t="s">
        <v>140</v>
      </c>
      <c r="F5" s="1" t="s">
        <v>134</v>
      </c>
      <c r="G5" s="1" t="s">
        <v>128</v>
      </c>
      <c r="H5" s="1"/>
      <c r="I5" s="1"/>
      <c r="J5" s="1"/>
      <c r="K5" s="1" t="s">
        <v>35</v>
      </c>
    </row>
    <row r="6" spans="1:12" x14ac:dyDescent="0.25">
      <c r="A6" s="1" t="s">
        <v>127</v>
      </c>
      <c r="B6" s="1" t="s">
        <v>230</v>
      </c>
      <c r="C6" s="1"/>
      <c r="D6" s="1" t="s">
        <v>231</v>
      </c>
      <c r="E6" s="1"/>
      <c r="F6" s="1" t="s">
        <v>232</v>
      </c>
      <c r="G6" s="1" t="s">
        <v>128</v>
      </c>
      <c r="H6" s="1" t="s">
        <v>233</v>
      </c>
      <c r="I6" s="1"/>
      <c r="J6" s="1" t="s">
        <v>234</v>
      </c>
      <c r="K6" s="1" t="s">
        <v>507</v>
      </c>
    </row>
    <row r="7" spans="1:12" x14ac:dyDescent="0.25">
      <c r="A7" s="1" t="s">
        <v>127</v>
      </c>
      <c r="B7" s="1" t="s">
        <v>143</v>
      </c>
      <c r="C7" s="1"/>
      <c r="D7" s="1" t="s">
        <v>144</v>
      </c>
      <c r="E7" s="1"/>
      <c r="F7" s="1" t="s">
        <v>145</v>
      </c>
      <c r="G7" s="1" t="s">
        <v>128</v>
      </c>
      <c r="H7" s="1"/>
      <c r="I7" s="1"/>
      <c r="J7" s="1"/>
      <c r="K7" s="1" t="s">
        <v>37</v>
      </c>
    </row>
    <row r="8" spans="1:12" x14ac:dyDescent="0.25">
      <c r="A8" s="1" t="s">
        <v>127</v>
      </c>
      <c r="B8" s="1" t="s">
        <v>146</v>
      </c>
      <c r="C8" s="1" t="s">
        <v>24</v>
      </c>
      <c r="D8" s="1" t="s">
        <v>147</v>
      </c>
      <c r="E8" s="1"/>
      <c r="F8" s="1" t="s">
        <v>134</v>
      </c>
      <c r="G8" s="1" t="s">
        <v>128</v>
      </c>
      <c r="H8" s="1" t="s">
        <v>148</v>
      </c>
      <c r="I8" s="1" t="s">
        <v>149</v>
      </c>
      <c r="J8" s="1" t="s">
        <v>150</v>
      </c>
      <c r="K8" s="1" t="s">
        <v>39</v>
      </c>
    </row>
    <row r="9" spans="1:12" x14ac:dyDescent="0.25">
      <c r="A9" s="1" t="s">
        <v>127</v>
      </c>
      <c r="B9" s="1" t="s">
        <v>121</v>
      </c>
      <c r="C9" s="1"/>
      <c r="D9" s="1"/>
      <c r="E9" s="1"/>
      <c r="F9" s="1" t="s">
        <v>129</v>
      </c>
      <c r="G9" s="1" t="s">
        <v>128</v>
      </c>
      <c r="H9" s="1"/>
      <c r="I9" s="1"/>
      <c r="J9" s="1"/>
      <c r="K9" s="1" t="s">
        <v>36</v>
      </c>
    </row>
    <row r="10" spans="1:12" x14ac:dyDescent="0.25">
      <c r="A10" s="1" t="s">
        <v>127</v>
      </c>
      <c r="B10" s="1" t="s">
        <v>151</v>
      </c>
      <c r="C10" s="1"/>
      <c r="D10" s="1" t="s">
        <v>152</v>
      </c>
      <c r="E10" s="1"/>
      <c r="F10" s="1" t="s">
        <v>134</v>
      </c>
      <c r="G10" s="1" t="s">
        <v>128</v>
      </c>
      <c r="H10" s="1"/>
      <c r="I10" s="1"/>
      <c r="J10" s="1"/>
      <c r="K10" s="1" t="s">
        <v>37</v>
      </c>
    </row>
    <row r="11" spans="1:12" x14ac:dyDescent="0.25">
      <c r="A11" s="1" t="s">
        <v>127</v>
      </c>
      <c r="B11" s="1" t="s">
        <v>153</v>
      </c>
      <c r="C11" s="1"/>
      <c r="D11" s="1" t="s">
        <v>141</v>
      </c>
      <c r="E11" s="1"/>
      <c r="F11" s="1" t="s">
        <v>142</v>
      </c>
      <c r="G11" s="1" t="s">
        <v>128</v>
      </c>
      <c r="H11" s="1" t="s">
        <v>154</v>
      </c>
      <c r="I11" s="1"/>
      <c r="J11" s="1"/>
      <c r="K11" s="1" t="s">
        <v>36</v>
      </c>
    </row>
    <row r="12" spans="1:12" x14ac:dyDescent="0.25">
      <c r="A12" s="1" t="s">
        <v>127</v>
      </c>
      <c r="B12" s="1" t="s">
        <v>155</v>
      </c>
      <c r="C12" s="1"/>
      <c r="D12" s="1" t="s">
        <v>156</v>
      </c>
      <c r="E12" s="1" t="s">
        <v>157</v>
      </c>
      <c r="F12" s="1" t="s">
        <v>134</v>
      </c>
      <c r="G12" s="1" t="s">
        <v>128</v>
      </c>
      <c r="H12" s="1" t="s">
        <v>158</v>
      </c>
      <c r="I12" s="1"/>
      <c r="J12" s="1"/>
      <c r="K12" s="1" t="s">
        <v>36</v>
      </c>
    </row>
    <row r="13" spans="1:12" x14ac:dyDescent="0.25">
      <c r="A13" s="1" t="s">
        <v>127</v>
      </c>
      <c r="B13" s="1" t="s">
        <v>159</v>
      </c>
      <c r="C13" s="1"/>
      <c r="D13" s="1" t="s">
        <v>72</v>
      </c>
      <c r="E13" s="1"/>
      <c r="F13" s="1" t="s">
        <v>160</v>
      </c>
      <c r="G13" s="1" t="s">
        <v>128</v>
      </c>
      <c r="H13" s="1" t="s">
        <v>161</v>
      </c>
      <c r="I13" s="1"/>
      <c r="J13" s="1" t="s">
        <v>162</v>
      </c>
      <c r="K13" s="1" t="s">
        <v>38</v>
      </c>
    </row>
    <row r="14" spans="1:12" x14ac:dyDescent="0.25">
      <c r="A14" s="1" t="s">
        <v>127</v>
      </c>
      <c r="B14" s="1" t="s">
        <v>163</v>
      </c>
      <c r="C14" s="1"/>
      <c r="D14" s="1" t="s">
        <v>164</v>
      </c>
      <c r="E14" s="1"/>
      <c r="F14" s="1" t="s">
        <v>133</v>
      </c>
      <c r="G14" s="1" t="s">
        <v>128</v>
      </c>
      <c r="H14" s="1"/>
      <c r="I14" s="1"/>
      <c r="J14" s="1"/>
      <c r="K14" s="1" t="s">
        <v>37</v>
      </c>
    </row>
    <row r="15" spans="1:12" x14ac:dyDescent="0.25">
      <c r="A15" s="1" t="s">
        <v>127</v>
      </c>
      <c r="B15" s="1" t="s">
        <v>165</v>
      </c>
      <c r="C15" s="1"/>
      <c r="D15" s="1" t="s">
        <v>166</v>
      </c>
      <c r="E15" s="1"/>
      <c r="F15" s="1" t="s">
        <v>167</v>
      </c>
      <c r="G15" s="1" t="s">
        <v>128</v>
      </c>
      <c r="H15" s="1" t="s">
        <v>168</v>
      </c>
      <c r="I15" s="1"/>
      <c r="J15" s="1"/>
      <c r="K15" s="1" t="s">
        <v>36</v>
      </c>
    </row>
    <row r="16" spans="1:12" x14ac:dyDescent="0.25">
      <c r="A16" s="1" t="s">
        <v>127</v>
      </c>
      <c r="B16" s="3" t="s">
        <v>243</v>
      </c>
      <c r="C16" s="1"/>
      <c r="D16" s="1" t="s">
        <v>244</v>
      </c>
      <c r="E16" s="1"/>
      <c r="F16" s="1"/>
      <c r="G16" s="1" t="s">
        <v>128</v>
      </c>
      <c r="H16" s="1" t="s">
        <v>245</v>
      </c>
      <c r="I16" s="1"/>
      <c r="J16" s="1"/>
      <c r="K16" s="1" t="s">
        <v>510</v>
      </c>
    </row>
    <row r="17" spans="1:11" x14ac:dyDescent="0.25">
      <c r="A17" s="1" t="s">
        <v>127</v>
      </c>
      <c r="B17" s="1" t="s">
        <v>169</v>
      </c>
      <c r="C17" s="1"/>
      <c r="D17" s="1" t="s">
        <v>170</v>
      </c>
      <c r="E17" s="1"/>
      <c r="F17" s="1" t="s">
        <v>171</v>
      </c>
      <c r="G17" s="1" t="s">
        <v>128</v>
      </c>
      <c r="H17" s="1" t="s">
        <v>172</v>
      </c>
      <c r="I17" s="1"/>
      <c r="J17" s="1"/>
      <c r="K17" s="1" t="s">
        <v>509</v>
      </c>
    </row>
    <row r="18" spans="1:11" x14ac:dyDescent="0.25">
      <c r="A18" s="1" t="s">
        <v>127</v>
      </c>
      <c r="B18" s="1" t="s">
        <v>173</v>
      </c>
      <c r="C18" s="1" t="s">
        <v>173</v>
      </c>
      <c r="D18" s="1" t="s">
        <v>174</v>
      </c>
      <c r="E18" s="1"/>
      <c r="F18" s="1" t="s">
        <v>175</v>
      </c>
      <c r="G18" s="1" t="s">
        <v>128</v>
      </c>
      <c r="H18" s="1" t="s">
        <v>176</v>
      </c>
      <c r="I18" s="1" t="s">
        <v>177</v>
      </c>
      <c r="J18" s="1" t="s">
        <v>178</v>
      </c>
      <c r="K18" s="1" t="s">
        <v>36</v>
      </c>
    </row>
    <row r="19" spans="1:11" x14ac:dyDescent="0.25">
      <c r="A19" s="1" t="s">
        <v>127</v>
      </c>
      <c r="B19" s="1" t="s">
        <v>179</v>
      </c>
      <c r="C19" s="1"/>
      <c r="D19" s="1" t="s">
        <v>180</v>
      </c>
      <c r="E19" s="1"/>
      <c r="F19" s="1"/>
      <c r="G19" s="1" t="s">
        <v>128</v>
      </c>
      <c r="H19" s="1" t="s">
        <v>181</v>
      </c>
      <c r="I19" s="1"/>
      <c r="J19" s="1"/>
      <c r="K19" s="1" t="s">
        <v>509</v>
      </c>
    </row>
    <row r="20" spans="1:11" x14ac:dyDescent="0.25">
      <c r="A20" s="1" t="s">
        <v>127</v>
      </c>
      <c r="B20" s="1" t="s">
        <v>182</v>
      </c>
      <c r="C20" s="1"/>
      <c r="D20" s="1" t="s">
        <v>183</v>
      </c>
      <c r="E20" s="1"/>
      <c r="F20" s="1" t="s">
        <v>184</v>
      </c>
      <c r="G20" s="1" t="s">
        <v>128</v>
      </c>
      <c r="H20" s="1" t="s">
        <v>185</v>
      </c>
      <c r="I20" s="1"/>
      <c r="J20" s="1"/>
      <c r="K20" s="1" t="s">
        <v>520</v>
      </c>
    </row>
    <row r="21" spans="1:11" x14ac:dyDescent="0.25">
      <c r="A21" s="1" t="s">
        <v>127</v>
      </c>
      <c r="B21" s="1" t="s">
        <v>130</v>
      </c>
      <c r="C21" s="1"/>
      <c r="D21" s="1" t="s">
        <v>92</v>
      </c>
      <c r="E21" s="1"/>
      <c r="F21" s="1" t="s">
        <v>131</v>
      </c>
      <c r="G21" s="1" t="s">
        <v>128</v>
      </c>
      <c r="H21" s="1"/>
      <c r="I21" s="1"/>
      <c r="J21" s="1"/>
      <c r="K21" s="1" t="s">
        <v>520</v>
      </c>
    </row>
    <row r="22" spans="1:11" x14ac:dyDescent="0.25">
      <c r="A22" s="1" t="s">
        <v>127</v>
      </c>
      <c r="B22" s="1" t="s">
        <v>186</v>
      </c>
      <c r="C22" s="1"/>
      <c r="D22" s="1" t="s">
        <v>187</v>
      </c>
      <c r="E22" s="1" t="s">
        <v>188</v>
      </c>
      <c r="F22" s="1" t="s">
        <v>133</v>
      </c>
      <c r="G22" s="1" t="s">
        <v>128</v>
      </c>
      <c r="H22" s="1"/>
      <c r="I22" s="1"/>
      <c r="J22" s="1"/>
      <c r="K22" s="1" t="s">
        <v>520</v>
      </c>
    </row>
    <row r="23" spans="1:11" x14ac:dyDescent="0.25">
      <c r="A23" s="1" t="s">
        <v>127</v>
      </c>
      <c r="B23" s="1" t="s">
        <v>189</v>
      </c>
      <c r="C23" s="1" t="s">
        <v>189</v>
      </c>
      <c r="D23" s="1" t="s">
        <v>190</v>
      </c>
      <c r="E23" s="1"/>
      <c r="F23" s="1" t="s">
        <v>129</v>
      </c>
      <c r="G23" s="1" t="s">
        <v>128</v>
      </c>
      <c r="H23" s="1" t="s">
        <v>191</v>
      </c>
      <c r="I23" s="1" t="s">
        <v>24</v>
      </c>
      <c r="J23" s="1" t="s">
        <v>24</v>
      </c>
      <c r="K23" s="1" t="s">
        <v>35</v>
      </c>
    </row>
    <row r="24" spans="1:11" x14ac:dyDescent="0.25">
      <c r="A24" s="1" t="s">
        <v>127</v>
      </c>
      <c r="B24" s="1" t="s">
        <v>235</v>
      </c>
      <c r="C24" s="1"/>
      <c r="D24" s="1"/>
      <c r="E24" s="1"/>
      <c r="F24" s="1" t="s">
        <v>132</v>
      </c>
      <c r="G24" s="1" t="s">
        <v>128</v>
      </c>
      <c r="H24" s="1" t="s">
        <v>236</v>
      </c>
      <c r="I24" s="1" t="s">
        <v>237</v>
      </c>
      <c r="J24" s="1" t="s">
        <v>238</v>
      </c>
      <c r="K24" s="1" t="s">
        <v>507</v>
      </c>
    </row>
    <row r="25" spans="1:11" x14ac:dyDescent="0.25">
      <c r="A25" s="1" t="s">
        <v>127</v>
      </c>
      <c r="B25" s="1" t="s">
        <v>192</v>
      </c>
      <c r="C25" s="1" t="s">
        <v>24</v>
      </c>
      <c r="D25" s="1" t="s">
        <v>193</v>
      </c>
      <c r="E25" s="1"/>
      <c r="F25" s="1" t="s">
        <v>194</v>
      </c>
      <c r="G25" s="1" t="s">
        <v>128</v>
      </c>
      <c r="H25" s="1" t="s">
        <v>195</v>
      </c>
      <c r="I25" s="1" t="s">
        <v>24</v>
      </c>
      <c r="J25" s="1" t="s">
        <v>24</v>
      </c>
      <c r="K25" s="1" t="s">
        <v>39</v>
      </c>
    </row>
    <row r="26" spans="1:11" x14ac:dyDescent="0.25">
      <c r="A26" s="1" t="s">
        <v>127</v>
      </c>
      <c r="B26" s="1" t="s">
        <v>196</v>
      </c>
      <c r="C26" s="1" t="s">
        <v>196</v>
      </c>
      <c r="D26" s="1" t="s">
        <v>197</v>
      </c>
      <c r="E26" s="1"/>
      <c r="F26" s="1" t="s">
        <v>133</v>
      </c>
      <c r="G26" s="1" t="s">
        <v>128</v>
      </c>
      <c r="H26" s="1" t="s">
        <v>198</v>
      </c>
      <c r="I26" s="1" t="s">
        <v>24</v>
      </c>
      <c r="J26" s="1" t="s">
        <v>24</v>
      </c>
      <c r="K26" s="1" t="s">
        <v>36</v>
      </c>
    </row>
    <row r="27" spans="1:11" x14ac:dyDescent="0.25">
      <c r="A27" s="1" t="s">
        <v>127</v>
      </c>
      <c r="B27" s="1" t="s">
        <v>199</v>
      </c>
      <c r="C27" s="1"/>
      <c r="D27" s="1" t="s">
        <v>200</v>
      </c>
      <c r="E27" s="1" t="s">
        <v>201</v>
      </c>
      <c r="F27" s="1" t="s">
        <v>129</v>
      </c>
      <c r="G27" s="1" t="s">
        <v>128</v>
      </c>
      <c r="H27" s="1" t="s">
        <v>202</v>
      </c>
      <c r="I27" s="1"/>
      <c r="J27" s="1" t="s">
        <v>203</v>
      </c>
      <c r="K27" s="1" t="s">
        <v>36</v>
      </c>
    </row>
    <row r="28" spans="1:11" x14ac:dyDescent="0.25">
      <c r="A28" s="1" t="s">
        <v>127</v>
      </c>
      <c r="B28" s="1" t="s">
        <v>204</v>
      </c>
      <c r="C28" s="1" t="s">
        <v>204</v>
      </c>
      <c r="D28" s="1"/>
      <c r="E28" s="1"/>
      <c r="F28" s="1" t="s">
        <v>205</v>
      </c>
      <c r="G28" s="1" t="s">
        <v>128</v>
      </c>
      <c r="H28" s="1" t="s">
        <v>206</v>
      </c>
      <c r="I28" s="1" t="s">
        <v>207</v>
      </c>
      <c r="J28" s="1" t="s">
        <v>208</v>
      </c>
      <c r="K28" s="1" t="s">
        <v>36</v>
      </c>
    </row>
    <row r="29" spans="1:11" x14ac:dyDescent="0.25">
      <c r="A29" s="1" t="s">
        <v>127</v>
      </c>
      <c r="B29" s="1" t="s">
        <v>209</v>
      </c>
      <c r="C29" s="1" t="s">
        <v>210</v>
      </c>
      <c r="D29" s="1" t="s">
        <v>211</v>
      </c>
      <c r="E29" s="1"/>
      <c r="F29" s="1" t="s">
        <v>129</v>
      </c>
      <c r="G29" s="1" t="s">
        <v>128</v>
      </c>
      <c r="H29" s="1" t="s">
        <v>212</v>
      </c>
      <c r="I29" s="1" t="s">
        <v>24</v>
      </c>
      <c r="J29" s="1" t="s">
        <v>24</v>
      </c>
      <c r="K29" s="1" t="s">
        <v>35</v>
      </c>
    </row>
    <row r="30" spans="1:11" x14ac:dyDescent="0.25">
      <c r="A30" s="1" t="s">
        <v>127</v>
      </c>
      <c r="B30" s="1" t="s">
        <v>213</v>
      </c>
      <c r="C30" s="1" t="s">
        <v>24</v>
      </c>
      <c r="D30" s="1" t="s">
        <v>70</v>
      </c>
      <c r="E30" s="1"/>
      <c r="F30" s="1" t="s">
        <v>145</v>
      </c>
      <c r="G30" s="1" t="s">
        <v>128</v>
      </c>
      <c r="H30" s="1" t="s">
        <v>214</v>
      </c>
      <c r="I30" s="1" t="s">
        <v>215</v>
      </c>
      <c r="J30" s="1"/>
      <c r="K30" s="1" t="s">
        <v>36</v>
      </c>
    </row>
    <row r="31" spans="1:11" x14ac:dyDescent="0.25">
      <c r="A31" s="1" t="s">
        <v>127</v>
      </c>
      <c r="B31" s="1" t="s">
        <v>216</v>
      </c>
      <c r="C31" s="1"/>
      <c r="D31" s="1" t="s">
        <v>217</v>
      </c>
      <c r="E31" s="1"/>
      <c r="F31" s="1" t="s">
        <v>129</v>
      </c>
      <c r="G31" s="1" t="s">
        <v>128</v>
      </c>
      <c r="H31" s="1"/>
      <c r="I31" s="1"/>
      <c r="J31" s="1"/>
      <c r="K31" s="1" t="s">
        <v>37</v>
      </c>
    </row>
    <row r="32" spans="1:11" x14ac:dyDescent="0.25">
      <c r="A32" s="1" t="s">
        <v>127</v>
      </c>
      <c r="B32" s="1" t="s">
        <v>218</v>
      </c>
      <c r="C32" s="1" t="s">
        <v>24</v>
      </c>
      <c r="D32" s="1" t="s">
        <v>219</v>
      </c>
      <c r="E32" s="1" t="s">
        <v>220</v>
      </c>
      <c r="F32" s="1" t="s">
        <v>129</v>
      </c>
      <c r="G32" s="1" t="s">
        <v>128</v>
      </c>
      <c r="H32" s="1" t="s">
        <v>221</v>
      </c>
      <c r="I32" s="1" t="s">
        <v>24</v>
      </c>
      <c r="J32" s="1" t="s">
        <v>24</v>
      </c>
      <c r="K32" s="1" t="s">
        <v>40</v>
      </c>
    </row>
    <row r="33" spans="1:11" x14ac:dyDescent="0.25">
      <c r="A33" s="1" t="s">
        <v>127</v>
      </c>
      <c r="B33" s="1" t="s">
        <v>222</v>
      </c>
      <c r="C33" s="1"/>
      <c r="D33" s="1" t="s">
        <v>72</v>
      </c>
      <c r="E33" s="1"/>
      <c r="F33" s="1" t="s">
        <v>223</v>
      </c>
      <c r="G33" s="1" t="s">
        <v>128</v>
      </c>
      <c r="H33" s="1" t="s">
        <v>224</v>
      </c>
      <c r="I33" s="1"/>
      <c r="J33" s="1"/>
      <c r="K33" s="1" t="s">
        <v>520</v>
      </c>
    </row>
    <row r="34" spans="1:11" x14ac:dyDescent="0.25">
      <c r="A34" s="1" t="s">
        <v>127</v>
      </c>
      <c r="B34" s="1" t="s">
        <v>225</v>
      </c>
      <c r="C34" s="1" t="s">
        <v>226</v>
      </c>
      <c r="D34" s="1" t="s">
        <v>227</v>
      </c>
      <c r="E34" s="1"/>
      <c r="F34" s="1" t="s">
        <v>228</v>
      </c>
      <c r="G34" s="1" t="s">
        <v>128</v>
      </c>
      <c r="H34" s="1" t="s">
        <v>229</v>
      </c>
      <c r="I34" s="1" t="s">
        <v>24</v>
      </c>
      <c r="J34" s="1" t="s">
        <v>24</v>
      </c>
      <c r="K34" s="1" t="s">
        <v>35</v>
      </c>
    </row>
    <row r="35" spans="1:11" ht="15.75" thickBot="1" x14ac:dyDescent="0.3">
      <c r="A35" s="5"/>
      <c r="B35" s="5"/>
      <c r="C35" s="5"/>
      <c r="D35" s="5"/>
      <c r="E35" s="5"/>
      <c r="F35" s="5"/>
      <c r="G35" s="5"/>
      <c r="H35" s="5"/>
      <c r="I35" s="5"/>
      <c r="J35" s="5"/>
    </row>
    <row r="36" spans="1:11" ht="19.5" thickBot="1" x14ac:dyDescent="0.35">
      <c r="A36" s="40" t="s">
        <v>470</v>
      </c>
      <c r="B36" s="55">
        <f>COUNTA(B37)</f>
        <v>0</v>
      </c>
      <c r="C36" s="5"/>
      <c r="D36" s="5"/>
      <c r="E36" s="5"/>
      <c r="F36" s="5"/>
      <c r="G36" s="5"/>
      <c r="H36" s="5"/>
      <c r="I36" s="5"/>
      <c r="J36" s="5"/>
    </row>
    <row r="37" spans="1:11" s="8" customFormat="1" ht="19.5" thickBot="1" x14ac:dyDescent="0.35">
      <c r="A37" s="41"/>
      <c r="B37" s="57"/>
      <c r="C37" s="5"/>
      <c r="D37" s="5"/>
      <c r="E37" s="5"/>
      <c r="F37" s="5"/>
      <c r="G37" s="5"/>
      <c r="H37" s="5"/>
      <c r="I37" s="5"/>
      <c r="J37" s="5"/>
    </row>
    <row r="38" spans="1:11" ht="19.5" thickBot="1" x14ac:dyDescent="0.35">
      <c r="A38" s="33" t="s">
        <v>542</v>
      </c>
      <c r="B38" s="56">
        <f>COUNTA(B39)</f>
        <v>0</v>
      </c>
      <c r="C38" s="5"/>
      <c r="D38" s="5"/>
      <c r="E38" s="5"/>
      <c r="F38" s="5"/>
      <c r="G38" s="5"/>
      <c r="H38" s="5"/>
      <c r="I38" s="5"/>
      <c r="J38" s="5"/>
    </row>
    <row r="39" spans="1:11" x14ac:dyDescent="0.25">
      <c r="A39" s="68"/>
    </row>
  </sheetData>
  <autoFilter ref="A2:L34">
    <sortState ref="A3:M44">
      <sortCondition ref="B2:B44"/>
    </sortState>
  </autoFilter>
  <conditionalFormatting sqref="B39:B1048576 B1:B35">
    <cfRule type="duplicateValues" dxfId="38" priority="5"/>
    <cfRule type="duplicateValues" dxfId="37" priority="6"/>
    <cfRule type="duplicateValues" dxfId="36" priority="7"/>
  </conditionalFormatting>
  <conditionalFormatting sqref="F1">
    <cfRule type="duplicateValues" dxfId="35" priority="4"/>
  </conditionalFormatting>
  <conditionalFormatting sqref="F1">
    <cfRule type="duplicateValues" dxfId="34" priority="3"/>
  </conditionalFormatting>
  <conditionalFormatting sqref="F1">
    <cfRule type="duplicateValues" dxfId="33" priority="2"/>
  </conditionalFormatting>
  <conditionalFormatting sqref="B36:B37">
    <cfRule type="duplicateValues" dxfId="32" priority="38"/>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90" zoomScaleNormal="90" workbookViewId="0">
      <selection activeCell="J5" sqref="J5"/>
    </sheetView>
  </sheetViews>
  <sheetFormatPr defaultRowHeight="15" x14ac:dyDescent="0.25"/>
  <cols>
    <col min="1" max="1" width="30.28515625" bestFit="1" customWidth="1"/>
    <col min="2" max="2" width="25" bestFit="1" customWidth="1"/>
    <col min="3" max="3" width="19.28515625" bestFit="1" customWidth="1"/>
    <col min="4" max="4" width="23.140625" bestFit="1" customWidth="1"/>
    <col min="5" max="5" width="23.85546875" bestFit="1" customWidth="1"/>
    <col min="6" max="6" width="16.28515625" bestFit="1" customWidth="1"/>
    <col min="7" max="7" width="15" bestFit="1" customWidth="1"/>
    <col min="8" max="8" width="25.85546875" bestFit="1" customWidth="1"/>
    <col min="9" max="9" width="12.85546875" bestFit="1" customWidth="1"/>
    <col min="10" max="10" width="31.140625" bestFit="1" customWidth="1"/>
    <col min="11" max="11" width="14.7109375" bestFit="1" customWidth="1"/>
    <col min="12" max="12" width="12.5703125" bestFit="1" customWidth="1"/>
  </cols>
  <sheetData>
    <row r="1" spans="1:12" s="30" customFormat="1" ht="19.5" thickBot="1" x14ac:dyDescent="0.35">
      <c r="A1" s="31" t="s">
        <v>537</v>
      </c>
      <c r="B1" s="32">
        <f>COUNTA(B3:B17)</f>
        <v>15</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500</v>
      </c>
    </row>
    <row r="3" spans="1:12" x14ac:dyDescent="0.25">
      <c r="A3" s="1" t="s">
        <v>246</v>
      </c>
      <c r="B3" s="1" t="s">
        <v>247</v>
      </c>
      <c r="C3" s="1" t="s">
        <v>24</v>
      </c>
      <c r="D3" s="1" t="s">
        <v>248</v>
      </c>
      <c r="E3" s="1"/>
      <c r="F3" s="1" t="s">
        <v>249</v>
      </c>
      <c r="G3" s="1" t="s">
        <v>250</v>
      </c>
      <c r="H3" s="1" t="s">
        <v>251</v>
      </c>
      <c r="I3" s="1" t="s">
        <v>251</v>
      </c>
      <c r="J3" s="1" t="s">
        <v>252</v>
      </c>
      <c r="K3" s="1" t="s">
        <v>35</v>
      </c>
    </row>
    <row r="4" spans="1:12" x14ac:dyDescent="0.25">
      <c r="A4" s="1" t="s">
        <v>246</v>
      </c>
      <c r="B4" s="1" t="s">
        <v>253</v>
      </c>
      <c r="C4" s="1"/>
      <c r="D4" s="1" t="s">
        <v>254</v>
      </c>
      <c r="E4" s="1"/>
      <c r="F4" s="1" t="s">
        <v>255</v>
      </c>
      <c r="G4" s="1" t="s">
        <v>250</v>
      </c>
      <c r="H4" s="1" t="s">
        <v>256</v>
      </c>
      <c r="I4" s="1"/>
      <c r="J4" s="1"/>
      <c r="K4" s="1" t="s">
        <v>462</v>
      </c>
    </row>
    <row r="5" spans="1:12" x14ac:dyDescent="0.25">
      <c r="A5" s="1" t="s">
        <v>246</v>
      </c>
      <c r="B5" s="1" t="s">
        <v>257</v>
      </c>
      <c r="C5" s="1"/>
      <c r="D5" s="1" t="s">
        <v>258</v>
      </c>
      <c r="E5" s="1" t="s">
        <v>259</v>
      </c>
      <c r="F5" s="1" t="s">
        <v>260</v>
      </c>
      <c r="G5" s="1" t="s">
        <v>250</v>
      </c>
      <c r="H5" s="1" t="s">
        <v>261</v>
      </c>
      <c r="I5" s="1"/>
      <c r="J5" s="1" t="s">
        <v>262</v>
      </c>
      <c r="K5" s="1" t="s">
        <v>505</v>
      </c>
    </row>
    <row r="6" spans="1:12" x14ac:dyDescent="0.25">
      <c r="A6" s="1" t="s">
        <v>246</v>
      </c>
      <c r="B6" s="1" t="s">
        <v>263</v>
      </c>
      <c r="C6" s="1"/>
      <c r="D6" s="1"/>
      <c r="E6" s="1"/>
      <c r="F6" s="1"/>
      <c r="G6" s="1" t="s">
        <v>250</v>
      </c>
      <c r="H6" s="1"/>
      <c r="I6" s="1"/>
      <c r="J6" s="1"/>
      <c r="K6" s="1" t="s">
        <v>35</v>
      </c>
    </row>
    <row r="7" spans="1:12" x14ac:dyDescent="0.25">
      <c r="A7" s="1" t="s">
        <v>246</v>
      </c>
      <c r="B7" s="1" t="s">
        <v>264</v>
      </c>
      <c r="C7" s="1"/>
      <c r="D7" s="1" t="s">
        <v>265</v>
      </c>
      <c r="E7" s="1"/>
      <c r="F7" s="1" t="s">
        <v>266</v>
      </c>
      <c r="G7" s="1" t="s">
        <v>250</v>
      </c>
      <c r="H7" s="1" t="s">
        <v>267</v>
      </c>
      <c r="I7" s="1"/>
      <c r="J7" s="1"/>
      <c r="K7" s="1" t="s">
        <v>35</v>
      </c>
    </row>
    <row r="8" spans="1:12" x14ac:dyDescent="0.25">
      <c r="A8" s="1" t="s">
        <v>246</v>
      </c>
      <c r="B8" s="1" t="s">
        <v>268</v>
      </c>
      <c r="C8" s="1"/>
      <c r="D8" s="1" t="s">
        <v>125</v>
      </c>
      <c r="E8" s="1"/>
      <c r="F8" s="1" t="s">
        <v>269</v>
      </c>
      <c r="G8" s="1" t="s">
        <v>250</v>
      </c>
      <c r="H8" s="1" t="s">
        <v>270</v>
      </c>
      <c r="I8" s="1"/>
      <c r="J8" s="1"/>
      <c r="K8" s="1" t="s">
        <v>36</v>
      </c>
    </row>
    <row r="9" spans="1:12" x14ac:dyDescent="0.25">
      <c r="A9" s="1" t="s">
        <v>246</v>
      </c>
      <c r="B9" s="1" t="s">
        <v>271</v>
      </c>
      <c r="C9" s="1"/>
      <c r="D9" s="1"/>
      <c r="E9" s="1"/>
      <c r="F9" s="1"/>
      <c r="G9" s="1" t="s">
        <v>250</v>
      </c>
      <c r="H9" s="1"/>
      <c r="I9" s="1"/>
      <c r="J9" s="1"/>
      <c r="K9" s="1" t="s">
        <v>35</v>
      </c>
    </row>
    <row r="10" spans="1:12" x14ac:dyDescent="0.25">
      <c r="A10" s="1" t="s">
        <v>246</v>
      </c>
      <c r="B10" s="1" t="s">
        <v>272</v>
      </c>
      <c r="C10" s="1"/>
      <c r="D10" s="1" t="s">
        <v>273</v>
      </c>
      <c r="E10" s="1"/>
      <c r="F10" s="1" t="s">
        <v>269</v>
      </c>
      <c r="G10" s="1" t="s">
        <v>250</v>
      </c>
      <c r="H10" s="1" t="s">
        <v>274</v>
      </c>
      <c r="I10" s="1"/>
      <c r="J10" s="1"/>
      <c r="K10" s="1" t="s">
        <v>519</v>
      </c>
    </row>
    <row r="11" spans="1:12" x14ac:dyDescent="0.25">
      <c r="A11" s="1" t="s">
        <v>246</v>
      </c>
      <c r="B11" s="1" t="s">
        <v>297</v>
      </c>
      <c r="C11" s="1" t="s">
        <v>24</v>
      </c>
      <c r="D11" s="1" t="s">
        <v>298</v>
      </c>
      <c r="E11" s="1"/>
      <c r="F11" s="1" t="s">
        <v>299</v>
      </c>
      <c r="G11" s="1" t="s">
        <v>250</v>
      </c>
      <c r="H11" s="1" t="s">
        <v>300</v>
      </c>
      <c r="I11" s="1" t="s">
        <v>301</v>
      </c>
      <c r="J11" s="1" t="s">
        <v>24</v>
      </c>
      <c r="K11" s="1" t="s">
        <v>40</v>
      </c>
    </row>
    <row r="12" spans="1:12" x14ac:dyDescent="0.25">
      <c r="A12" s="1" t="s">
        <v>246</v>
      </c>
      <c r="B12" s="1" t="s">
        <v>292</v>
      </c>
      <c r="C12" s="1" t="s">
        <v>293</v>
      </c>
      <c r="D12" s="1" t="s">
        <v>294</v>
      </c>
      <c r="E12" s="1" t="s">
        <v>295</v>
      </c>
      <c r="F12" s="1" t="s">
        <v>296</v>
      </c>
      <c r="G12" s="1" t="s">
        <v>250</v>
      </c>
      <c r="H12" s="1"/>
      <c r="I12" s="1"/>
      <c r="J12" s="1"/>
      <c r="K12" s="1" t="s">
        <v>37</v>
      </c>
    </row>
    <row r="13" spans="1:12" s="8" customFormat="1" x14ac:dyDescent="0.25">
      <c r="A13" s="1" t="s">
        <v>246</v>
      </c>
      <c r="B13" s="1" t="s">
        <v>275</v>
      </c>
      <c r="C13" s="1" t="s">
        <v>276</v>
      </c>
      <c r="D13" s="1" t="s">
        <v>277</v>
      </c>
      <c r="E13" s="1"/>
      <c r="F13" s="1" t="s">
        <v>260</v>
      </c>
      <c r="G13" s="1" t="s">
        <v>250</v>
      </c>
      <c r="H13" s="1" t="s">
        <v>278</v>
      </c>
      <c r="I13" s="1" t="s">
        <v>279</v>
      </c>
      <c r="J13" s="1"/>
      <c r="K13" s="1" t="s">
        <v>36</v>
      </c>
    </row>
    <row r="14" spans="1:12" x14ac:dyDescent="0.25">
      <c r="A14" s="1" t="s">
        <v>246</v>
      </c>
      <c r="B14" s="10" t="s">
        <v>468</v>
      </c>
      <c r="C14" s="2" t="s">
        <v>24</v>
      </c>
      <c r="D14" s="2" t="s">
        <v>467</v>
      </c>
      <c r="E14" s="2"/>
      <c r="F14" s="2" t="s">
        <v>466</v>
      </c>
      <c r="G14" s="1" t="s">
        <v>250</v>
      </c>
      <c r="H14" s="2" t="s">
        <v>465</v>
      </c>
      <c r="I14" s="2" t="s">
        <v>464</v>
      </c>
      <c r="J14" s="9" t="s">
        <v>463</v>
      </c>
      <c r="K14" s="9" t="s">
        <v>462</v>
      </c>
    </row>
    <row r="15" spans="1:12" x14ac:dyDescent="0.25">
      <c r="A15" s="1" t="s">
        <v>246</v>
      </c>
      <c r="B15" s="1" t="s">
        <v>280</v>
      </c>
      <c r="C15" s="1"/>
      <c r="D15" s="1" t="s">
        <v>281</v>
      </c>
      <c r="E15" s="1" t="s">
        <v>282</v>
      </c>
      <c r="F15" s="1"/>
      <c r="G15" s="1" t="s">
        <v>250</v>
      </c>
      <c r="H15" s="1"/>
      <c r="I15" s="1"/>
      <c r="J15" s="1"/>
      <c r="K15" s="1" t="s">
        <v>36</v>
      </c>
    </row>
    <row r="16" spans="1:12" x14ac:dyDescent="0.25">
      <c r="A16" s="1" t="s">
        <v>246</v>
      </c>
      <c r="B16" s="1" t="s">
        <v>283</v>
      </c>
      <c r="C16" s="1"/>
      <c r="D16" s="1" t="s">
        <v>284</v>
      </c>
      <c r="E16" s="1" t="s">
        <v>285</v>
      </c>
      <c r="F16" s="1"/>
      <c r="G16" s="1" t="s">
        <v>250</v>
      </c>
      <c r="H16" s="1"/>
      <c r="I16" s="1"/>
      <c r="J16" s="1"/>
      <c r="K16" s="1" t="s">
        <v>36</v>
      </c>
    </row>
    <row r="17" spans="1:11" x14ac:dyDescent="0.25">
      <c r="A17" s="1" t="s">
        <v>246</v>
      </c>
      <c r="B17" s="1" t="s">
        <v>286</v>
      </c>
      <c r="C17" s="1"/>
      <c r="D17" s="1" t="s">
        <v>287</v>
      </c>
      <c r="E17" s="1" t="s">
        <v>288</v>
      </c>
      <c r="F17" s="1" t="s">
        <v>289</v>
      </c>
      <c r="G17" s="1" t="s">
        <v>250</v>
      </c>
      <c r="H17" s="1" t="s">
        <v>290</v>
      </c>
      <c r="I17" s="1"/>
      <c r="J17" s="1" t="s">
        <v>291</v>
      </c>
      <c r="K17" s="1" t="s">
        <v>36</v>
      </c>
    </row>
    <row r="18" spans="1:11" ht="15.75" thickBot="1" x14ac:dyDescent="0.3"/>
    <row r="19" spans="1:11" ht="19.5" thickBot="1" x14ac:dyDescent="0.35">
      <c r="A19" s="40" t="s">
        <v>470</v>
      </c>
      <c r="B19" s="55">
        <f>COUNTA(B20)</f>
        <v>0</v>
      </c>
    </row>
    <row r="20" spans="1:11" ht="19.5" thickBot="1" x14ac:dyDescent="0.35">
      <c r="A20" s="41"/>
      <c r="B20" s="57"/>
    </row>
    <row r="21" spans="1:11" ht="19.5" thickBot="1" x14ac:dyDescent="0.35">
      <c r="A21" s="33" t="s">
        <v>542</v>
      </c>
      <c r="B21" s="56">
        <f>COUNTA(B22)</f>
        <v>0</v>
      </c>
    </row>
  </sheetData>
  <autoFilter ref="A2:L17">
    <sortState ref="A3:M18">
      <sortCondition ref="B2:B18"/>
    </sortState>
  </autoFilter>
  <conditionalFormatting sqref="B22:B1048576 B1:B18">
    <cfRule type="duplicateValues" dxfId="31" priority="5"/>
  </conditionalFormatting>
  <conditionalFormatting sqref="F1">
    <cfRule type="duplicateValues" dxfId="30" priority="4"/>
  </conditionalFormatting>
  <conditionalFormatting sqref="F1">
    <cfRule type="duplicateValues" dxfId="29" priority="3"/>
  </conditionalFormatting>
  <conditionalFormatting sqref="F1">
    <cfRule type="duplicateValues" dxfId="28" priority="2"/>
  </conditionalFormatting>
  <conditionalFormatting sqref="B19:B20">
    <cfRule type="duplicateValues" dxfId="27"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zoomScale="80" zoomScaleNormal="80" workbookViewId="0">
      <selection activeCell="D40" sqref="D40"/>
    </sheetView>
  </sheetViews>
  <sheetFormatPr defaultRowHeight="15" x14ac:dyDescent="0.25"/>
  <cols>
    <col min="1" max="1" width="30.5703125" style="7" bestFit="1" customWidth="1"/>
    <col min="2" max="2" width="19.85546875" style="7" bestFit="1" customWidth="1"/>
    <col min="3" max="3" width="17.28515625" style="7" bestFit="1" customWidth="1"/>
    <col min="4" max="4" width="38.7109375" style="7" customWidth="1"/>
    <col min="5" max="5" width="10.140625" style="7" bestFit="1" customWidth="1"/>
    <col min="6" max="6" width="17.140625" style="7" bestFit="1" customWidth="1"/>
    <col min="7" max="7" width="30.5703125" style="7" bestFit="1" customWidth="1"/>
    <col min="8" max="8" width="14.42578125" style="7" bestFit="1" customWidth="1"/>
    <col min="9" max="9" width="7.28515625" style="7" customWidth="1"/>
    <col min="10" max="10" width="20.140625" style="7" customWidth="1"/>
    <col min="11" max="11" width="14.5703125" style="7" bestFit="1" customWidth="1"/>
    <col min="12" max="12" width="13.140625" style="7" bestFit="1" customWidth="1"/>
    <col min="13" max="16384" width="9.140625" style="7"/>
  </cols>
  <sheetData>
    <row r="1" spans="1:12" s="30" customFormat="1" ht="19.5" thickBot="1" x14ac:dyDescent="0.35">
      <c r="A1" s="31" t="s">
        <v>537</v>
      </c>
      <c r="B1" s="32">
        <f>COUNTA(B3:B4)</f>
        <v>2</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500</v>
      </c>
    </row>
    <row r="3" spans="1:12" customFormat="1" x14ac:dyDescent="0.25">
      <c r="A3" s="1" t="s">
        <v>488</v>
      </c>
      <c r="B3" s="1" t="s">
        <v>304</v>
      </c>
      <c r="C3" s="1" t="s">
        <v>24</v>
      </c>
      <c r="D3" s="1" t="s">
        <v>305</v>
      </c>
      <c r="E3" s="1"/>
      <c r="F3" s="1" t="s">
        <v>306</v>
      </c>
      <c r="G3" s="6" t="s">
        <v>488</v>
      </c>
      <c r="H3" s="1" t="s">
        <v>307</v>
      </c>
      <c r="I3" s="1" t="s">
        <v>24</v>
      </c>
      <c r="J3" s="1" t="s">
        <v>308</v>
      </c>
      <c r="K3" s="1" t="s">
        <v>518</v>
      </c>
    </row>
    <row r="4" spans="1:12" customFormat="1" x14ac:dyDescent="0.25">
      <c r="A4" s="1" t="s">
        <v>488</v>
      </c>
      <c r="B4" s="1" t="s">
        <v>309</v>
      </c>
      <c r="C4" s="1"/>
      <c r="D4" s="1" t="s">
        <v>310</v>
      </c>
      <c r="E4" s="1"/>
      <c r="F4" s="1" t="s">
        <v>303</v>
      </c>
      <c r="G4" s="6" t="s">
        <v>488</v>
      </c>
      <c r="H4" s="1"/>
      <c r="I4" s="1"/>
      <c r="J4" s="1"/>
      <c r="K4" s="1" t="s">
        <v>518</v>
      </c>
    </row>
    <row r="5" spans="1:12" s="8" customFormat="1" ht="15.75" thickBot="1" x14ac:dyDescent="0.3">
      <c r="A5" s="1"/>
      <c r="B5" s="1"/>
      <c r="C5" s="1"/>
      <c r="D5" s="1"/>
      <c r="E5" s="1"/>
      <c r="F5" s="1"/>
      <c r="G5" s="6"/>
      <c r="H5" s="1"/>
      <c r="I5" s="1"/>
      <c r="J5" s="1"/>
      <c r="K5" s="1"/>
    </row>
    <row r="6" spans="1:12" s="8" customFormat="1" ht="19.5" thickBot="1" x14ac:dyDescent="0.35">
      <c r="A6" s="47" t="s">
        <v>530</v>
      </c>
      <c r="B6" s="48">
        <f>COUNTA(B7)</f>
        <v>0</v>
      </c>
      <c r="C6" s="1"/>
      <c r="D6" s="1"/>
      <c r="E6" s="1"/>
      <c r="F6" s="1"/>
      <c r="G6" s="6"/>
      <c r="H6" s="1"/>
      <c r="I6" s="1"/>
      <c r="J6" s="1"/>
      <c r="K6" s="1"/>
    </row>
    <row r="7" spans="1:12" s="5" customFormat="1" x14ac:dyDescent="0.25">
      <c r="A7" s="46"/>
      <c r="C7" s="46"/>
      <c r="D7" s="46"/>
      <c r="E7" s="46"/>
      <c r="F7" s="46"/>
      <c r="G7" s="46"/>
      <c r="H7" s="46"/>
      <c r="I7" s="46"/>
      <c r="J7" s="46"/>
    </row>
    <row r="8" spans="1:12" ht="15.75" thickBot="1" x14ac:dyDescent="0.3">
      <c r="A8" s="6"/>
      <c r="C8" s="6"/>
      <c r="D8" s="6"/>
      <c r="E8" s="6"/>
      <c r="F8" s="6"/>
      <c r="G8" s="6"/>
      <c r="H8" s="6"/>
      <c r="I8" s="6"/>
      <c r="J8" s="6"/>
      <c r="K8" s="6"/>
    </row>
    <row r="9" spans="1:12" ht="19.5" thickBot="1" x14ac:dyDescent="0.35">
      <c r="A9" s="33" t="s">
        <v>542</v>
      </c>
      <c r="B9" s="56">
        <f>COUNTA(B10)</f>
        <v>0</v>
      </c>
      <c r="C9" s="6"/>
      <c r="D9" s="6"/>
      <c r="E9" s="6"/>
      <c r="F9" s="6"/>
      <c r="G9" s="6"/>
      <c r="H9" s="6"/>
      <c r="I9" s="6"/>
      <c r="J9" s="6"/>
      <c r="K9" s="6"/>
    </row>
    <row r="10" spans="1:12" x14ac:dyDescent="0.25">
      <c r="A10" s="6"/>
      <c r="C10" s="6"/>
      <c r="D10" s="6"/>
      <c r="E10" s="6"/>
      <c r="F10" s="6"/>
      <c r="G10" s="6"/>
      <c r="H10" s="6"/>
      <c r="I10" s="6"/>
      <c r="J10" s="6"/>
      <c r="K10" s="6"/>
    </row>
    <row r="11" spans="1:12" x14ac:dyDescent="0.25">
      <c r="A11" s="6"/>
      <c r="C11" s="6"/>
      <c r="D11" s="6"/>
      <c r="E11" s="6"/>
      <c r="F11" s="6"/>
      <c r="G11" s="6"/>
      <c r="H11" s="6"/>
      <c r="I11" s="6"/>
      <c r="J11" s="6"/>
      <c r="K11" s="6"/>
    </row>
    <row r="12" spans="1:12" x14ac:dyDescent="0.25">
      <c r="A12" s="6"/>
      <c r="C12" s="6"/>
      <c r="D12" s="6"/>
      <c r="E12" s="6"/>
      <c r="F12" s="6"/>
      <c r="G12" s="6"/>
      <c r="H12" s="6"/>
      <c r="I12" s="6"/>
      <c r="J12" s="6"/>
      <c r="K12" s="6"/>
    </row>
    <row r="13" spans="1:12" x14ac:dyDescent="0.25">
      <c r="A13" s="6"/>
      <c r="C13" s="6"/>
      <c r="D13" s="6"/>
      <c r="E13" s="6"/>
      <c r="F13" s="6"/>
      <c r="G13" s="6"/>
      <c r="H13" s="6"/>
      <c r="I13" s="6"/>
      <c r="J13" s="6"/>
      <c r="K13" s="6"/>
    </row>
    <row r="14" spans="1:12" x14ac:dyDescent="0.25">
      <c r="A14" s="6"/>
      <c r="C14" s="6"/>
      <c r="D14" s="6"/>
      <c r="E14" s="6"/>
      <c r="F14" s="6"/>
      <c r="G14" s="6"/>
      <c r="H14" s="6"/>
      <c r="I14" s="6"/>
      <c r="J14" s="6"/>
      <c r="K14" s="6"/>
    </row>
    <row r="15" spans="1:12" x14ac:dyDescent="0.25">
      <c r="A15" s="6"/>
      <c r="C15" s="6"/>
      <c r="D15" s="6"/>
      <c r="E15" s="6"/>
      <c r="F15" s="6"/>
      <c r="G15" s="6"/>
      <c r="H15" s="6"/>
      <c r="I15" s="6"/>
      <c r="J15" s="6"/>
      <c r="K15" s="6"/>
    </row>
  </sheetData>
  <autoFilter ref="A2:L4">
    <sortState ref="A3:M16">
      <sortCondition ref="B2:B16"/>
    </sortState>
  </autoFilter>
  <conditionalFormatting sqref="B23:B1048576 B1:B6">
    <cfRule type="duplicateValues" dxfId="26" priority="6"/>
  </conditionalFormatting>
  <conditionalFormatting sqref="B10:B1048576 B1:B8">
    <cfRule type="duplicateValues" dxfId="25" priority="5"/>
  </conditionalFormatting>
  <conditionalFormatting sqref="F1">
    <cfRule type="duplicateValues" dxfId="24" priority="4"/>
  </conditionalFormatting>
  <conditionalFormatting sqref="F1">
    <cfRule type="duplicateValues" dxfId="23" priority="3"/>
  </conditionalFormatting>
  <conditionalFormatting sqref="F1">
    <cfRule type="duplicateValues" dxfId="22"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6"/>
  <sheetViews>
    <sheetView zoomScale="80" zoomScaleNormal="80" workbookViewId="0">
      <selection activeCell="B2" sqref="B2"/>
    </sheetView>
  </sheetViews>
  <sheetFormatPr defaultRowHeight="15" x14ac:dyDescent="0.25"/>
  <cols>
    <col min="1" max="1" width="30.28515625" bestFit="1" customWidth="1"/>
    <col min="2" max="2" width="31" bestFit="1" customWidth="1"/>
    <col min="3" max="3" width="17.28515625" bestFit="1" customWidth="1"/>
    <col min="4" max="4" width="24.140625" bestFit="1" customWidth="1"/>
    <col min="5" max="5" width="16.28515625" bestFit="1" customWidth="1"/>
    <col min="6" max="6" width="17.140625" bestFit="1" customWidth="1"/>
    <col min="7" max="7" width="15.85546875" bestFit="1" customWidth="1"/>
    <col min="8" max="8" width="25.140625" customWidth="1"/>
    <col min="9" max="9" width="11.7109375" customWidth="1"/>
    <col min="10" max="10" width="31.5703125" bestFit="1" customWidth="1"/>
    <col min="11" max="11" width="14.5703125" bestFit="1" customWidth="1"/>
    <col min="12" max="12" width="135" bestFit="1" customWidth="1"/>
  </cols>
  <sheetData>
    <row r="1" spans="1:12" s="30" customFormat="1" ht="19.5" thickBot="1" x14ac:dyDescent="0.35">
      <c r="A1" s="31" t="s">
        <v>537</v>
      </c>
      <c r="B1" s="32">
        <f>COUNTA(B3:B16)</f>
        <v>14</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500</v>
      </c>
    </row>
    <row r="3" spans="1:12" x14ac:dyDescent="0.25">
      <c r="A3" s="1" t="s">
        <v>371</v>
      </c>
      <c r="B3" s="1" t="s">
        <v>376</v>
      </c>
      <c r="C3" s="1"/>
      <c r="D3" s="1" t="s">
        <v>377</v>
      </c>
      <c r="E3" s="1" t="s">
        <v>378</v>
      </c>
      <c r="F3" s="1" t="s">
        <v>379</v>
      </c>
      <c r="G3" s="1" t="s">
        <v>372</v>
      </c>
      <c r="H3" s="1" t="s">
        <v>380</v>
      </c>
      <c r="I3" s="1" t="s">
        <v>381</v>
      </c>
      <c r="J3" s="1" t="s">
        <v>24</v>
      </c>
      <c r="K3" s="1" t="s">
        <v>516</v>
      </c>
    </row>
    <row r="4" spans="1:12" x14ac:dyDescent="0.25">
      <c r="A4" s="1" t="s">
        <v>371</v>
      </c>
      <c r="B4" s="1" t="s">
        <v>382</v>
      </c>
      <c r="C4" s="1"/>
      <c r="D4" s="1" t="s">
        <v>383</v>
      </c>
      <c r="E4" s="1" t="s">
        <v>384</v>
      </c>
      <c r="F4" s="1" t="s">
        <v>385</v>
      </c>
      <c r="G4" s="1" t="s">
        <v>372</v>
      </c>
      <c r="H4" s="1" t="s">
        <v>386</v>
      </c>
      <c r="I4" s="1"/>
      <c r="J4" s="1"/>
      <c r="K4" s="1" t="s">
        <v>516</v>
      </c>
    </row>
    <row r="5" spans="1:12" x14ac:dyDescent="0.25">
      <c r="A5" s="1" t="s">
        <v>371</v>
      </c>
      <c r="B5" s="1" t="s">
        <v>387</v>
      </c>
      <c r="C5" s="1" t="s">
        <v>24</v>
      </c>
      <c r="D5" s="1"/>
      <c r="E5" s="1"/>
      <c r="F5" s="1" t="s">
        <v>375</v>
      </c>
      <c r="G5" s="1" t="s">
        <v>372</v>
      </c>
      <c r="H5" s="1" t="s">
        <v>388</v>
      </c>
      <c r="I5" s="1" t="s">
        <v>389</v>
      </c>
      <c r="J5" s="1" t="s">
        <v>390</v>
      </c>
      <c r="K5" s="1" t="s">
        <v>35</v>
      </c>
    </row>
    <row r="6" spans="1:12" x14ac:dyDescent="0.25">
      <c r="A6" s="1" t="s">
        <v>371</v>
      </c>
      <c r="B6" s="1" t="s">
        <v>391</v>
      </c>
      <c r="C6" s="1"/>
      <c r="D6" s="1"/>
      <c r="E6" s="1"/>
      <c r="F6" s="1" t="s">
        <v>392</v>
      </c>
      <c r="G6" s="1" t="s">
        <v>372</v>
      </c>
      <c r="H6" s="1" t="s">
        <v>393</v>
      </c>
      <c r="I6" s="1"/>
      <c r="J6" s="1" t="s">
        <v>394</v>
      </c>
      <c r="K6" s="1" t="s">
        <v>507</v>
      </c>
    </row>
    <row r="7" spans="1:12" x14ac:dyDescent="0.25">
      <c r="A7" s="1" t="s">
        <v>371</v>
      </c>
      <c r="B7" s="1" t="s">
        <v>395</v>
      </c>
      <c r="C7" s="1"/>
      <c r="D7" s="1" t="s">
        <v>396</v>
      </c>
      <c r="E7" s="1"/>
      <c r="F7" s="1" t="s">
        <v>374</v>
      </c>
      <c r="G7" s="1" t="s">
        <v>372</v>
      </c>
      <c r="H7" s="1" t="s">
        <v>397</v>
      </c>
      <c r="I7" s="1"/>
      <c r="J7" s="1"/>
      <c r="K7" s="1" t="s">
        <v>36</v>
      </c>
    </row>
    <row r="8" spans="1:12" x14ac:dyDescent="0.25">
      <c r="A8" s="1" t="s">
        <v>371</v>
      </c>
      <c r="B8" s="1" t="s">
        <v>398</v>
      </c>
      <c r="C8" s="1"/>
      <c r="D8" s="1" t="s">
        <v>399</v>
      </c>
      <c r="E8" s="1" t="s">
        <v>400</v>
      </c>
      <c r="F8" s="1" t="s">
        <v>401</v>
      </c>
      <c r="G8" s="1" t="s">
        <v>372</v>
      </c>
      <c r="H8" s="1" t="s">
        <v>402</v>
      </c>
      <c r="I8" s="1"/>
      <c r="J8" s="1" t="s">
        <v>403</v>
      </c>
      <c r="K8" s="1" t="s">
        <v>507</v>
      </c>
    </row>
    <row r="9" spans="1:12" x14ac:dyDescent="0.25">
      <c r="A9" s="1" t="s">
        <v>371</v>
      </c>
      <c r="B9" s="1" t="s">
        <v>404</v>
      </c>
      <c r="C9" s="1"/>
      <c r="D9" s="1" t="s">
        <v>461</v>
      </c>
      <c r="E9" s="1"/>
      <c r="F9" s="1" t="s">
        <v>375</v>
      </c>
      <c r="G9" s="1" t="s">
        <v>372</v>
      </c>
      <c r="H9" s="1" t="s">
        <v>405</v>
      </c>
      <c r="I9" s="1"/>
      <c r="J9" s="1"/>
      <c r="K9" s="1" t="s">
        <v>517</v>
      </c>
      <c r="L9" t="s">
        <v>576</v>
      </c>
    </row>
    <row r="10" spans="1:12" x14ac:dyDescent="0.25">
      <c r="A10" s="1" t="s">
        <v>371</v>
      </c>
      <c r="B10" s="1" t="s">
        <v>406</v>
      </c>
      <c r="C10" s="1"/>
      <c r="D10" s="1" t="s">
        <v>407</v>
      </c>
      <c r="E10" s="1" t="s">
        <v>408</v>
      </c>
      <c r="F10" s="1" t="s">
        <v>373</v>
      </c>
      <c r="G10" s="1" t="s">
        <v>372</v>
      </c>
      <c r="H10" s="1" t="s">
        <v>409</v>
      </c>
      <c r="I10" s="1"/>
      <c r="J10" s="1"/>
      <c r="K10" s="1" t="s">
        <v>514</v>
      </c>
    </row>
    <row r="11" spans="1:12" x14ac:dyDescent="0.25">
      <c r="A11" s="1" t="s">
        <v>371</v>
      </c>
      <c r="B11" s="1" t="s">
        <v>410</v>
      </c>
      <c r="C11" s="1"/>
      <c r="D11" s="1" t="s">
        <v>411</v>
      </c>
      <c r="E11" s="1"/>
      <c r="F11" s="1" t="s">
        <v>375</v>
      </c>
      <c r="G11" s="1" t="s">
        <v>372</v>
      </c>
      <c r="H11" s="1" t="s">
        <v>24</v>
      </c>
      <c r="I11" s="1" t="s">
        <v>24</v>
      </c>
      <c r="J11" s="1" t="s">
        <v>24</v>
      </c>
      <c r="K11" s="1" t="s">
        <v>515</v>
      </c>
    </row>
    <row r="12" spans="1:12" x14ac:dyDescent="0.25">
      <c r="A12" s="1" t="s">
        <v>371</v>
      </c>
      <c r="B12" s="1" t="s">
        <v>412</v>
      </c>
      <c r="C12" s="1"/>
      <c r="D12" s="1" t="s">
        <v>413</v>
      </c>
      <c r="E12" s="1"/>
      <c r="F12" s="1" t="s">
        <v>414</v>
      </c>
      <c r="G12" s="1" t="s">
        <v>372</v>
      </c>
      <c r="H12" s="1" t="s">
        <v>415</v>
      </c>
      <c r="I12" s="1"/>
      <c r="J12" s="1"/>
      <c r="K12" s="1" t="s">
        <v>36</v>
      </c>
    </row>
    <row r="13" spans="1:12" x14ac:dyDescent="0.25">
      <c r="A13" s="1" t="s">
        <v>371</v>
      </c>
      <c r="B13" s="1" t="s">
        <v>416</v>
      </c>
      <c r="C13" s="1" t="s">
        <v>24</v>
      </c>
      <c r="D13" s="1" t="s">
        <v>417</v>
      </c>
      <c r="E13" s="1"/>
      <c r="F13" s="1" t="s">
        <v>302</v>
      </c>
      <c r="G13" s="1" t="s">
        <v>372</v>
      </c>
      <c r="H13" s="1" t="s">
        <v>24</v>
      </c>
      <c r="I13" s="1" t="s">
        <v>24</v>
      </c>
      <c r="J13" s="1" t="s">
        <v>24</v>
      </c>
      <c r="K13" s="1" t="s">
        <v>36</v>
      </c>
    </row>
    <row r="14" spans="1:12" x14ac:dyDescent="0.25">
      <c r="A14" s="1" t="s">
        <v>371</v>
      </c>
      <c r="B14" s="1" t="s">
        <v>418</v>
      </c>
      <c r="C14" s="1"/>
      <c r="D14" s="1" t="s">
        <v>419</v>
      </c>
      <c r="E14" s="1"/>
      <c r="F14" s="1" t="s">
        <v>373</v>
      </c>
      <c r="G14" s="1" t="s">
        <v>372</v>
      </c>
      <c r="H14" s="1" t="s">
        <v>420</v>
      </c>
      <c r="I14" s="1"/>
      <c r="J14" s="1" t="s">
        <v>421</v>
      </c>
      <c r="K14" s="1" t="s">
        <v>35</v>
      </c>
    </row>
    <row r="15" spans="1:12" x14ac:dyDescent="0.25">
      <c r="A15" s="1" t="s">
        <v>371</v>
      </c>
      <c r="B15" s="1" t="s">
        <v>422</v>
      </c>
      <c r="C15" s="1" t="s">
        <v>24</v>
      </c>
      <c r="D15" s="1" t="s">
        <v>72</v>
      </c>
      <c r="E15" s="1" t="s">
        <v>423</v>
      </c>
      <c r="F15" s="1" t="s">
        <v>424</v>
      </c>
      <c r="G15" s="1" t="s">
        <v>372</v>
      </c>
      <c r="H15" s="1" t="s">
        <v>425</v>
      </c>
      <c r="I15" s="1" t="s">
        <v>426</v>
      </c>
      <c r="J15" s="1"/>
      <c r="K15" s="1" t="s">
        <v>36</v>
      </c>
    </row>
    <row r="16" spans="1:12" x14ac:dyDescent="0.25">
      <c r="A16" s="1" t="s">
        <v>371</v>
      </c>
      <c r="B16" s="1" t="s">
        <v>427</v>
      </c>
      <c r="C16" s="1" t="s">
        <v>24</v>
      </c>
      <c r="D16" s="1" t="s">
        <v>428</v>
      </c>
      <c r="E16" s="1"/>
      <c r="F16" s="1" t="s">
        <v>424</v>
      </c>
      <c r="G16" s="1" t="s">
        <v>372</v>
      </c>
      <c r="H16" s="1" t="s">
        <v>429</v>
      </c>
      <c r="I16" s="1" t="s">
        <v>430</v>
      </c>
      <c r="J16" s="1" t="s">
        <v>431</v>
      </c>
      <c r="K16" s="1" t="s">
        <v>35</v>
      </c>
    </row>
    <row r="17" spans="1:12" ht="15.75" thickBot="1" x14ac:dyDescent="0.3">
      <c r="B17" s="6"/>
    </row>
    <row r="18" spans="1:12" ht="19.5" thickBot="1" x14ac:dyDescent="0.35">
      <c r="A18" s="47" t="s">
        <v>530</v>
      </c>
      <c r="B18" s="48">
        <f>COUNTA(B19:B21)</f>
        <v>3</v>
      </c>
    </row>
    <row r="19" spans="1:12" s="43" customFormat="1" x14ac:dyDescent="0.25">
      <c r="A19" s="43" t="s">
        <v>371</v>
      </c>
      <c r="B19" s="43" t="s">
        <v>567</v>
      </c>
      <c r="D19" s="43" t="s">
        <v>568</v>
      </c>
      <c r="E19" s="43" t="s">
        <v>401</v>
      </c>
      <c r="G19" s="43" t="s">
        <v>372</v>
      </c>
      <c r="K19" s="43" t="s">
        <v>507</v>
      </c>
      <c r="L19" s="43" t="s">
        <v>600</v>
      </c>
    </row>
    <row r="20" spans="1:12" x14ac:dyDescent="0.25">
      <c r="A20" s="43" t="s">
        <v>371</v>
      </c>
      <c r="B20" s="6" t="s">
        <v>569</v>
      </c>
      <c r="D20" t="s">
        <v>570</v>
      </c>
      <c r="E20" t="s">
        <v>571</v>
      </c>
      <c r="F20" t="s">
        <v>572</v>
      </c>
      <c r="G20" t="s">
        <v>372</v>
      </c>
      <c r="K20" s="43" t="s">
        <v>507</v>
      </c>
      <c r="L20" t="s">
        <v>601</v>
      </c>
    </row>
    <row r="21" spans="1:12" s="8" customFormat="1" x14ac:dyDescent="0.25">
      <c r="A21" s="43" t="s">
        <v>371</v>
      </c>
      <c r="B21" s="6" t="s">
        <v>593</v>
      </c>
      <c r="D21" s="8" t="s">
        <v>594</v>
      </c>
      <c r="E21" s="8" t="s">
        <v>401</v>
      </c>
      <c r="G21" s="8" t="s">
        <v>372</v>
      </c>
      <c r="K21" s="43" t="s">
        <v>36</v>
      </c>
      <c r="L21" s="8" t="s">
        <v>592</v>
      </c>
    </row>
    <row r="22" spans="1:12" s="8" customFormat="1" ht="15.75" thickBot="1" x14ac:dyDescent="0.3">
      <c r="B22" s="6"/>
    </row>
    <row r="23" spans="1:12" ht="19.5" thickBot="1" x14ac:dyDescent="0.35">
      <c r="A23" s="33" t="s">
        <v>542</v>
      </c>
      <c r="B23" s="56">
        <f>COUNTA(B24:B26)</f>
        <v>3</v>
      </c>
    </row>
    <row r="24" spans="1:12" x14ac:dyDescent="0.25">
      <c r="A24" t="s">
        <v>371</v>
      </c>
      <c r="B24" s="6" t="s">
        <v>581</v>
      </c>
      <c r="D24" t="s">
        <v>582</v>
      </c>
      <c r="E24" t="s">
        <v>572</v>
      </c>
      <c r="G24" t="s">
        <v>583</v>
      </c>
      <c r="K24" t="s">
        <v>587</v>
      </c>
      <c r="L24" t="s">
        <v>543</v>
      </c>
    </row>
    <row r="25" spans="1:12" x14ac:dyDescent="0.25">
      <c r="A25" t="s">
        <v>371</v>
      </c>
      <c r="B25" s="6" t="s">
        <v>584</v>
      </c>
      <c r="D25" t="s">
        <v>585</v>
      </c>
      <c r="E25" t="s">
        <v>572</v>
      </c>
      <c r="G25" t="s">
        <v>583</v>
      </c>
      <c r="H25" t="s">
        <v>586</v>
      </c>
      <c r="K25" s="8" t="s">
        <v>587</v>
      </c>
      <c r="L25" t="s">
        <v>543</v>
      </c>
    </row>
    <row r="26" spans="1:12" x14ac:dyDescent="0.25">
      <c r="A26" t="s">
        <v>371</v>
      </c>
      <c r="B26" s="6" t="s">
        <v>588</v>
      </c>
      <c r="D26" t="s">
        <v>589</v>
      </c>
      <c r="F26" t="s">
        <v>590</v>
      </c>
      <c r="H26">
        <v>871143535</v>
      </c>
      <c r="K26" t="s">
        <v>591</v>
      </c>
      <c r="L26" t="s">
        <v>543</v>
      </c>
    </row>
    <row r="27" spans="1:12" x14ac:dyDescent="0.25">
      <c r="B27" s="6"/>
    </row>
    <row r="28" spans="1:12" x14ac:dyDescent="0.25">
      <c r="B28" s="6"/>
    </row>
    <row r="29" spans="1:12" x14ac:dyDescent="0.25">
      <c r="B29" s="6"/>
    </row>
    <row r="30" spans="1:12" x14ac:dyDescent="0.25">
      <c r="B30" s="6"/>
    </row>
    <row r="31" spans="1:12" x14ac:dyDescent="0.25">
      <c r="B31" s="6"/>
    </row>
    <row r="32" spans="1:12" x14ac:dyDescent="0.25">
      <c r="B32" s="7"/>
    </row>
    <row r="33" spans="2:2" x14ac:dyDescent="0.25">
      <c r="B33" s="7"/>
    </row>
    <row r="34" spans="2:2" x14ac:dyDescent="0.25">
      <c r="B34" s="7"/>
    </row>
    <row r="35" spans="2:2" x14ac:dyDescent="0.25">
      <c r="B35" s="7"/>
    </row>
    <row r="36" spans="2:2" x14ac:dyDescent="0.25">
      <c r="B36" s="7"/>
    </row>
  </sheetData>
  <autoFilter ref="A2:L16">
    <sortState ref="A3:M28">
      <sortCondition ref="B2:B27"/>
    </sortState>
  </autoFilter>
  <conditionalFormatting sqref="B37:B1048576 B1:B16 B19">
    <cfRule type="duplicateValues" dxfId="21" priority="10"/>
  </conditionalFormatting>
  <conditionalFormatting sqref="B24:B1048576 B1:B22">
    <cfRule type="duplicateValues" dxfId="20" priority="8"/>
  </conditionalFormatting>
  <conditionalFormatting sqref="F1">
    <cfRule type="duplicateValues" dxfId="19" priority="7"/>
  </conditionalFormatting>
  <conditionalFormatting sqref="F1">
    <cfRule type="duplicateValues" dxfId="18" priority="6"/>
  </conditionalFormatting>
  <conditionalFormatting sqref="F1">
    <cfRule type="duplicateValues" dxfId="17" priority="5"/>
  </conditionalFormatting>
  <conditionalFormatting sqref="B17:B18 B20:B22 B24:B36">
    <cfRule type="duplicateValues" dxfId="16" priority="3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vt:lpstr>
      <vt:lpstr>Carlow Co</vt:lpstr>
      <vt:lpstr>Clare Co</vt:lpstr>
      <vt:lpstr>Cork Co</vt:lpstr>
      <vt:lpstr>Cork City </vt:lpstr>
      <vt:lpstr>Kerry Co</vt:lpstr>
      <vt:lpstr>Kilkenny Co</vt:lpstr>
      <vt:lpstr>Limerick City &amp; County Council</vt:lpstr>
      <vt:lpstr>Tipperary Co</vt:lpstr>
      <vt:lpstr>Waterford Co</vt:lpstr>
      <vt:lpstr>Wexford Co</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2018-05-28T15:09:31Z</cp:lastPrinted>
  <dcterms:created xsi:type="dcterms:W3CDTF">2017-12-07T14:35:07Z</dcterms:created>
  <dcterms:modified xsi:type="dcterms:W3CDTF">2018-05-28T15:24:22Z</dcterms:modified>
</cp:coreProperties>
</file>