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Co'!$A$2:$M$52</definedName>
    <definedName name="_xlnm._FilterDatabase" localSheetId="2" hidden="1">'Dun Laoghaire Rathdown '!$A$2:$M$13</definedName>
    <definedName name="_xlnm._FilterDatabase" localSheetId="3" hidden="1">'Fingal Co'!$A$2:$M$43</definedName>
    <definedName name="_xlnm._FilterDatabase" localSheetId="4" hidden="1">'Kildare Co'!$A$2:$M$53</definedName>
    <definedName name="_xlnm._FilterDatabase" localSheetId="5" hidden="1">'Laois Co'!$A$2:$M$11</definedName>
    <definedName name="_xlnm._FilterDatabase" localSheetId="6" hidden="1">'Longford Co'!$A$2:$M$9</definedName>
    <definedName name="_xlnm._FilterDatabase" localSheetId="7" hidden="1">'Louth Co'!$A$2:$M$16</definedName>
    <definedName name="_xlnm._FilterDatabase" localSheetId="8" hidden="1">'Meath Co'!$A$2:$M$20</definedName>
    <definedName name="_xlnm._FilterDatabase" localSheetId="9" hidden="1">'Offaly Co'!$A$2:$M$12</definedName>
    <definedName name="_xlnm._FilterDatabase" localSheetId="0" hidden="1">Overview!$H$1:$U$19</definedName>
    <definedName name="_xlnm._FilterDatabase" localSheetId="10" hidden="1">'South Dublin Co'!$A$2:$M$20</definedName>
    <definedName name="_xlnm._FilterDatabase" localSheetId="11" hidden="1">'Westmeath Co'!$A$2:$M$27</definedName>
    <definedName name="_xlnm._FilterDatabase" localSheetId="12" hidden="1">'Wicklow Co'!$A$2:$M$15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3" i="34"/>
  <c r="B1" i="19"/>
  <c r="B1" i="12"/>
  <c r="B1" i="9"/>
  <c r="B1" i="25"/>
  <c r="B1" i="8"/>
  <c r="B1" i="24"/>
  <c r="B1" i="11"/>
  <c r="B1" i="5"/>
  <c r="B1" i="14"/>
  <c r="B1" i="13"/>
  <c r="B1" i="3"/>
  <c r="B58" i="3"/>
  <c r="B17" i="19" l="1"/>
  <c r="F4" i="34"/>
  <c r="B22" i="9"/>
  <c r="B14" i="25"/>
  <c r="B24" i="8"/>
  <c r="B23" i="24"/>
  <c r="B18" i="24"/>
  <c r="B13" i="21"/>
  <c r="B1" i="21"/>
  <c r="B55" i="5"/>
  <c r="B49" i="14"/>
  <c r="B46" i="14"/>
  <c r="B55" i="3"/>
  <c r="B25" i="9"/>
  <c r="C4" i="34" l="1"/>
  <c r="P34" i="34" l="1"/>
  <c r="D8" i="34" l="1"/>
  <c r="B18" i="13"/>
  <c r="E9" i="34" s="1"/>
  <c r="E12" i="34"/>
  <c r="E13" i="34"/>
  <c r="E8" i="34"/>
  <c r="E11" i="34"/>
  <c r="E10" i="34"/>
  <c r="D13" i="34"/>
  <c r="D11" i="34"/>
  <c r="D10" i="34"/>
  <c r="D5" i="34"/>
  <c r="D4" i="34"/>
  <c r="C5" i="34" l="1"/>
  <c r="C6" i="34"/>
  <c r="C9" i="34"/>
  <c r="C10" i="34"/>
  <c r="C7" i="34"/>
  <c r="C3" i="34"/>
  <c r="C11" i="34"/>
  <c r="C12" i="34"/>
  <c r="C8" i="34"/>
  <c r="C13" i="34"/>
  <c r="C14" i="34"/>
  <c r="B4" i="34"/>
  <c r="B5" i="34"/>
  <c r="B6" i="34"/>
  <c r="B9" i="34"/>
  <c r="B10" i="34"/>
  <c r="B7" i="34"/>
  <c r="B11" i="34"/>
  <c r="B12" i="34"/>
  <c r="B8" i="34"/>
  <c r="B13" i="34"/>
  <c r="B14" i="34"/>
  <c r="N34" i="34" l="1"/>
  <c r="K34" i="34"/>
  <c r="M34" i="34"/>
  <c r="O34" i="34"/>
  <c r="B15" i="34" l="1"/>
  <c r="G4" i="34"/>
  <c r="H4" i="34" s="1"/>
  <c r="C15" i="34"/>
  <c r="Q34" i="34"/>
  <c r="L34" i="34"/>
  <c r="B33" i="12" l="1"/>
  <c r="E14" i="34" s="1"/>
  <c r="B30" i="12"/>
  <c r="D14" i="34" s="1"/>
  <c r="D6" i="34"/>
  <c r="B21" i="19"/>
  <c r="E4" i="34" s="1"/>
  <c r="E3" i="34"/>
  <c r="B18" i="25"/>
  <c r="B27" i="8"/>
  <c r="E6" i="34" s="1"/>
  <c r="E15" i="34" s="1"/>
  <c r="B13" i="11"/>
  <c r="E7" i="34" s="1"/>
  <c r="B11" i="11"/>
  <c r="D7" i="34" s="1"/>
  <c r="B17" i="21"/>
  <c r="E5" i="34" s="1"/>
  <c r="B58" i="5"/>
  <c r="B16" i="13"/>
  <c r="D9" i="34" s="1"/>
  <c r="D12" i="34" l="1"/>
  <c r="D3" i="34"/>
  <c r="D15" i="34" s="1"/>
  <c r="F14" i="34" l="1"/>
  <c r="G14" i="34" s="1"/>
  <c r="H14" i="34" s="1"/>
  <c r="F3" i="34"/>
  <c r="F10" i="34"/>
  <c r="G10" i="34" s="1"/>
  <c r="H10" i="34" s="1"/>
  <c r="F6" i="34"/>
  <c r="G6" i="34" s="1"/>
  <c r="H6" i="34" s="1"/>
  <c r="F8" i="34"/>
  <c r="G8" i="34" s="1"/>
  <c r="H8" i="34" s="1"/>
  <c r="F7" i="34"/>
  <c r="G7" i="34" s="1"/>
  <c r="H7" i="34" s="1"/>
  <c r="F5" i="34"/>
  <c r="G5" i="34" s="1"/>
  <c r="H5" i="34" s="1"/>
  <c r="F13" i="34"/>
  <c r="G13" i="34" s="1"/>
  <c r="H13" i="34" s="1"/>
  <c r="F11" i="34"/>
  <c r="G11" i="34" s="1"/>
  <c r="H11" i="34" s="1"/>
  <c r="F9" i="34"/>
  <c r="G9" i="34" s="1"/>
  <c r="H9" i="34" s="1"/>
  <c r="G3" i="34" l="1"/>
  <c r="H3" i="34" s="1"/>
  <c r="F12" i="34"/>
  <c r="G12" i="34" s="1"/>
  <c r="H12" i="34" s="1"/>
  <c r="H15" i="34" l="1"/>
  <c r="F15" i="34"/>
</calcChain>
</file>

<file path=xl/sharedStrings.xml><?xml version="1.0" encoding="utf-8"?>
<sst xmlns="http://schemas.openxmlformats.org/spreadsheetml/2006/main" count="2888" uniqueCount="1457">
  <si>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</si>
  <si>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</si>
  <si>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</si>
  <si>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</si>
  <si>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</si>
  <si>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</si>
  <si>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</si>
  <si>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</si>
  <si>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</si>
  <si>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</si>
  <si>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</si>
  <si>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</si>
  <si>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</si>
  <si>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</si>
  <si>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</si>
  <si>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</si>
  <si>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</si>
  <si>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</si>
  <si>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</si>
  <si>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</si>
  <si>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</si>
  <si>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</si>
  <si>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</si>
  <si>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Rexton Car Parts Limited</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</si>
  <si>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</si>
  <si>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</si>
  <si>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</si>
  <si>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</si>
  <si>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</si>
  <si>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</si>
  <si>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</si>
  <si>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</si>
  <si>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</si>
  <si>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</si>
  <si>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</si>
  <si>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</si>
  <si>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</si>
  <si>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</si>
  <si>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</si>
  <si>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</si>
  <si>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</si>
  <si>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</si>
  <si>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</si>
  <si>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siobhanp.talbot@gmail.com</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</si>
  <si>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</si>
  <si>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</si>
  <si>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</si>
  <si>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</si>
  <si>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</si>
  <si>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</si>
  <si>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</si>
  <si>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</si>
  <si>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</si>
  <si>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</si>
  <si>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</si>
  <si>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</si>
  <si>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</si>
  <si>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</si>
  <si>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</si>
  <si>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</si>
  <si>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</si>
  <si>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</si>
  <si>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</si>
  <si>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</si>
  <si>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</si>
  <si>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</si>
  <si>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</si>
  <si>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</si>
  <si>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</si>
  <si>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</si>
  <si>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</si>
  <si>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</si>
  <si>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</si>
  <si>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</si>
  <si>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</si>
  <si>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</si>
  <si>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</si>
  <si>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</si>
  <si>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</si>
  <si>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</si>
  <si>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</si>
  <si>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</si>
  <si>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</si>
  <si>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</si>
  <si>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</si>
  <si>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</si>
  <si>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</si>
  <si>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</si>
  <si>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</si>
  <si>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</si>
  <si>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</si>
  <si>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</si>
  <si>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</si>
  <si>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</si>
  <si>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</si>
  <si>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</si>
  <si>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</si>
  <si>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</si>
  <si>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</si>
  <si>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</si>
  <si>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</si>
  <si>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</si>
  <si>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</si>
  <si>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</si>
  <si>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</si>
  <si>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</si>
  <si>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</si>
  <si>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</si>
  <si>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</si>
  <si>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</si>
  <si>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</si>
  <si>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</si>
  <si>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</si>
  <si>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</si>
  <si>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</si>
  <si>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</si>
  <si>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</si>
  <si>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</si>
  <si>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</si>
  <si>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</si>
  <si>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</si>
  <si>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</si>
  <si>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</si>
  <si>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</si>
  <si>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</si>
  <si>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</si>
  <si>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</si>
  <si>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</si>
  <si>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</si>
  <si>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</si>
  <si>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</si>
  <si>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</si>
  <si>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</si>
  <si>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</si>
  <si>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</si>
  <si>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</si>
  <si>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</si>
  <si>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VT Motors</t>
  </si>
  <si>
    <t>148 Ardlea Road</t>
  </si>
  <si>
    <t>Artane</t>
  </si>
  <si>
    <t>01 8475146</t>
  </si>
  <si>
    <t>C&amp;K Motors</t>
  </si>
  <si>
    <t>22 Orwell Road</t>
  </si>
  <si>
    <t>Rathgar</t>
  </si>
  <si>
    <t>Dublin 6</t>
  </si>
  <si>
    <t>01/4966590</t>
  </si>
  <si>
    <t>pcrosbie2@eircom.net</t>
  </si>
  <si>
    <t>Graham Walker Cars</t>
  </si>
  <si>
    <t>214-218 Harolds Cross Road</t>
  </si>
  <si>
    <t>01 4973333</t>
  </si>
  <si>
    <t>01 4973303</t>
  </si>
  <si>
    <t>info@grahamwalkercars.ie</t>
  </si>
  <si>
    <t>Kellys Garage</t>
  </si>
  <si>
    <t>13a Mountpleasant Ave Lower</t>
  </si>
  <si>
    <t>Rathmines</t>
  </si>
  <si>
    <t>(01) 497 3536</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</si>
  <si>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</si>
  <si>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</si>
  <si>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</si>
  <si>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</si>
  <si>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</si>
  <si>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</si>
  <si>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</si>
  <si>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</si>
  <si>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</si>
  <si>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</si>
  <si>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</si>
  <si>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</si>
  <si>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</si>
  <si>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</si>
  <si>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</si>
  <si>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</si>
  <si>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</si>
  <si>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</si>
  <si>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</si>
  <si>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</si>
  <si>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</si>
  <si>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</si>
  <si>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</si>
  <si>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</si>
  <si>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</si>
  <si>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</si>
  <si>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</si>
  <si>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</si>
  <si>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</si>
  <si>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</si>
  <si>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</si>
  <si>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</si>
  <si>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</si>
  <si>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</si>
  <si>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</si>
  <si>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</si>
  <si>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</si>
  <si>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</si>
  <si>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</si>
  <si>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</si>
  <si>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</si>
  <si>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</si>
  <si>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</si>
  <si>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</si>
  <si>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</si>
  <si>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</si>
  <si>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</si>
  <si>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</si>
  <si>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</si>
  <si>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</si>
  <si>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</si>
  <si>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</si>
  <si>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</si>
  <si>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</si>
  <si>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</si>
  <si>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</si>
  <si>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</si>
  <si>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</si>
  <si>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</si>
  <si>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</si>
  <si>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</si>
  <si>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</si>
  <si>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</si>
  <si>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</si>
  <si>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</si>
  <si>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</si>
  <si>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AK Compas</t>
  </si>
  <si>
    <t>Unit A The Maltings</t>
  </si>
  <si>
    <t>Upper William Street</t>
  </si>
  <si>
    <t>Athy</t>
  </si>
  <si>
    <t>Krzysztof Wiacek / Anna Wiacek</t>
  </si>
  <si>
    <t>085 1507308</t>
  </si>
  <si>
    <t>akcompas@gmail.com</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</si>
  <si>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</si>
  <si>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</si>
  <si>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</si>
  <si>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</si>
  <si>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</si>
  <si>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</si>
  <si>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</si>
  <si>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</si>
  <si>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</si>
  <si>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</si>
  <si>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</si>
  <si>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</si>
  <si>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</si>
  <si>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</si>
  <si>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</si>
  <si>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</si>
  <si>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</si>
  <si>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</si>
  <si>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</si>
  <si>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</si>
  <si>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</si>
  <si>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</si>
  <si>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</si>
  <si>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</si>
  <si>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</si>
  <si>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</si>
  <si>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</si>
  <si>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</si>
  <si>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</si>
  <si>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</si>
  <si>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</si>
  <si>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</si>
  <si>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</si>
  <si>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</si>
  <si>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</si>
  <si>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</si>
  <si>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</si>
  <si>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</si>
  <si>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</si>
  <si>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</si>
  <si>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</si>
  <si>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</si>
  <si>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</si>
  <si>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</si>
  <si>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</si>
  <si>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</si>
  <si>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</si>
  <si>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</si>
  <si>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</si>
  <si>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</si>
  <si>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</si>
  <si>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</si>
  <si>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</si>
  <si>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</si>
  <si>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</si>
  <si>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</si>
  <si>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</si>
  <si>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</si>
  <si>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</si>
  <si>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</si>
  <si>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</si>
  <si>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</si>
  <si>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</si>
  <si>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</si>
  <si>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</si>
  <si>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</si>
  <si>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</si>
  <si>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</si>
  <si>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</si>
  <si>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</si>
  <si>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</si>
  <si>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</si>
  <si>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</si>
  <si>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</si>
  <si>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</si>
  <si>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</si>
  <si>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</si>
  <si>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</si>
  <si>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</si>
  <si>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</si>
  <si>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</si>
  <si>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</si>
  <si>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</si>
  <si>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</si>
  <si>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</si>
  <si>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</si>
  <si>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</si>
  <si>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</si>
  <si>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</si>
  <si>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</si>
  <si>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</si>
  <si>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</si>
  <si>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</si>
  <si>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</si>
  <si>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</si>
  <si>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</si>
  <si>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</si>
  <si>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</si>
  <si>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</si>
  <si>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</si>
  <si>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</si>
  <si>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</si>
  <si>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</si>
  <si>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</si>
  <si>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</si>
  <si>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</si>
  <si>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</si>
  <si>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</si>
  <si>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</si>
  <si>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</si>
  <si>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</si>
  <si>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</si>
  <si>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</si>
  <si>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</si>
  <si>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</si>
  <si>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</si>
  <si>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</si>
  <si>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</si>
  <si>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</si>
  <si>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</si>
  <si>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</si>
  <si>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</si>
  <si>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</si>
  <si>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</si>
  <si>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</si>
  <si>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</si>
  <si>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</si>
  <si>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</si>
  <si>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 Conlan &amp; Sons</t>
  </si>
  <si>
    <t>Kildare Road</t>
  </si>
  <si>
    <t>Ronan McCarthy</t>
  </si>
  <si>
    <t>045-524345</t>
  </si>
  <si>
    <t>045-524616</t>
  </si>
  <si>
    <t>parts@conlanandsons.ie</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</si>
  <si>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</si>
  <si>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</si>
  <si>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</si>
  <si>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</si>
  <si>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</si>
  <si>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</si>
  <si>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</si>
  <si>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</si>
  <si>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</si>
  <si>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</si>
  <si>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</si>
  <si>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</si>
  <si>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</si>
  <si>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</si>
  <si>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</si>
  <si>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</si>
  <si>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</si>
  <si>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</si>
  <si>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</si>
  <si>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</si>
  <si>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</si>
  <si>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</si>
  <si>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</si>
  <si>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</si>
  <si>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</si>
  <si>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</si>
  <si>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</si>
  <si>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</si>
  <si>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</si>
  <si>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</si>
  <si>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</si>
  <si>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</si>
  <si>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</si>
  <si>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</si>
  <si>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</si>
  <si>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</si>
  <si>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</si>
  <si>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</si>
  <si>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</si>
  <si>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</si>
  <si>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</si>
  <si>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</si>
  <si>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</si>
  <si>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</si>
  <si>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</si>
  <si>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</si>
  <si>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 Bracken Motors</t>
  </si>
  <si>
    <t>Millbrook</t>
  </si>
  <si>
    <t>045-524890</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</si>
  <si>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</si>
  <si>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</si>
  <si>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</si>
  <si>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</si>
  <si>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</si>
  <si>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</si>
  <si>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</si>
  <si>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</si>
  <si>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</si>
  <si>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</si>
  <si>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</si>
  <si>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</si>
  <si>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</si>
  <si>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</si>
  <si>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</si>
  <si>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</si>
  <si>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</si>
  <si>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</si>
  <si>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</si>
  <si>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Autoline Cars</t>
  </si>
  <si>
    <t>Clane</t>
  </si>
  <si>
    <t>Gary O'Doherty</t>
  </si>
  <si>
    <t>045 982222  087 2541027</t>
  </si>
  <si>
    <t>045 982255</t>
  </si>
  <si>
    <t>sales@autolinecarsales.ie</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</si>
  <si>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</si>
  <si>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</si>
  <si>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</si>
  <si>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</si>
  <si>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</si>
  <si>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</si>
  <si>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</si>
  <si>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</si>
  <si>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</si>
  <si>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</si>
  <si>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</si>
  <si>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</si>
  <si>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</si>
  <si>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</si>
  <si>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</si>
  <si>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</si>
  <si>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</si>
  <si>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</si>
  <si>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</si>
  <si>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</si>
  <si>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</si>
  <si>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</si>
  <si>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</si>
  <si>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</si>
  <si>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</si>
  <si>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</si>
  <si>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</si>
  <si>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</si>
  <si>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 xml:space="preserve">Ashbourne </t>
  </si>
  <si>
    <t>F&amp;C Coffey Garage</t>
  </si>
  <si>
    <t>Rathrone</t>
  </si>
  <si>
    <t>(046) 9543914</t>
  </si>
  <si>
    <t>G&amp;T Autos</t>
  </si>
  <si>
    <t xml:space="preserve">Donaghmore </t>
  </si>
  <si>
    <t>Gintaras Geleziunas</t>
  </si>
  <si>
    <t>(01) 8353852</t>
  </si>
  <si>
    <t>gtautos@hotmail.com</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</si>
  <si>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</si>
  <si>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</si>
  <si>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</si>
  <si>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</si>
  <si>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</si>
  <si>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</si>
  <si>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</si>
  <si>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</si>
  <si>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</si>
  <si>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</si>
  <si>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</si>
  <si>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</si>
  <si>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</si>
  <si>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</si>
  <si>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</si>
  <si>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Martin Smyth Motors</t>
  </si>
  <si>
    <t>Dulane</t>
  </si>
  <si>
    <t>Kells</t>
  </si>
  <si>
    <t>(046)9249001</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</si>
  <si>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</si>
  <si>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</si>
  <si>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</si>
  <si>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</si>
  <si>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</si>
  <si>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</si>
  <si>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</si>
  <si>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</si>
  <si>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</si>
  <si>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</si>
  <si>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</si>
  <si>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</si>
  <si>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</si>
  <si>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</si>
  <si>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</si>
  <si>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</si>
  <si>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</si>
  <si>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</si>
  <si>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</si>
  <si>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</si>
  <si>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</si>
  <si>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Raystown Business Park</t>
  </si>
  <si>
    <t>South Dublin County Council</t>
  </si>
  <si>
    <t>Clondalkin</t>
  </si>
  <si>
    <t>Johnston Logistics Ltd</t>
  </si>
  <si>
    <t>Blackchurch</t>
  </si>
  <si>
    <t>Rathcoole</t>
  </si>
  <si>
    <t>Co Dublin</t>
  </si>
  <si>
    <t>01-4013333</t>
  </si>
  <si>
    <t>01-4588261</t>
  </si>
  <si>
    <t>info@jol.ie</t>
  </si>
  <si>
    <t>Lucan</t>
  </si>
  <si>
    <t>Quick Pit Tyres Ltd.</t>
  </si>
  <si>
    <t>Unit 2 - Crannog</t>
  </si>
  <si>
    <t>Ballygaddy Road</t>
  </si>
  <si>
    <t>01-4577270</t>
  </si>
  <si>
    <t>Conways Garage</t>
  </si>
  <si>
    <t>Ballydowd</t>
  </si>
  <si>
    <t xml:space="preserve">Lucan </t>
  </si>
  <si>
    <t>(01)6280485</t>
  </si>
  <si>
    <t>IAN COATES</t>
  </si>
  <si>
    <t>57 HUNTERS AVENUE HUNTER</t>
  </si>
  <si>
    <t>BALLYCULLEN ROAD</t>
  </si>
  <si>
    <t>DUBLIN 24</t>
  </si>
  <si>
    <t>CO. DUBLIN</t>
  </si>
  <si>
    <t>087 8274888</t>
  </si>
  <si>
    <t>Rathcoole Motors</t>
  </si>
  <si>
    <t>APP Rathcoole Motors Ltd</t>
  </si>
  <si>
    <t>Unit 200, Greenogue Business Park</t>
  </si>
  <si>
    <t>Andrew Murphy</t>
  </si>
  <si>
    <t>01-4588520</t>
  </si>
  <si>
    <t>01-4587094</t>
  </si>
  <si>
    <t>Palmerstown</t>
  </si>
  <si>
    <t>Auto Detail Valeting</t>
  </si>
  <si>
    <t>Long Mile Road</t>
  </si>
  <si>
    <t>087 911 1265</t>
  </si>
  <si>
    <t>Cherry Orchard Auto Clinic</t>
  </si>
  <si>
    <t>Unit 38 Enterprise Centre</t>
  </si>
  <si>
    <t>Lavery Avenue</t>
  </si>
  <si>
    <t>Parkwest</t>
  </si>
  <si>
    <t>085 124 41 52</t>
  </si>
  <si>
    <t>info@auto-clinic.ie</t>
  </si>
  <si>
    <t>Chevrolet Ireland</t>
  </si>
  <si>
    <t>Cedar House</t>
  </si>
  <si>
    <t>Park West Rd</t>
  </si>
  <si>
    <t>Park West Business Park</t>
  </si>
  <si>
    <t>Seamus Morgan</t>
  </si>
  <si>
    <t>4139200.</t>
  </si>
  <si>
    <t>smorgan@chevrolet.ie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</si>
  <si>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</si>
  <si>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</si>
  <si>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</si>
  <si>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</si>
  <si>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</si>
  <si>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</si>
  <si>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</si>
  <si>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</si>
  <si>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</si>
  <si>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</si>
  <si>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</si>
  <si>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</si>
  <si>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</si>
  <si>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</si>
  <si>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</si>
  <si>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</si>
  <si>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</si>
  <si>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</si>
  <si>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</si>
  <si>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</si>
  <si>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</si>
  <si>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</si>
  <si>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</si>
  <si>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</si>
  <si>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</si>
  <si>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</si>
  <si>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</si>
  <si>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</si>
  <si>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</si>
  <si>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</si>
  <si>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</si>
  <si>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</si>
  <si>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Walkinstown Auto Services</t>
  </si>
  <si>
    <t>01 4298539</t>
  </si>
  <si>
    <t>Dublin 13</t>
  </si>
  <si>
    <t>Rathfarnham</t>
  </si>
  <si>
    <t>Dublin 16</t>
  </si>
  <si>
    <t>GM Ireland Ltd</t>
  </si>
  <si>
    <t>Heather Road</t>
  </si>
  <si>
    <t>Sandyford Industrial Estate</t>
  </si>
  <si>
    <t>Sandyford</t>
  </si>
  <si>
    <t>Dublin 18</t>
  </si>
  <si>
    <t>Michael Keegan</t>
  </si>
  <si>
    <t>N4 Car Sales Ltd</t>
  </si>
  <si>
    <t>Palmerstown Retail Park</t>
  </si>
  <si>
    <t>Dublin 20</t>
  </si>
  <si>
    <t>01-4433339</t>
  </si>
  <si>
    <t>A.S Cars Ltd</t>
  </si>
  <si>
    <t>1 Ballymount Great</t>
  </si>
  <si>
    <t>Turnpike Road</t>
  </si>
  <si>
    <t>01-4123696</t>
  </si>
  <si>
    <t>Armalou Ltd / OHM Group</t>
  </si>
  <si>
    <t>Clonlara Avenue</t>
  </si>
  <si>
    <t>Baldonnell Business Park</t>
  </si>
  <si>
    <t>Baldonnell</t>
  </si>
  <si>
    <t>Emmet Holland</t>
  </si>
  <si>
    <t>Eholland@ohm.ie</t>
  </si>
  <si>
    <t>Fonthill Car Sales</t>
  </si>
  <si>
    <t>Fonthill Road</t>
  </si>
  <si>
    <t>087 2596822</t>
  </si>
  <si>
    <t>Green Isle Tyre and Auto</t>
  </si>
  <si>
    <t>Unit 6 Green Isle Industrial Estate</t>
  </si>
  <si>
    <t>Henry O'Donnell Motors</t>
  </si>
  <si>
    <t>10a Robinhood Road</t>
  </si>
  <si>
    <t>01 450 1630</t>
  </si>
  <si>
    <t>MKW Motors</t>
  </si>
  <si>
    <t>Kingswood Business Park</t>
  </si>
  <si>
    <t>Baldonnell Road</t>
  </si>
  <si>
    <t>(01) 4595266 </t>
  </si>
  <si>
    <t>Mr Automotive</t>
  </si>
  <si>
    <t>Clondalkin Comm Park</t>
  </si>
  <si>
    <t>Cloverhill Rd</t>
  </si>
  <si>
    <t>01-4670640</t>
  </si>
  <si>
    <t>Dublin 24</t>
  </si>
  <si>
    <t>Tallaght</t>
  </si>
  <si>
    <t>D&amp;S Roe (Wholesale Motor Factors)</t>
  </si>
  <si>
    <t>Unit D15</t>
  </si>
  <si>
    <t>Ballymount Cross Industrial Estate</t>
  </si>
  <si>
    <t>Sean Roe</t>
  </si>
  <si>
    <t>087-2596364/01 456 4410</t>
  </si>
  <si>
    <t>01-456 4416</t>
  </si>
  <si>
    <r>
      <t>info@dsroeltd.com</t>
    </r>
    <r>
      <rPr>
        <sz val="11"/>
        <color rgb="FF323232"/>
        <rFont val="Calibri"/>
        <family val="2"/>
        <scheme val="minor"/>
      </rPr>
      <t xml:space="preserve"> </t>
    </r>
  </si>
  <si>
    <t>Hillside Garage</t>
  </si>
  <si>
    <t>Unit A3 South City Business Park</t>
  </si>
  <si>
    <t>01-4520072</t>
  </si>
  <si>
    <t>info@hillsidegarage.ie</t>
  </si>
  <si>
    <t>Nigel Brophy Service Point</t>
  </si>
  <si>
    <t>Eurohaul Centre</t>
  </si>
  <si>
    <t>086 2463031</t>
  </si>
  <si>
    <t>South City Business Park</t>
  </si>
  <si>
    <t>STM Garage</t>
  </si>
  <si>
    <t>Unit D Tauris Business Park</t>
  </si>
  <si>
    <t>085 7626263</t>
  </si>
  <si>
    <t>info@stmgarage.com</t>
  </si>
  <si>
    <t>Tech Plus Ltd</t>
  </si>
  <si>
    <t>Unit E9</t>
  </si>
  <si>
    <t>Brian O'Neill</t>
  </si>
  <si>
    <t>01-4049060</t>
  </si>
  <si>
    <t>The Square</t>
  </si>
  <si>
    <t>Riverstown</t>
  </si>
  <si>
    <t>Longford County Council</t>
  </si>
  <si>
    <t>Affordable Tyres</t>
  </si>
  <si>
    <t>Co Longford</t>
  </si>
  <si>
    <t>Johnston Business Park</t>
  </si>
  <si>
    <t>Cartrongeeragh</t>
  </si>
  <si>
    <t>Longford</t>
  </si>
  <si>
    <t>Church Street</t>
  </si>
  <si>
    <t>Ballymahon</t>
  </si>
  <si>
    <t>Geery's Garage</t>
  </si>
  <si>
    <t>087 387 0155</t>
  </si>
  <si>
    <t>John Duignan Motors</t>
  </si>
  <si>
    <t>Unit 7 New Townspark Industrial Estate</t>
  </si>
  <si>
    <t>085 2444333</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</si>
  <si>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</si>
  <si>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</si>
  <si>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</si>
  <si>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</si>
  <si>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</si>
  <si>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</si>
  <si>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</si>
  <si>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</si>
  <si>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</si>
  <si>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</si>
  <si>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</si>
  <si>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</si>
  <si>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</si>
  <si>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</si>
  <si>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</si>
  <si>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</si>
  <si>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</si>
  <si>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</si>
  <si>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</si>
  <si>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</si>
  <si>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</si>
  <si>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</si>
  <si>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</si>
  <si>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Mullingar</t>
  </si>
  <si>
    <t>Classic Car Service Ireland</t>
  </si>
  <si>
    <t>Unit 4 Blyry Business Park</t>
  </si>
  <si>
    <t>090 6465975</t>
  </si>
  <si>
    <t>info@classicservicesireland.com</t>
  </si>
  <si>
    <t>D&amp;S Autos</t>
  </si>
  <si>
    <t>26 Valley Cottages</t>
  </si>
  <si>
    <t xml:space="preserve">Mullingar </t>
  </si>
  <si>
    <t>087 463 7398</t>
  </si>
  <si>
    <t>D. Kenny Tyre Sales</t>
  </si>
  <si>
    <t>Golden Island</t>
  </si>
  <si>
    <t>Donal Kenny</t>
  </si>
  <si>
    <t>090-6474730</t>
  </si>
  <si>
    <t>Dalys Autos</t>
  </si>
  <si>
    <t>Ballinahown</t>
  </si>
  <si>
    <t>090-6430825</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</si>
  <si>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</si>
  <si>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</si>
  <si>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</si>
  <si>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</si>
  <si>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</si>
  <si>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</si>
  <si>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</si>
  <si>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</si>
  <si>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</si>
  <si>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</si>
  <si>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</si>
  <si>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</si>
  <si>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</si>
  <si>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</si>
  <si>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</si>
  <si>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</si>
  <si>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</si>
  <si>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</si>
  <si>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</si>
  <si>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</si>
  <si>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</si>
  <si>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</si>
  <si>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</si>
  <si>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</si>
  <si>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</si>
  <si>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</si>
  <si>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</si>
  <si>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</si>
  <si>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</si>
  <si>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</si>
  <si>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</si>
  <si>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</si>
  <si>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</si>
  <si>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</si>
  <si>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</si>
  <si>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</si>
  <si>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</si>
  <si>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Kiernan Auto</t>
  </si>
  <si>
    <t>Brosna Business Park</t>
  </si>
  <si>
    <t>Lynn Road</t>
  </si>
  <si>
    <t>087 915 7564</t>
  </si>
  <si>
    <t>kiernanauto@gmail.com</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</si>
  <si>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</si>
  <si>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</si>
  <si>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</si>
  <si>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</si>
  <si>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</si>
  <si>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</si>
  <si>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</si>
  <si>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</si>
  <si>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</si>
  <si>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</si>
  <si>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</si>
  <si>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</si>
  <si>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</si>
  <si>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</si>
  <si>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</si>
  <si>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</si>
  <si>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</si>
  <si>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</si>
  <si>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</si>
  <si>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</si>
  <si>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Tyre Merchants</t>
  </si>
  <si>
    <t>Unit 4</t>
  </si>
  <si>
    <t>The Green</t>
  </si>
  <si>
    <t>044-9345033</t>
  </si>
  <si>
    <t>Refer to ROID: 436/437</t>
  </si>
  <si>
    <t>Pat Frierys Garage</t>
  </si>
  <si>
    <t>Clonmellon</t>
  </si>
  <si>
    <t>Rapid Tyres Mullingar (Eagle Motors)</t>
  </si>
  <si>
    <t>Rapid Tyres Mullingar</t>
  </si>
  <si>
    <t>Unit 32, Zone C</t>
  </si>
  <si>
    <t>Mullingar Business Park</t>
  </si>
  <si>
    <t>James Moran</t>
  </si>
  <si>
    <t>086 8785296</t>
  </si>
  <si>
    <t>Tormey Auto Services</t>
  </si>
  <si>
    <t xml:space="preserve">The Pidgeons </t>
  </si>
  <si>
    <t>090 6485148</t>
  </si>
  <si>
    <t>kevtormey@yahoo.com</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</si>
  <si>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</si>
  <si>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</si>
  <si>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</si>
  <si>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</si>
  <si>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</si>
  <si>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</si>
  <si>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</si>
  <si>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</si>
  <si>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</si>
  <si>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</si>
  <si>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</si>
  <si>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</si>
  <si>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</si>
  <si>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</si>
  <si>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</si>
  <si>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</si>
  <si>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</si>
  <si>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Dun Laoghaire</t>
  </si>
  <si>
    <t>GK Autopoint</t>
  </si>
  <si>
    <t>35-37 Glasthule Road</t>
  </si>
  <si>
    <t>Glasthule</t>
  </si>
  <si>
    <t>01-2841054</t>
  </si>
  <si>
    <t>Grace &amp; Harvey Ltd.</t>
  </si>
  <si>
    <t>12-16 Glasthule Road</t>
  </si>
  <si>
    <t>01-2802991</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</si>
  <si>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</si>
  <si>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</si>
  <si>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</si>
  <si>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</si>
  <si>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</si>
  <si>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</si>
  <si>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</si>
  <si>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</si>
  <si>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</si>
  <si>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</si>
  <si>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</si>
  <si>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</si>
  <si>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</si>
  <si>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</si>
  <si>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</si>
  <si>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</si>
  <si>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</si>
  <si>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</si>
  <si>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</si>
  <si>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</si>
  <si>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</si>
  <si>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</si>
  <si>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</si>
  <si>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</si>
  <si>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</si>
  <si>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</si>
  <si>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</si>
  <si>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</si>
  <si>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</si>
  <si>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</si>
  <si>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</si>
  <si>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</si>
  <si>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</si>
  <si>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</si>
  <si>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</si>
  <si>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</si>
  <si>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</si>
  <si>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</si>
  <si>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</si>
  <si>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</si>
  <si>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</si>
  <si>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</si>
  <si>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</si>
  <si>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</si>
  <si>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</si>
  <si>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</si>
  <si>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</si>
  <si>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</si>
  <si>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</si>
  <si>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</si>
  <si>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</si>
  <si>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</si>
  <si>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</si>
  <si>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</si>
  <si>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</si>
  <si>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</si>
  <si>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</si>
  <si>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</si>
  <si>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</si>
  <si>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</si>
  <si>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</si>
  <si>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</si>
  <si>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</si>
  <si>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</si>
  <si>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</si>
  <si>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</si>
  <si>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</si>
  <si>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</si>
  <si>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</si>
  <si>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</si>
  <si>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</si>
  <si>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</si>
  <si>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</si>
  <si>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</si>
  <si>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</si>
  <si>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</si>
  <si>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</si>
  <si>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</si>
  <si>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</si>
  <si>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</si>
  <si>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</si>
  <si>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</si>
  <si>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</si>
  <si>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</si>
  <si>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</si>
  <si>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</si>
  <si>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</si>
  <si>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</si>
  <si>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</si>
  <si>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</si>
  <si>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</si>
  <si>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</si>
  <si>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</si>
  <si>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</si>
  <si>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</si>
  <si>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</si>
  <si>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</si>
  <si>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</si>
  <si>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</si>
  <si>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</si>
  <si>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</si>
  <si>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</si>
  <si>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</si>
  <si>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</si>
  <si>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</si>
  <si>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</si>
  <si>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</si>
  <si>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</si>
  <si>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</si>
  <si>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</si>
  <si>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</si>
  <si>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</si>
  <si>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</si>
  <si>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</si>
  <si>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</si>
  <si>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</si>
  <si>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</si>
  <si>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</si>
  <si>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</si>
  <si>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</si>
  <si>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</si>
  <si>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</si>
  <si>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</si>
  <si>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</si>
  <si>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</si>
  <si>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</si>
  <si>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</si>
  <si>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</si>
  <si>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</si>
  <si>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</si>
  <si>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</si>
  <si>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</si>
  <si>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</si>
  <si>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</si>
  <si>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</si>
  <si>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</si>
  <si>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</si>
  <si>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</si>
  <si>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</si>
  <si>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Ardnaree Car Sales t/a Top Quality Autos</t>
  </si>
  <si>
    <t>Unit 6, Block 50</t>
  </si>
  <si>
    <t>Rosemount Business Park</t>
  </si>
  <si>
    <t>Ian Thornton  Pauline tuesday</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</si>
  <si>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</si>
  <si>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</si>
  <si>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</si>
  <si>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</si>
  <si>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</si>
  <si>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</si>
  <si>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</si>
  <si>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</si>
  <si>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</si>
  <si>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</si>
  <si>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</si>
  <si>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</si>
  <si>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</si>
  <si>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</si>
  <si>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</si>
  <si>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</si>
  <si>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</si>
  <si>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</si>
  <si>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</si>
  <si>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</si>
  <si>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</si>
  <si>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</si>
  <si>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</si>
  <si>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</si>
  <si>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</si>
  <si>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</si>
  <si>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</si>
  <si>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</si>
  <si>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</si>
  <si>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</si>
  <si>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</si>
  <si>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</si>
  <si>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</si>
  <si>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</si>
  <si>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</si>
  <si>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</si>
  <si>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</si>
  <si>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</si>
  <si>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</si>
  <si>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</si>
  <si>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</si>
  <si>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</si>
  <si>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</si>
  <si>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</si>
  <si>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</si>
  <si>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</si>
  <si>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</si>
  <si>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</si>
  <si>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</si>
  <si>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</si>
  <si>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</si>
  <si>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</si>
  <si>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</si>
  <si>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</si>
  <si>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</si>
  <si>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</si>
  <si>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</si>
  <si>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</si>
  <si>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</si>
  <si>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</si>
  <si>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</si>
  <si>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</si>
  <si>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</si>
  <si>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</si>
  <si>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</si>
  <si>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</si>
  <si>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</si>
  <si>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</si>
  <si>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</si>
  <si>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</si>
  <si>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</si>
  <si>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</si>
  <si>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</si>
  <si>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</si>
  <si>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</si>
  <si>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</si>
  <si>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</si>
  <si>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</si>
  <si>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</si>
  <si>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</si>
  <si>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</si>
  <si>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</si>
  <si>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</si>
  <si>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</si>
  <si>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</si>
  <si>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</si>
  <si>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</si>
  <si>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</si>
  <si>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</si>
  <si>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</si>
  <si>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</si>
  <si>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</si>
  <si>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</si>
  <si>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</si>
  <si>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</si>
  <si>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</si>
  <si>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</si>
  <si>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</si>
  <si>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</si>
  <si>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</si>
  <si>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</si>
  <si>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</si>
  <si>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</si>
  <si>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</si>
  <si>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</si>
  <si>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</si>
  <si>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</si>
  <si>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</si>
  <si>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</si>
  <si>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</si>
  <si>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</si>
  <si>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</si>
  <si>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</si>
  <si>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</si>
  <si>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</si>
  <si>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</si>
  <si>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</si>
  <si>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</si>
  <si>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</si>
  <si>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</si>
  <si>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</si>
  <si>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</si>
  <si>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</si>
  <si>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</si>
  <si>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</si>
  <si>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</si>
  <si>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</si>
  <si>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</si>
  <si>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</si>
  <si>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</si>
  <si>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</si>
  <si>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</si>
  <si>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</si>
  <si>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</si>
  <si>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</si>
  <si>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</si>
  <si>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</si>
  <si>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</si>
  <si>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Mountmellick</t>
  </si>
  <si>
    <t>Leinster Mobile Tyres</t>
  </si>
  <si>
    <t>087-7085546</t>
  </si>
  <si>
    <t>Michael Lyng Motors</t>
  </si>
  <si>
    <t>Sleaty Road</t>
  </si>
  <si>
    <t>059 9170800</t>
  </si>
  <si>
    <t>infocarlow@lyngmotors.ie</t>
  </si>
  <si>
    <t>Tom Kirwan Car Sales</t>
  </si>
  <si>
    <t>Ballylynan</t>
  </si>
  <si>
    <t>086-2605765</t>
  </si>
  <si>
    <t>sales@tomkirwancars.com</t>
  </si>
  <si>
    <t>Bonham Bros Garage</t>
  </si>
  <si>
    <t>Abbyleix</t>
  </si>
  <si>
    <t>Martin Bonham</t>
  </si>
  <si>
    <t>(057)8731909</t>
  </si>
  <si>
    <t>Hogan Bros</t>
  </si>
  <si>
    <t>Broughla</t>
  </si>
  <si>
    <t>Clonaslee</t>
  </si>
  <si>
    <t>Ray Hogan</t>
  </si>
  <si>
    <t>057/8648166</t>
  </si>
  <si>
    <t>057/8648088</t>
  </si>
  <si>
    <t>hoganbrothers@eircom.net</t>
  </si>
  <si>
    <t>Morans Garage</t>
  </si>
  <si>
    <t>Damien Moran</t>
  </si>
  <si>
    <t>(057)8648017</t>
  </si>
  <si>
    <t>Whelan Tyres</t>
  </si>
  <si>
    <t>Dunamise</t>
  </si>
  <si>
    <t>Portlaois</t>
  </si>
  <si>
    <t>Tom Whelan</t>
  </si>
  <si>
    <t>Louth County Council</t>
  </si>
  <si>
    <t>David Byrne Tyres</t>
  </si>
  <si>
    <t>Drogheda Road</t>
  </si>
  <si>
    <t>Ardee</t>
  </si>
  <si>
    <t>Co. Louth</t>
  </si>
  <si>
    <t>David Byrne</t>
  </si>
  <si>
    <t>086 2647666 / 041 6853931</t>
  </si>
  <si>
    <t xml:space="preserve">Dundalk </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</si>
  <si>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</si>
  <si>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</si>
  <si>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</si>
  <si>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</si>
  <si>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</si>
  <si>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</si>
  <si>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</si>
  <si>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</si>
  <si>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</si>
  <si>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</si>
  <si>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</si>
  <si>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</si>
  <si>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</si>
  <si>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Boyne Business Park</t>
  </si>
  <si>
    <t>Newry Road</t>
  </si>
  <si>
    <t>Dunleer</t>
  </si>
  <si>
    <t xml:space="preserve">Fiodav Limited </t>
  </si>
  <si>
    <t>Cassidy Car Parts</t>
  </si>
  <si>
    <t>Grangebellew</t>
  </si>
  <si>
    <t>Get a Grip Tyres</t>
  </si>
  <si>
    <t>042 935 5476</t>
  </si>
  <si>
    <t>Hill Street Tyres</t>
  </si>
  <si>
    <t>Hill Street</t>
  </si>
  <si>
    <t>Mark Johnston</t>
  </si>
  <si>
    <t>042 93 33895</t>
  </si>
  <si>
    <t>042 92329581</t>
  </si>
  <si>
    <t>info@hillstreettyres.ie</t>
  </si>
  <si>
    <t>KRC Motor Services Limited</t>
  </si>
  <si>
    <t>66a Newtown Business Park</t>
  </si>
  <si>
    <t>Linetide Co Ltd</t>
  </si>
  <si>
    <t>Rathcor</t>
  </si>
  <si>
    <t>Seamus Murnaghan / Briege</t>
  </si>
  <si>
    <t>087 - 6737620 / 042 9376373 (Briege)</t>
  </si>
  <si>
    <t>042-9376373</t>
  </si>
  <si>
    <t>Tyre Wholesaler</t>
  </si>
  <si>
    <t>Tallanstown</t>
  </si>
  <si>
    <t>Meehan Crash Repair Specialists</t>
  </si>
  <si>
    <t>Haggardstown</t>
  </si>
  <si>
    <t>(042) 932 2153</t>
  </si>
  <si>
    <t>meehanbodyrepair@gmail.com</t>
  </si>
  <si>
    <t>Nash Motors</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</si>
  <si>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</si>
  <si>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</si>
  <si>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</si>
  <si>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</si>
  <si>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</si>
  <si>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</si>
  <si>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</si>
  <si>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</si>
  <si>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</si>
  <si>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</si>
  <si>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</si>
  <si>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</si>
  <si>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</si>
  <si>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</si>
  <si>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Thomas Quinn</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</si>
  <si>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</si>
  <si>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</si>
  <si>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</si>
  <si>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</si>
  <si>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</si>
  <si>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</si>
  <si>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</si>
  <si>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</si>
  <si>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</si>
  <si>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</si>
  <si>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</si>
  <si>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</si>
  <si>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</si>
  <si>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</si>
  <si>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</si>
  <si>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</si>
  <si>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</si>
  <si>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</si>
  <si>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</si>
  <si>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</si>
  <si>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</si>
  <si>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</si>
  <si>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</si>
  <si>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</si>
  <si>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</si>
  <si>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</si>
  <si>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</si>
  <si>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</si>
  <si>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</si>
  <si>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</si>
  <si>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</si>
  <si>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</si>
  <si>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</si>
  <si>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</si>
  <si>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</si>
  <si>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</si>
  <si>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</si>
  <si>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</si>
  <si>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</si>
  <si>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</si>
  <si>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</si>
  <si>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</si>
  <si>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</si>
  <si>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</si>
  <si>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</si>
  <si>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</si>
  <si>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</si>
  <si>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</si>
  <si>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</si>
  <si>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</si>
  <si>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</si>
  <si>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</si>
  <si>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</si>
  <si>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</si>
  <si>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</si>
  <si>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</si>
  <si>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car sales </t>
  </si>
  <si>
    <t xml:space="preserve">Services </t>
  </si>
  <si>
    <t xml:space="preserve">Disposal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</si>
  <si>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</si>
  <si>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</si>
  <si>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</si>
  <si>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</si>
  <si>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</si>
  <si>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</si>
  <si>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</si>
  <si>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</si>
  <si>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</si>
  <si>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</si>
  <si>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</si>
  <si>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</si>
  <si>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</si>
  <si>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</si>
  <si>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</si>
  <si>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</si>
  <si>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</si>
  <si>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</si>
  <si>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</si>
  <si>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</si>
  <si>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</si>
  <si>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</si>
  <si>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</si>
  <si>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</si>
  <si>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</si>
  <si>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</si>
  <si>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</si>
  <si>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</si>
  <si>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</si>
  <si>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</si>
  <si>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</si>
  <si>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</si>
  <si>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</si>
  <si>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</si>
  <si>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</si>
  <si>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</si>
  <si>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</si>
  <si>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</si>
  <si>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</si>
  <si>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</si>
  <si>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</si>
  <si>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</si>
  <si>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</si>
  <si>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</si>
  <si>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</si>
  <si>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</si>
  <si>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</si>
  <si>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</si>
  <si>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</si>
  <si>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</si>
  <si>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HKF auto</t>
  </si>
  <si>
    <t>Unit 2 Jamestown Business park</t>
  </si>
  <si>
    <t xml:space="preserve">Michael Kai </t>
  </si>
  <si>
    <t>083 117 1612</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</si>
  <si>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</si>
  <si>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</si>
  <si>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</si>
  <si>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</si>
  <si>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Jarek Motors Ltd</t>
  </si>
  <si>
    <t>31 Premier Business Park</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</si>
  <si>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</si>
  <si>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</si>
  <si>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</si>
  <si>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</si>
  <si>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</si>
  <si>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</si>
  <si>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</si>
  <si>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</si>
  <si>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</si>
  <si>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</si>
  <si>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</si>
  <si>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</si>
  <si>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</si>
  <si>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</si>
  <si>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</si>
  <si>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</si>
  <si>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Drive Inn Motors Dunshaughlin</t>
  </si>
  <si>
    <t>Dunshaughlin Motors</t>
  </si>
  <si>
    <t>The Gable Shopping Centre</t>
  </si>
  <si>
    <t>Dunshaughlin</t>
  </si>
  <si>
    <t>Hazi Tyres</t>
  </si>
  <si>
    <t>Bridge Street</t>
  </si>
  <si>
    <t>Kilcormac</t>
  </si>
  <si>
    <t>Banagher Tyres &amp; Garage</t>
  </si>
  <si>
    <t>Lusmagh Road</t>
  </si>
  <si>
    <t>Banagher</t>
  </si>
  <si>
    <t>Walkinstown Tyre Centre</t>
  </si>
  <si>
    <t>78 Walkinstown Road</t>
  </si>
  <si>
    <t>Murrough Motors</t>
  </si>
  <si>
    <t>Old Veha Factory</t>
  </si>
  <si>
    <t>Unit 3, The Murrough</t>
  </si>
  <si>
    <t>Moran's Avoca Ltd</t>
  </si>
  <si>
    <t>Tinnahinch</t>
  </si>
  <si>
    <t>Avoca</t>
  </si>
  <si>
    <t>(085) 8583324</t>
  </si>
  <si>
    <t>(01) 4569419</t>
  </si>
  <si>
    <t>(085) 1039637</t>
  </si>
  <si>
    <t xml:space="preserve">Liam Deleaney </t>
  </si>
  <si>
    <t>Truck Tyres Distributor</t>
  </si>
  <si>
    <t>(087) 3949201</t>
  </si>
  <si>
    <t>Gillian Tougher</t>
  </si>
  <si>
    <t>(086) 2573500</t>
  </si>
  <si>
    <t>(041) 9831316</t>
  </si>
  <si>
    <t>(042) 9429042</t>
  </si>
  <si>
    <t>(01) 8250200</t>
  </si>
  <si>
    <t xml:space="preserve">Martin Daly </t>
  </si>
  <si>
    <t xml:space="preserve">Regina Tumulty </t>
  </si>
  <si>
    <t xml:space="preserve">Thomas McGovern </t>
  </si>
  <si>
    <t>(087) 1525700</t>
  </si>
  <si>
    <t>Salvage</t>
  </si>
  <si>
    <t xml:space="preserve">Motor sales </t>
  </si>
  <si>
    <t>(057) 9152885</t>
  </si>
  <si>
    <t>(087) 1190733</t>
  </si>
  <si>
    <t>Slawomir Wlodarczyk</t>
  </si>
  <si>
    <t>Brian Pattison</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</si>
  <si>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</si>
  <si>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</si>
  <si>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</si>
  <si>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</si>
  <si>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</si>
  <si>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</si>
  <si>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</si>
  <si>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</si>
  <si>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</si>
  <si>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</si>
  <si>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</si>
  <si>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</si>
  <si>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</si>
  <si>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</si>
  <si>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Non Compliant Member No. 1584 non reporting for any of the months (Oct – Jan inclusive) nor paid their membership fees</t>
  </si>
  <si>
    <t>Non Compliant Member No. 3655 non reporting for any of the months (Oct – Jan inclusive) nor paid their membership fees</t>
  </si>
  <si>
    <t>Non Compliant Member No. 3947 non reporting for any of the months (Oct – Jan inclusive) nor paid their membership fees</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</si>
  <si>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</si>
  <si>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</si>
  <si>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</si>
  <si>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</si>
  <si>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Tyre shop</t>
  </si>
  <si>
    <t xml:space="preserve"> </t>
  </si>
  <si>
    <t>K MC MANUS TYRES</t>
  </si>
  <si>
    <t>TURVEY BUSINESS PARK</t>
  </si>
  <si>
    <t xml:space="preserve">Donabate </t>
  </si>
  <si>
    <t xml:space="preserve">Reported as a free rider- No information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</si>
  <si>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</si>
  <si>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</si>
  <si>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</si>
  <si>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</si>
  <si>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</si>
  <si>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</si>
  <si>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</si>
  <si>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</si>
  <si>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</si>
  <si>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</si>
  <si>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</si>
  <si>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</si>
  <si>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</si>
  <si>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</si>
  <si>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</si>
  <si>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</si>
  <si>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</si>
  <si>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</si>
  <si>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</si>
  <si>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</si>
  <si>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</si>
  <si>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</si>
  <si>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</si>
  <si>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</si>
  <si>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Tyres Shop </t>
  </si>
  <si>
    <t xml:space="preserve">Eastern-Midland Region </t>
  </si>
  <si>
    <t>Non Compliant Member No. 3789 non reporting for any of the months (Oct – Jan inclusive) non paid their membership fees</t>
  </si>
  <si>
    <t>Non Compliant Member No. 1185 non reporting for any of the months (Oct – Jan inclusive) non paid their membership fees</t>
  </si>
  <si>
    <t>Non Compliant Member No. 4091 non reporting for any of the months (Oct – Jan inclusive) non paid their membership fees</t>
  </si>
  <si>
    <t>Non Compliant Member No. 2149 non reporting for any of the months (Oct – Jan inclusive) non paid their membership fees</t>
  </si>
  <si>
    <t>Non Compliant Member No. 1537 non reporting for any of the months (Oct – Jan inclusive) non paid their membership fees</t>
  </si>
  <si>
    <t>Non Compliant Member No. 1741 non reporting for any of the months (Oct – Jan inclusive) non paid their membership fees</t>
  </si>
  <si>
    <t>Non Compliant Member No. 3778 non reporting for any of the months (Oct – Jan inclusive) non paid their membership fees</t>
  </si>
  <si>
    <t>Non Compliant Member No. 3656 non reporting for any of the months (Oct – Jan inclusive) non paid their membership fees</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</si>
  <si>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</si>
  <si>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</si>
  <si>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</si>
  <si>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</si>
  <si>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</si>
  <si>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</si>
  <si>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</si>
  <si>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</si>
  <si>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</si>
  <si>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</si>
  <si>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</si>
  <si>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</si>
  <si>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</si>
  <si>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</si>
  <si>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</si>
  <si>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</si>
  <si>
    <t>Joey Dunne Tyres Louth</t>
  </si>
  <si>
    <t>Colm Mc Kevitt Motors Castlebellingham</t>
  </si>
  <si>
    <t xml:space="preserve">Sales </t>
  </si>
  <si>
    <t xml:space="preserve">Tyres Sales </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</si>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</sst>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FD1851"/>
      <name val="Calibri"/>
      <family val="2"/>
      <scheme val="minor"/>
    </font>
    <font>
      <sz val="11"/>
      <color rgb="FF323232"/>
      <name val="Calibri"/>
      <family val="2"/>
      <scheme val="minor"/>
    </font>
    <font>
      <sz val="11"/>
      <color rgb="FF2B2B2B"/>
      <name val="Calibri"/>
      <family val="2"/>
      <scheme val="minor"/>
    </font>
    <font>
      <sz val="11"/>
      <color rgb="FF621774"/>
      <name val="Calibri"/>
      <family val="2"/>
      <scheme val="minor"/>
    </font>
    <font>
      <sz val="11"/>
      <color rgb="FFEF2442"/>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center"/>
    </xf>
    <xf numFmtId="0" fontId="19" fillId="3" borderId="0" applyNumberFormat="0" applyBorder="0" applyAlignment="0" applyProtection="0"/>
  </cellStyleXfs>
  <cellXfs count="13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 fillId="0" borderId="0" xfId="0" applyFont="1" applyAlignment="1">
      <alignment horizontal="left" vertical="top"/>
    </xf>
    <xf numFmtId="0" fontId="11" fillId="0" borderId="0" xfId="0" applyFont="1" applyFill="1" applyAlignment="1"/>
    <xf numFmtId="0" fontId="4" fillId="0" borderId="0" xfId="1" applyFont="1" applyAlignment="1">
      <alignment vertical="center" wrapText="1"/>
    </xf>
    <xf numFmtId="0" fontId="9" fillId="0" borderId="0" xfId="0" applyFont="1" applyAlignment="1"/>
    <xf numFmtId="0" fontId="0" fillId="0" borderId="0" xfId="0" applyFont="1" applyAlignment="1">
      <alignment vertical="center"/>
    </xf>
    <xf numFmtId="0" fontId="8" fillId="0" borderId="0" xfId="0" applyFont="1" applyAlignment="1"/>
    <xf numFmtId="0" fontId="0" fillId="0" borderId="0" xfId="0" applyFont="1" applyFill="1" applyAlignment="1">
      <alignment wrapText="1"/>
    </xf>
    <xf numFmtId="0" fontId="13" fillId="0" borderId="0" xfId="0" applyFont="1" applyAlignment="1"/>
    <xf numFmtId="0" fontId="14" fillId="0" borderId="0" xfId="0" applyFont="1" applyAlignment="1"/>
    <xf numFmtId="0" fontId="0" fillId="0" borderId="0" xfId="0" applyFont="1" applyAlignment="1">
      <alignment vertical="center" wrapText="1"/>
    </xf>
    <xf numFmtId="0" fontId="6" fillId="0" borderId="0" xfId="1" applyFont="1" applyAlignment="1">
      <alignment horizontal="center" vertical="center" wrapText="1"/>
    </xf>
    <xf numFmtId="0" fontId="0" fillId="0" borderId="0" xfId="0" applyFont="1" applyFill="1" applyBorder="1" applyAlignment="1">
      <alignment vertical="center"/>
    </xf>
    <xf numFmtId="0" fontId="15" fillId="0" borderId="0" xfId="0" applyFont="1" applyFill="1" applyAlignment="1"/>
    <xf numFmtId="0" fontId="0" fillId="0" borderId="0" xfId="0" applyBorder="1"/>
    <xf numFmtId="0" fontId="16" fillId="0" borderId="0" xfId="0" applyFont="1"/>
    <xf numFmtId="0" fontId="17" fillId="0" borderId="0" xfId="0" applyFont="1" applyFill="1" applyBorder="1" applyAlignment="1">
      <alignment horizontal="left" vertical="top" wrapText="1"/>
    </xf>
    <xf numFmtId="0" fontId="5" fillId="0" borderId="0" xfId="0" applyFont="1"/>
    <xf numFmtId="0" fontId="0" fillId="0" borderId="0" xfId="0" applyFill="1"/>
    <xf numFmtId="0" fontId="0" fillId="0" borderId="0" xfId="0" applyFont="1" applyFill="1" applyAlignment="1">
      <alignment horizontal="left" vertical="center" wrapText="1" indent="1"/>
    </xf>
    <xf numFmtId="0" fontId="4" fillId="0" borderId="0" xfId="1" applyFont="1" applyFill="1" applyAlignment="1"/>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22" fillId="0" borderId="0" xfId="0" applyFont="1"/>
    <xf numFmtId="0" fontId="2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22" fillId="5" borderId="2" xfId="0" applyFont="1" applyFill="1" applyBorder="1"/>
    <xf numFmtId="0" fontId="22" fillId="2" borderId="1" xfId="0" applyFont="1" applyFill="1" applyBorder="1"/>
    <xf numFmtId="0" fontId="23" fillId="2" borderId="1" xfId="0" applyFont="1" applyFill="1" applyBorder="1"/>
    <xf numFmtId="0" fontId="3" fillId="0" borderId="0" xfId="1" applyAlignment="1"/>
    <xf numFmtId="10" fontId="0" fillId="0" borderId="0" xfId="0" applyNumberFormat="1"/>
    <xf numFmtId="0" fontId="25" fillId="4" borderId="2" xfId="0" applyFont="1" applyFill="1" applyBorder="1" applyAlignment="1">
      <alignment horizontal="left" vertical="top" wrapText="1"/>
    </xf>
    <xf numFmtId="0" fontId="2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4" fillId="2" borderId="2" xfId="0" applyFont="1" applyFill="1" applyBorder="1" applyAlignment="1">
      <alignment horizontal="left" vertical="top" wrapText="1"/>
    </xf>
    <xf numFmtId="0" fontId="24" fillId="2" borderId="6" xfId="0" applyFont="1" applyFill="1" applyBorder="1" applyAlignment="1">
      <alignment horizontal="left" vertical="top" wrapText="1"/>
    </xf>
    <xf numFmtId="0" fontId="0" fillId="0" borderId="8" xfId="0" applyNumberFormat="1" applyBorder="1" applyAlignment="1">
      <alignment horizontal="right"/>
    </xf>
    <xf numFmtId="0" fontId="22" fillId="4" borderId="1" xfId="0" applyFont="1" applyFill="1" applyBorder="1"/>
    <xf numFmtId="0" fontId="0" fillId="0" borderId="6" xfId="0" applyBorder="1" applyAlignment="1">
      <alignment horizontal="right"/>
    </xf>
    <xf numFmtId="0" fontId="21" fillId="0" borderId="0" xfId="0" applyFont="1" applyAlignment="1">
      <alignment horizontal="left" vertical="top"/>
    </xf>
    <xf numFmtId="0" fontId="22" fillId="0" borderId="0" xfId="0" applyFont="1" applyAlignment="1"/>
    <xf numFmtId="0" fontId="22" fillId="0" borderId="0" xfId="0" applyNumberFormat="1" applyFont="1" applyFill="1" applyBorder="1" applyAlignment="1" applyProtection="1"/>
    <xf numFmtId="0" fontId="29" fillId="0" borderId="0" xfId="0" applyNumberFormat="1" applyFont="1" applyFill="1" applyBorder="1" applyAlignment="1" applyProtection="1"/>
    <xf numFmtId="0" fontId="27" fillId="0" borderId="0" xfId="0" applyFont="1"/>
    <xf numFmtId="0" fontId="30" fillId="4" borderId="4" xfId="0" applyFont="1" applyFill="1" applyBorder="1" applyAlignment="1">
      <alignment horizontal="left" vertical="center" wrapText="1"/>
    </xf>
    <xf numFmtId="0" fontId="30" fillId="5" borderId="12"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22" fillId="0" borderId="12" xfId="0" applyFont="1" applyBorder="1" applyAlignment="1">
      <alignment vertical="center"/>
    </xf>
    <xf numFmtId="0" fontId="22" fillId="0" borderId="13" xfId="0" applyFont="1" applyBorder="1" applyAlignment="1">
      <alignment vertical="center"/>
    </xf>
    <xf numFmtId="0" fontId="22" fillId="0" borderId="4" xfId="0" applyFont="1" applyBorder="1" applyAlignment="1">
      <alignment vertical="center"/>
    </xf>
    <xf numFmtId="0" fontId="22" fillId="0" borderId="0" xfId="0" applyFont="1" applyFill="1" applyBorder="1"/>
    <xf numFmtId="0" fontId="23" fillId="0" borderId="0" xfId="0" applyFont="1" applyFill="1" applyBorder="1"/>
    <xf numFmtId="0" fontId="23" fillId="2" borderId="4" xfId="0" applyFont="1" applyFill="1" applyBorder="1"/>
    <xf numFmtId="0" fontId="22" fillId="2" borderId="4" xfId="0" applyFont="1" applyFill="1" applyBorder="1"/>
    <xf numFmtId="0" fontId="31" fillId="0" borderId="0" xfId="0" applyFont="1"/>
    <xf numFmtId="0" fontId="27" fillId="0" borderId="0" xfId="0" applyNumberFormat="1" applyFont="1" applyFill="1" applyBorder="1" applyAlignment="1" applyProtection="1"/>
    <xf numFmtId="0" fontId="22" fillId="4" borderId="4" xfId="0" applyFont="1" applyFill="1" applyBorder="1"/>
    <xf numFmtId="0" fontId="22" fillId="5" borderId="4" xfId="0" applyFont="1" applyFill="1" applyBorder="1"/>
    <xf numFmtId="0" fontId="0" fillId="0" borderId="0" xfId="0" applyFill="1" applyAlignment="1"/>
    <xf numFmtId="14" fontId="0" fillId="0" borderId="0" xfId="0" applyNumberFormat="1" applyFill="1" applyAlignment="1"/>
    <xf numFmtId="0" fontId="0" fillId="0" borderId="6" xfId="0" applyBorder="1"/>
    <xf numFmtId="0" fontId="0" fillId="0" borderId="8" xfId="0" applyNumberFormat="1" applyBorder="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6" fillId="0" borderId="0" xfId="0" applyFont="1" applyAlignment="1">
      <alignment wrapText="1"/>
    </xf>
    <xf numFmtId="0" fontId="16" fillId="0" borderId="0" xfId="0" applyFont="1" applyAlignment="1">
      <alignment horizontal="justify" vertical="center" wrapText="1"/>
    </xf>
    <xf numFmtId="14" fontId="0" fillId="0" borderId="0" xfId="0" applyNumberFormat="1"/>
    <xf numFmtId="0" fontId="25" fillId="0" borderId="4" xfId="0" applyFont="1" applyBorder="1" applyAlignment="1">
      <alignment horizontal="left" vertical="top" wrapText="1"/>
    </xf>
    <xf numFmtId="0" fontId="25" fillId="0" borderId="2" xfId="0" applyFont="1" applyBorder="1" applyAlignment="1">
      <alignment horizontal="left" vertical="top" wrapText="1"/>
    </xf>
    <xf numFmtId="9" fontId="25" fillId="0" borderId="3" xfId="0" applyNumberFormat="1" applyFont="1" applyBorder="1" applyAlignment="1">
      <alignment horizontal="left" vertical="top" wrapText="1"/>
    </xf>
    <xf numFmtId="0" fontId="25" fillId="0" borderId="6" xfId="0" applyFont="1" applyBorder="1" applyAlignment="1">
      <alignment horizontal="left" vertical="top" wrapText="1"/>
    </xf>
    <xf numFmtId="9" fontId="25" fillId="0" borderId="6" xfId="0" applyNumberFormat="1" applyFont="1" applyBorder="1" applyAlignment="1">
      <alignment horizontal="left" vertical="top" wrapText="1"/>
    </xf>
    <xf numFmtId="0" fontId="0" fillId="0" borderId="0" xfId="0" applyFont="1" applyBorder="1" applyAlignment="1"/>
    <xf numFmtId="0" fontId="32" fillId="0" borderId="0" xfId="0" applyFont="1"/>
    <xf numFmtId="0" fontId="21" fillId="0" borderId="2" xfId="0" applyFont="1" applyBorder="1" applyAlignment="1">
      <alignment horizontal="left" vertical="center" wrapText="1"/>
    </xf>
    <xf numFmtId="0" fontId="21" fillId="0" borderId="3" xfId="0" applyFont="1" applyBorder="1" applyAlignment="1">
      <alignment horizontal="left" vertical="center" wrapText="1"/>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0" fillId="3" borderId="1" xfId="2" applyFont="1" applyBorder="1" applyAlignment="1">
      <alignment horizontal="center"/>
    </xf>
    <xf numFmtId="0" fontId="20" fillId="3" borderId="2" xfId="2" applyFont="1" applyBorder="1" applyAlignment="1">
      <alignment horizontal="center"/>
    </xf>
    <xf numFmtId="0" fontId="20" fillId="3" borderId="3" xfId="2" applyFont="1" applyBorder="1" applyAlignment="1">
      <alignment horizontal="center"/>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8">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16/04/2018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Leitrim County Council</c:v>
                </c:pt>
                <c:pt idx="3">
                  <c:v>Cork County Council</c:v>
                </c:pt>
                <c:pt idx="4">
                  <c:v>Mayo County Council</c:v>
                </c:pt>
                <c:pt idx="5">
                  <c:v>Tipperary County Council</c:v>
                </c:pt>
                <c:pt idx="6">
                  <c:v>Cork City Council</c:v>
                </c:pt>
                <c:pt idx="7">
                  <c:v>Waterford City &amp;County Council</c:v>
                </c:pt>
                <c:pt idx="8">
                  <c:v>South Dublin County Council</c:v>
                </c:pt>
                <c:pt idx="9">
                  <c:v>Wicklow County Council</c:v>
                </c:pt>
                <c:pt idx="10">
                  <c:v>Clare County Council</c:v>
                </c:pt>
                <c:pt idx="11">
                  <c:v>Laois County Council</c:v>
                </c:pt>
                <c:pt idx="12">
                  <c:v>Meath County Council</c:v>
                </c:pt>
                <c:pt idx="13">
                  <c:v>Carlow County Council</c:v>
                </c:pt>
                <c:pt idx="14">
                  <c:v>Monaghan County Council</c:v>
                </c:pt>
                <c:pt idx="15">
                  <c:v>Longford County Council</c:v>
                </c:pt>
                <c:pt idx="16">
                  <c:v>Wexford County Council</c:v>
                </c:pt>
                <c:pt idx="17">
                  <c:v>Louth County Council</c:v>
                </c:pt>
                <c:pt idx="18">
                  <c:v>Roscommon County Council</c:v>
                </c:pt>
                <c:pt idx="19">
                  <c:v>Dun Laoghaire Rathdown</c:v>
                </c:pt>
                <c:pt idx="20">
                  <c:v>Kilkenny County Council</c:v>
                </c:pt>
                <c:pt idx="21">
                  <c:v>Offaly County Council</c:v>
                </c:pt>
                <c:pt idx="22">
                  <c:v>Sligo County Council</c:v>
                </c:pt>
                <c:pt idx="23">
                  <c:v>Cavan County Council</c:v>
                </c:pt>
                <c:pt idx="24">
                  <c:v>Fingal County Council</c:v>
                </c:pt>
                <c:pt idx="25">
                  <c:v>Kerry County Council</c:v>
                </c:pt>
                <c:pt idx="26">
                  <c:v>Dublin City Council</c:v>
                </c:pt>
                <c:pt idx="27">
                  <c:v>Galway County Council</c:v>
                </c:pt>
                <c:pt idx="28">
                  <c:v>Donegal County Council</c:v>
                </c:pt>
                <c:pt idx="29">
                  <c:v>Kildare County Council</c:v>
                </c:pt>
                <c:pt idx="30">
                  <c:v>Westmeath County Council</c:v>
                </c:pt>
              </c:strCache>
            </c:strRef>
          </c:cat>
          <c:val>
            <c:numRef>
              <c:f>Overview!$Q$3:$Q$33</c:f>
              <c:numCache>
                <c:formatCode>0%</c:formatCode>
                <c:ptCount val="31"/>
                <c:pt idx="0">
                  <c:v>1</c:v>
                </c:pt>
                <c:pt idx="1">
                  <c:v>0.97959183673469385</c:v>
                </c:pt>
                <c:pt idx="2">
                  <c:v>0.97560975609756095</c:v>
                </c:pt>
                <c:pt idx="3">
                  <c:v>0.97058823529411764</c:v>
                </c:pt>
                <c:pt idx="4">
                  <c:v>0.93220338983050843</c:v>
                </c:pt>
                <c:pt idx="5">
                  <c:v>0.89230769230769236</c:v>
                </c:pt>
                <c:pt idx="6">
                  <c:v>0.88888888888888884</c:v>
                </c:pt>
                <c:pt idx="7">
                  <c:v>0.88571428571428568</c:v>
                </c:pt>
                <c:pt idx="8">
                  <c:v>0.88461538461538458</c:v>
                </c:pt>
                <c:pt idx="9">
                  <c:v>0.88181818181818183</c:v>
                </c:pt>
                <c:pt idx="10">
                  <c:v>0.87012987012987009</c:v>
                </c:pt>
                <c:pt idx="11">
                  <c:v>0.86363636363636365</c:v>
                </c:pt>
                <c:pt idx="12">
                  <c:v>0.8601398601398601</c:v>
                </c:pt>
                <c:pt idx="13">
                  <c:v>0.84210526315789469</c:v>
                </c:pt>
                <c:pt idx="14">
                  <c:v>0.83673469387755106</c:v>
                </c:pt>
                <c:pt idx="15">
                  <c:v>0.82926829268292679</c:v>
                </c:pt>
                <c:pt idx="16">
                  <c:v>0.82291666666666663</c:v>
                </c:pt>
                <c:pt idx="17">
                  <c:v>0.82051282051282048</c:v>
                </c:pt>
                <c:pt idx="18">
                  <c:v>0.81132075471698117</c:v>
                </c:pt>
                <c:pt idx="19">
                  <c:v>0.80645161290322576</c:v>
                </c:pt>
                <c:pt idx="20">
                  <c:v>0.8</c:v>
                </c:pt>
                <c:pt idx="21">
                  <c:v>0.79166666666666663</c:v>
                </c:pt>
                <c:pt idx="22">
                  <c:v>0.77777777777777779</c:v>
                </c:pt>
                <c:pt idx="23">
                  <c:v>0.77611940298507465</c:v>
                </c:pt>
                <c:pt idx="24">
                  <c:v>0.77419354838709675</c:v>
                </c:pt>
                <c:pt idx="25">
                  <c:v>0.77160493827160492</c:v>
                </c:pt>
                <c:pt idx="26">
                  <c:v>0.76076555023923442</c:v>
                </c:pt>
                <c:pt idx="27">
                  <c:v>0.75806451612903225</c:v>
                </c:pt>
                <c:pt idx="28">
                  <c:v>0.68518518518518523</c:v>
                </c:pt>
                <c:pt idx="29">
                  <c:v>0.66666666666666663</c:v>
                </c:pt>
                <c:pt idx="30">
                  <c:v>0.66666666666666663</c:v>
                </c:pt>
              </c:numCache>
            </c:numRef>
          </c:val>
        </c:ser>
        <c:dLbls>
          <c:showLegendKey val="0"/>
          <c:showVal val="1"/>
          <c:showCatName val="0"/>
          <c:showSerName val="0"/>
          <c:showPercent val="0"/>
          <c:showBubbleSize val="0"/>
        </c:dLbls>
        <c:gapWidth val="219"/>
        <c:overlap val="-27"/>
        <c:axId val="826128192"/>
        <c:axId val="826126232"/>
      </c:barChart>
      <c:catAx>
        <c:axId val="82612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126232"/>
        <c:crosses val="autoZero"/>
        <c:auto val="1"/>
        <c:lblAlgn val="ctr"/>
        <c:lblOffset val="100"/>
        <c:noMultiLvlLbl val="0"/>
      </c:catAx>
      <c:valAx>
        <c:axId val="826126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128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Wicklow County Council</c:v>
                </c:pt>
                <c:pt idx="2">
                  <c:v>Laois County Council</c:v>
                </c:pt>
                <c:pt idx="3">
                  <c:v>Meath County Council</c:v>
                </c:pt>
                <c:pt idx="4">
                  <c:v>Longford County Council</c:v>
                </c:pt>
                <c:pt idx="5">
                  <c:v>Louth County Council</c:v>
                </c:pt>
                <c:pt idx="6">
                  <c:v>Dun Laoghaire Rathdown</c:v>
                </c:pt>
                <c:pt idx="7">
                  <c:v>Offaly County Council</c:v>
                </c:pt>
                <c:pt idx="8">
                  <c:v>Fingal County Council</c:v>
                </c:pt>
                <c:pt idx="9">
                  <c:v>Dublin City Council</c:v>
                </c:pt>
                <c:pt idx="10">
                  <c:v>Kildare County Council</c:v>
                </c:pt>
                <c:pt idx="11">
                  <c:v>Westmeath County Council</c:v>
                </c:pt>
              </c:strCache>
            </c:strRef>
          </c:cat>
          <c:val>
            <c:numRef>
              <c:f>Overview!$H$3:$H$14</c:f>
              <c:numCache>
                <c:formatCode>0%</c:formatCode>
                <c:ptCount val="12"/>
                <c:pt idx="0">
                  <c:v>0.88461538461538458</c:v>
                </c:pt>
                <c:pt idx="1">
                  <c:v>0.88181818181818183</c:v>
                </c:pt>
                <c:pt idx="2">
                  <c:v>0.86363636363636365</c:v>
                </c:pt>
                <c:pt idx="3">
                  <c:v>0.8601398601398601</c:v>
                </c:pt>
                <c:pt idx="4">
                  <c:v>0.82926829268292679</c:v>
                </c:pt>
                <c:pt idx="5">
                  <c:v>0.82051282051282048</c:v>
                </c:pt>
                <c:pt idx="6">
                  <c:v>0.80645161290322576</c:v>
                </c:pt>
                <c:pt idx="7">
                  <c:v>0.79166666666666663</c:v>
                </c:pt>
                <c:pt idx="8">
                  <c:v>0.77419354838709675</c:v>
                </c:pt>
                <c:pt idx="9">
                  <c:v>0.76076555023923442</c:v>
                </c:pt>
                <c:pt idx="10">
                  <c:v>0.66666666666666663</c:v>
                </c:pt>
                <c:pt idx="11">
                  <c:v>0.66666666666666663</c:v>
                </c:pt>
              </c:numCache>
            </c:numRef>
          </c:val>
        </c:ser>
        <c:dLbls>
          <c:dLblPos val="inEnd"/>
          <c:showLegendKey val="0"/>
          <c:showVal val="1"/>
          <c:showCatName val="0"/>
          <c:showSerName val="0"/>
          <c:showPercent val="0"/>
          <c:showBubbleSize val="0"/>
        </c:dLbls>
        <c:gapWidth val="100"/>
        <c:overlap val="-24"/>
        <c:axId val="826129368"/>
        <c:axId val="826122704"/>
      </c:barChart>
      <c:catAx>
        <c:axId val="826129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122704"/>
        <c:crosses val="autoZero"/>
        <c:auto val="1"/>
        <c:lblAlgn val="ctr"/>
        <c:lblOffset val="100"/>
        <c:noMultiLvlLbl val="0"/>
      </c:catAx>
      <c:valAx>
        <c:axId val="8261227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129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57" totalsRowDxfId="55" headerRowBorderDxfId="56" totalsRowBorderDxfId="54">
  <autoFilter ref="A2:H14"/>
  <sortState ref="A3:H14">
    <sortCondition descending="1" ref="H2:H14"/>
  </sortState>
  <tableColumns count="8">
    <tableColumn id="1" name="LA" totalsRowLabel="Total " dataDxfId="53" totalsRowDxfId="15"/>
    <tableColumn id="4" name="Members " totalsRowFunction="sum" dataDxfId="52" totalsRowDxfId="14">
      <calculatedColumnFormula>VLOOKUP(Table2[[#This Row],[LA]],$J:$Q,2,FALSE)</calculatedColumnFormula>
    </tableColumn>
    <tableColumn id="6" name="Members Premises " totalsRowFunction="sum" dataDxfId="51" totalsRowDxfId="13">
      <calculatedColumnFormula>VLOOKUP(Table2[[#This Row],[LA]],$J:$Q,3,FALSE)</calculatedColumnFormula>
    </tableColumn>
    <tableColumn id="9" name="Revoked Members" totalsRowFunction="sum" dataDxfId="50" totalsRowDxfId="12">
      <calculatedColumnFormula>'Dun Laoghaire Rathdown '!B12</calculatedColumnFormula>
    </tableColumn>
    <tableColumn id="3" name="Obligated &amp; (Reinstated) " totalsRowFunction="sum" dataDxfId="49" totalsRowDxfId="11">
      <calculatedColumnFormula>'Wicklow Co'!B21</calculatedColumnFormula>
    </tableColumn>
    <tableColumn id="8" name="Potential/ Unregistered " totalsRowFunction="sum" totalsRowDxfId="10"/>
    <tableColumn id="2" name="Total " dataDxfId="48" totalsRowDxfId="9">
      <calculatedColumnFormula>Table2[[#This Row],[Potential/ Unregistered ]]+Table2[[#This Row],[Members Premises ]]</calculatedColumnFormula>
    </tableColumn>
    <tableColumn id="7" name="% Registered" totalsRowFunction="average" dataDxfId="47" totalsRowDxfId="8">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6" headerRowBorderDxfId="45" tableBorderDxfId="44" totalsRowBorderDxfId="43">
  <autoFilter ref="J2:Q33"/>
  <sortState ref="J3:Q33">
    <sortCondition descending="1" ref="Q2:Q33"/>
  </sortState>
  <tableColumns count="8">
    <tableColumn id="1" name="LA" totalsRowLabel="Total " totalsRowDxfId="7"/>
    <tableColumn id="2" name="Members" totalsRowFunction="sum" dataDxfId="42" totalsRowDxfId="6"/>
    <tableColumn id="3" name="Member Premises " totalsRowFunction="sum" dataDxfId="41" totalsRowDxfId="5"/>
    <tableColumn id="6" name="Revoked Members" totalsRowFunction="sum" dataDxfId="40" totalsRowDxfId="4"/>
    <tableColumn id="7" name="Obligated &amp; Reinstated" totalsRowFunction="sum" dataDxfId="39" totalsRowDxfId="3"/>
    <tableColumn id="4" name="Potential Members " totalsRowFunction="sum" dataDxfId="38" totalsRowDxfId="2"/>
    <tableColumn id="8" name="Total" totalsRowFunction="sum" dataDxfId="37" totalsRowDxfId="1"/>
    <tableColumn id="5" name="% Registered" totalsRowFunction="average" dataDxfId="36"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service@hillsidegarage.i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5" Type="http://schemas.openxmlformats.org/officeDocument/2006/relationships/printerSettings" Target="../printerSettings/printerSettings6.bin"/><Relationship Id="rId4" Type="http://schemas.openxmlformats.org/officeDocument/2006/relationships/hyperlink" Target="mailto:kevtormey@yahoo.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2.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7" Type="http://schemas.openxmlformats.org/officeDocument/2006/relationships/printerSettings" Target="../printerSettings/printerSettings3.bin"/><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hyperlink" Target="mailto:info@newirelandmotors.ie" TargetMode="External"/><Relationship Id="rId5" Type="http://schemas.openxmlformats.org/officeDocument/2006/relationships/hyperlink" Target="mailto:rathlane@gmail.com" TargetMode="External"/><Relationship Id="rId4" Type="http://schemas.openxmlformats.org/officeDocument/2006/relationships/hyperlink" Target="mailto:ferocairl@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meehanbodyrepair@gmail.com" TargetMode="External"/><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tauto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L40" sqref="L40"/>
    </sheetView>
  </sheetViews>
  <sheetFormatPr defaultRowHeight="15"/>
  <cols>
    <col min="1" max="1" width="31" style="4" customWidth="1"/>
    <col min="2" max="2" width="17" style="4" bestFit="1" customWidth="1"/>
    <col min="3" max="3" width="17.28515625" style="4" bestFit="1" customWidth="1"/>
    <col min="4" max="4" width="12" style="4" bestFit="1"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15.28515625" style="4"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9.140625" style="4"/>
    <col min="19" max="19" width="30.140625" style="4" bestFit="1" customWidth="1"/>
    <col min="20" max="16384" width="9.140625" style="4"/>
  </cols>
  <sheetData>
    <row r="1" spans="1:17" customFormat="1" ht="24" thickBot="1">
      <c r="A1" s="127" t="s">
        <v>1418</v>
      </c>
      <c r="B1" s="128"/>
      <c r="C1" s="128"/>
      <c r="D1" s="128"/>
      <c r="E1" s="128"/>
      <c r="F1" s="128"/>
      <c r="G1" s="128"/>
      <c r="H1" s="129"/>
      <c r="J1" s="127" t="s">
        <v>1291</v>
      </c>
      <c r="K1" s="128"/>
      <c r="L1" s="128"/>
      <c r="M1" s="128"/>
      <c r="N1" s="128"/>
      <c r="O1" s="128"/>
      <c r="P1" s="128"/>
      <c r="Q1" s="129"/>
    </row>
    <row r="2" spans="1:17" customFormat="1" ht="30.75" thickBot="1">
      <c r="A2" s="115" t="s">
        <v>1235</v>
      </c>
      <c r="B2" s="116" t="s">
        <v>1287</v>
      </c>
      <c r="C2" s="116" t="s">
        <v>1378</v>
      </c>
      <c r="D2" s="76" t="s">
        <v>1288</v>
      </c>
      <c r="E2" s="78" t="s">
        <v>1375</v>
      </c>
      <c r="F2" s="80" t="s">
        <v>1377</v>
      </c>
      <c r="G2" s="80" t="s">
        <v>1290</v>
      </c>
      <c r="H2" s="117" t="s">
        <v>1289</v>
      </c>
      <c r="J2" s="115" t="s">
        <v>1235</v>
      </c>
      <c r="K2" s="118" t="s">
        <v>1292</v>
      </c>
      <c r="L2" s="118" t="s">
        <v>1429</v>
      </c>
      <c r="M2" s="77" t="s">
        <v>1288</v>
      </c>
      <c r="N2" s="79" t="s">
        <v>1295</v>
      </c>
      <c r="O2" s="81" t="s">
        <v>1430</v>
      </c>
      <c r="P2" s="81" t="s">
        <v>1431</v>
      </c>
      <c r="Q2" s="119" t="s">
        <v>1289</v>
      </c>
    </row>
    <row r="3" spans="1:17" customFormat="1">
      <c r="A3" s="63" t="s">
        <v>515</v>
      </c>
      <c r="B3" s="107">
        <f>VLOOKUP(Table2[[#This Row],[LA]],$J:$Q,2,FALSE)</f>
        <v>111</v>
      </c>
      <c r="C3" s="107">
        <f>VLOOKUP(Table2[[#This Row],[LA]],$J:$Q,3,FALSE)</f>
        <v>138</v>
      </c>
      <c r="D3" s="82">
        <f>'South Dublin Co'!B22</f>
        <v>0</v>
      </c>
      <c r="E3" s="60">
        <f>'South Dublin Co'!B25</f>
        <v>0</v>
      </c>
      <c r="F3" s="107">
        <f>'South Dublin Co'!B1</f>
        <v>18</v>
      </c>
      <c r="G3" s="107">
        <f>Table2[[#This Row],[Potential/ Unregistered ]]+Table2[[#This Row],[Members Premises ]]</f>
        <v>156</v>
      </c>
      <c r="H3" s="109">
        <f>Table2[[#This Row],[Members Premises ]]/G3</f>
        <v>0.88461538461538458</v>
      </c>
      <c r="J3" s="40" t="s">
        <v>1275</v>
      </c>
      <c r="K3" s="40">
        <v>26</v>
      </c>
      <c r="L3" s="40">
        <v>37</v>
      </c>
      <c r="M3" s="55">
        <v>1</v>
      </c>
      <c r="N3" s="55" t="s">
        <v>1401</v>
      </c>
      <c r="O3" s="55">
        <v>0</v>
      </c>
      <c r="P3" s="55">
        <v>37</v>
      </c>
      <c r="Q3" s="108">
        <f>Table216[[#This Row],[Member Premises ]]/P3</f>
        <v>1</v>
      </c>
    </row>
    <row r="4" spans="1:17" customFormat="1">
      <c r="A4" s="62" t="s">
        <v>1027</v>
      </c>
      <c r="B4" s="56">
        <f>VLOOKUP(Table2[[#This Row],[LA]],$J:$Q,2,FALSE)</f>
        <v>91</v>
      </c>
      <c r="C4" s="56">
        <f>VLOOKUP(Table2[[#This Row],[LA]],$J:$Q,3,FALSE)</f>
        <v>97</v>
      </c>
      <c r="D4" s="57">
        <f>'Wicklow Co'!B17</f>
        <v>2</v>
      </c>
      <c r="E4" s="55">
        <f>'Wicklow Co'!B21</f>
        <v>0</v>
      </c>
      <c r="F4" s="56">
        <f>'Wicklow Co'!B1</f>
        <v>13</v>
      </c>
      <c r="G4" s="56">
        <f>Table2[[#This Row],[Potential/ Unregistered ]]+Table2[[#This Row],[Members Premises ]]</f>
        <v>110</v>
      </c>
      <c r="H4" s="109">
        <f>Table2[[#This Row],[Members Premises ]]/G4</f>
        <v>0.88181818181818183</v>
      </c>
      <c r="J4" s="40" t="s">
        <v>1280</v>
      </c>
      <c r="K4" s="40">
        <v>125</v>
      </c>
      <c r="L4" s="40">
        <v>144</v>
      </c>
      <c r="M4" s="55" t="s">
        <v>1401</v>
      </c>
      <c r="N4" s="55" t="s">
        <v>1401</v>
      </c>
      <c r="O4" s="55">
        <v>3</v>
      </c>
      <c r="P4" s="55">
        <v>147</v>
      </c>
      <c r="Q4" s="108">
        <f>Table216[[#This Row],[Member Premises ]]/P4</f>
        <v>0.97959183673469385</v>
      </c>
    </row>
    <row r="5" spans="1:17" customFormat="1">
      <c r="A5" s="62" t="s">
        <v>1081</v>
      </c>
      <c r="B5" s="40">
        <f>VLOOKUP(Table2[[#This Row],[LA]],$J:$Q,2,FALSE)</f>
        <v>53</v>
      </c>
      <c r="C5" s="40">
        <f>VLOOKUP(Table2[[#This Row],[LA]],$J:$Q,3,FALSE)</f>
        <v>57</v>
      </c>
      <c r="D5" s="57">
        <f>'Laois Co'!B13</f>
        <v>2</v>
      </c>
      <c r="E5" s="55">
        <f>'Laois Co'!B17</f>
        <v>0</v>
      </c>
      <c r="F5" s="40">
        <f>'Laois Co'!B1</f>
        <v>9</v>
      </c>
      <c r="G5" s="40">
        <f>Table2[[#This Row],[Potential/ Unregistered ]]+Table2[[#This Row],[Members Premises ]]</f>
        <v>66</v>
      </c>
      <c r="H5" s="109">
        <f>Table2[[#This Row],[Members Premises ]]/G5</f>
        <v>0.86363636363636365</v>
      </c>
      <c r="J5" s="40" t="s">
        <v>1279</v>
      </c>
      <c r="K5" s="40">
        <v>40</v>
      </c>
      <c r="L5" s="40">
        <v>40</v>
      </c>
      <c r="M5" s="55" t="s">
        <v>1401</v>
      </c>
      <c r="N5" s="55" t="s">
        <v>1401</v>
      </c>
      <c r="O5" s="55">
        <v>1</v>
      </c>
      <c r="P5" s="55">
        <v>41</v>
      </c>
      <c r="Q5" s="108">
        <f>Table216[[#This Row],[Member Premises ]]/P5</f>
        <v>0.97560975609756095</v>
      </c>
    </row>
    <row r="6" spans="1:17" customFormat="1">
      <c r="A6" s="62" t="s">
        <v>441</v>
      </c>
      <c r="B6" s="40">
        <f>VLOOKUP(Table2[[#This Row],[LA]],$J:$Q,2,FALSE)</f>
        <v>112</v>
      </c>
      <c r="C6" s="40">
        <f>VLOOKUP(Table2[[#This Row],[LA]],$J:$Q,3,FALSE)</f>
        <v>123</v>
      </c>
      <c r="D6" s="57">
        <f>'Meath Co'!B24</f>
        <v>1</v>
      </c>
      <c r="E6" s="55">
        <f>'Meath Co'!B27</f>
        <v>0</v>
      </c>
      <c r="F6" s="40">
        <f>'Meath Co'!B1</f>
        <v>20</v>
      </c>
      <c r="G6" s="40">
        <f>Table2[[#This Row],[Potential/ Unregistered ]]+Table2[[#This Row],[Members Premises ]]</f>
        <v>143</v>
      </c>
      <c r="H6" s="109">
        <f>Table2[[#This Row],[Members Premises ]]/G6</f>
        <v>0.8601398601398601</v>
      </c>
      <c r="J6" s="40" t="s">
        <v>1273</v>
      </c>
      <c r="K6" s="40">
        <v>274</v>
      </c>
      <c r="L6" s="40">
        <v>297</v>
      </c>
      <c r="M6" s="55">
        <v>4</v>
      </c>
      <c r="N6" s="55" t="s">
        <v>1401</v>
      </c>
      <c r="O6" s="55">
        <v>9</v>
      </c>
      <c r="P6" s="55">
        <v>306</v>
      </c>
      <c r="Q6" s="108">
        <f>Table216[[#This Row],[Member Premises ]]/P6</f>
        <v>0.97058823529411764</v>
      </c>
    </row>
    <row r="7" spans="1:17" customFormat="1">
      <c r="A7" s="62" t="s">
        <v>662</v>
      </c>
      <c r="B7" s="40">
        <f>VLOOKUP(Table2[[#This Row],[LA]],$J:$Q,2,FALSE)</f>
        <v>32</v>
      </c>
      <c r="C7" s="40">
        <f>VLOOKUP(Table2[[#This Row],[LA]],$J:$Q,3,FALSE)</f>
        <v>34</v>
      </c>
      <c r="D7" s="57">
        <f>'Longford Co'!B11</f>
        <v>0</v>
      </c>
      <c r="E7" s="55">
        <f>'Longford Co'!B13</f>
        <v>0</v>
      </c>
      <c r="F7" s="40">
        <f>'Longford Co'!B1</f>
        <v>7</v>
      </c>
      <c r="G7" s="40">
        <f>Table2[[#This Row],[Potential/ Unregistered ]]+Table2[[#This Row],[Members Premises ]]</f>
        <v>41</v>
      </c>
      <c r="H7" s="109">
        <f>Table2[[#This Row],[Members Premises ]]/G7</f>
        <v>0.82926829268292679</v>
      </c>
      <c r="J7" s="40" t="s">
        <v>1281</v>
      </c>
      <c r="K7" s="40">
        <v>97</v>
      </c>
      <c r="L7" s="40">
        <v>110</v>
      </c>
      <c r="M7" s="55">
        <v>1</v>
      </c>
      <c r="N7" s="55">
        <v>2</v>
      </c>
      <c r="O7" s="55">
        <v>8</v>
      </c>
      <c r="P7" s="55">
        <v>118</v>
      </c>
      <c r="Q7" s="108">
        <f>Table216[[#This Row],[Member Premises ]]/P7</f>
        <v>0.93220338983050843</v>
      </c>
    </row>
    <row r="8" spans="1:17" customFormat="1">
      <c r="A8" s="62" t="s">
        <v>1128</v>
      </c>
      <c r="B8" s="40">
        <f>VLOOKUP(Table2[[#This Row],[LA]],$J:$Q,2,FALSE)</f>
        <v>56</v>
      </c>
      <c r="C8" s="40">
        <f>VLOOKUP(Table2[[#This Row],[LA]],$J:$Q,3,FALSE)</f>
        <v>64</v>
      </c>
      <c r="D8" s="57">
        <f>'Louth Co'!B18</f>
        <v>3</v>
      </c>
      <c r="E8" s="55">
        <f>'Louth Co'!B23</f>
        <v>6</v>
      </c>
      <c r="F8" s="40">
        <f>'Louth Co'!B1</f>
        <v>14</v>
      </c>
      <c r="G8" s="40">
        <f>Table2[[#This Row],[Potential/ Unregistered ]]+Table2[[#This Row],[Members Premises ]]</f>
        <v>78</v>
      </c>
      <c r="H8" s="109">
        <f>Table2[[#This Row],[Members Premises ]]/G8</f>
        <v>0.82051282051282048</v>
      </c>
      <c r="J8" s="40" t="s">
        <v>1285</v>
      </c>
      <c r="K8" s="40">
        <v>109</v>
      </c>
      <c r="L8" s="40">
        <v>116</v>
      </c>
      <c r="M8" s="55">
        <v>2</v>
      </c>
      <c r="N8" s="55">
        <v>4</v>
      </c>
      <c r="O8" s="55">
        <v>14</v>
      </c>
      <c r="P8" s="55">
        <v>130</v>
      </c>
      <c r="Q8" s="108">
        <f>Table216[[#This Row],[Member Premises ]]/P8</f>
        <v>0.89230769230769236</v>
      </c>
    </row>
    <row r="9" spans="1:17" customFormat="1">
      <c r="A9" s="62" t="s">
        <v>1236</v>
      </c>
      <c r="B9" s="40">
        <f>VLOOKUP(Table2[[#This Row],[LA]],$J:$Q,2,FALSE)</f>
        <v>38</v>
      </c>
      <c r="C9" s="40">
        <f>VLOOKUP(Table2[[#This Row],[LA]],$J:$Q,3,FALSE)</f>
        <v>50</v>
      </c>
      <c r="D9" s="57">
        <f>'Dun Laoghaire Rathdown '!B16</f>
        <v>0</v>
      </c>
      <c r="E9" s="55">
        <f>'Dun Laoghaire Rathdown '!B18</f>
        <v>0</v>
      </c>
      <c r="F9" s="40">
        <f>'Dun Laoghaire Rathdown '!B1</f>
        <v>12</v>
      </c>
      <c r="G9" s="40">
        <f>Table2[[#This Row],[Potential/ Unregistered ]]+Table2[[#This Row],[Members Premises ]]</f>
        <v>62</v>
      </c>
      <c r="H9" s="109">
        <f>Table2[[#This Row],[Members Premises ]]/G9</f>
        <v>0.80645161290322576</v>
      </c>
      <c r="J9" s="40" t="s">
        <v>1272</v>
      </c>
      <c r="K9" s="40">
        <v>41</v>
      </c>
      <c r="L9" s="40">
        <v>56</v>
      </c>
      <c r="M9" s="55">
        <v>3</v>
      </c>
      <c r="N9" s="55" t="s">
        <v>1401</v>
      </c>
      <c r="O9" s="55">
        <v>7</v>
      </c>
      <c r="P9" s="55">
        <v>63</v>
      </c>
      <c r="Q9" s="108">
        <f>Table216[[#This Row],[Member Premises ]]/P9</f>
        <v>0.88888888888888884</v>
      </c>
    </row>
    <row r="10" spans="1:17" customFormat="1">
      <c r="A10" s="62" t="s">
        <v>1198</v>
      </c>
      <c r="B10" s="40">
        <f>VLOOKUP(Table2[[#This Row],[LA]],$J:$Q,2,FALSE)</f>
        <v>37</v>
      </c>
      <c r="C10" s="40">
        <f>VLOOKUP(Table2[[#This Row],[LA]],$J:$Q,3,FALSE)</f>
        <v>38</v>
      </c>
      <c r="D10" s="57">
        <f>'Offaly Co'!B14</f>
        <v>2</v>
      </c>
      <c r="E10" s="55">
        <f>'Offaly Co'!B18</f>
        <v>0</v>
      </c>
      <c r="F10" s="40">
        <f>'Offaly Co'!B1</f>
        <v>10</v>
      </c>
      <c r="G10" s="40">
        <f>Table2[[#This Row],[Potential/ Unregistered ]]+Table2[[#This Row],[Members Premises ]]</f>
        <v>48</v>
      </c>
      <c r="H10" s="109">
        <f>Table2[[#This Row],[Members Premises ]]/G10</f>
        <v>0.79166666666666663</v>
      </c>
      <c r="J10" s="40" t="s">
        <v>1456</v>
      </c>
      <c r="K10" s="40">
        <v>56</v>
      </c>
      <c r="L10" s="40">
        <v>62</v>
      </c>
      <c r="M10" s="55">
        <v>1</v>
      </c>
      <c r="N10" s="55" t="s">
        <v>1401</v>
      </c>
      <c r="O10" s="55">
        <v>8</v>
      </c>
      <c r="P10" s="55">
        <v>70</v>
      </c>
      <c r="Q10" s="108">
        <f>Table216[[#This Row],[Member Premises ]]/P10</f>
        <v>0.88571428571428568</v>
      </c>
    </row>
    <row r="11" spans="1:17" customFormat="1">
      <c r="A11" s="62" t="s">
        <v>847</v>
      </c>
      <c r="B11" s="55">
        <f>VLOOKUP(Table2[[#This Row],[LA]],$J:$Q,2,FALSE)</f>
        <v>124</v>
      </c>
      <c r="C11" s="40">
        <f>VLOOKUP(Table2[[#This Row],[LA]],$J:$Q,3,FALSE)</f>
        <v>144</v>
      </c>
      <c r="D11" s="57">
        <f>'Fingal Co'!B46</f>
        <v>1</v>
      </c>
      <c r="E11" s="55">
        <f>'Fingal Co'!B49</f>
        <v>1</v>
      </c>
      <c r="F11" s="56">
        <f>'Fingal Co'!B1</f>
        <v>42</v>
      </c>
      <c r="G11" s="56">
        <f>Table2[[#This Row],[Potential/ Unregistered ]]+Table2[[#This Row],[Members Premises ]]</f>
        <v>186</v>
      </c>
      <c r="H11" s="109">
        <f>Table2[[#This Row],[Members Premises ]]/G11</f>
        <v>0.77419354838709675</v>
      </c>
      <c r="J11" s="40" t="s">
        <v>515</v>
      </c>
      <c r="K11" s="57">
        <v>111</v>
      </c>
      <c r="L11" s="56">
        <v>138</v>
      </c>
      <c r="M11" s="55" t="s">
        <v>1401</v>
      </c>
      <c r="N11" s="55" t="s">
        <v>1401</v>
      </c>
      <c r="O11" s="55">
        <v>18</v>
      </c>
      <c r="P11" s="55">
        <v>156</v>
      </c>
      <c r="Q11" s="108">
        <f>Table216[[#This Row],[Member Premises ]]/P11</f>
        <v>0.88461538461538458</v>
      </c>
    </row>
    <row r="12" spans="1:17" customFormat="1">
      <c r="A12" s="62" t="s">
        <v>24</v>
      </c>
      <c r="B12" s="40">
        <f>VLOOKUP(Table2[[#This Row],[LA]],$J:$Q,2,FALSE)</f>
        <v>128</v>
      </c>
      <c r="C12" s="40">
        <f>VLOOKUP(Table2[[#This Row],[LA]],$J:$Q,3,FALSE)</f>
        <v>159</v>
      </c>
      <c r="D12" s="55">
        <f>'Dublin City Co'!B55</f>
        <v>1</v>
      </c>
      <c r="E12" s="55">
        <f>'Dublin City Co'!B58</f>
        <v>7</v>
      </c>
      <c r="F12" s="40">
        <f>'Dublin City Co'!B1</f>
        <v>50</v>
      </c>
      <c r="G12" s="40">
        <f>Table2[[#This Row],[Potential/ Unregistered ]]+Table2[[#This Row],[Members Premises ]]</f>
        <v>209</v>
      </c>
      <c r="H12" s="109">
        <f>Table2[[#This Row],[Members Premises ]]/G12</f>
        <v>0.76076555023923442</v>
      </c>
      <c r="J12" s="40" t="s">
        <v>1027</v>
      </c>
      <c r="K12" s="56">
        <v>91</v>
      </c>
      <c r="L12" s="56">
        <v>97</v>
      </c>
      <c r="M12" s="55">
        <v>2</v>
      </c>
      <c r="N12" s="55" t="s">
        <v>1401</v>
      </c>
      <c r="O12" s="55">
        <v>13</v>
      </c>
      <c r="P12" s="55">
        <v>110</v>
      </c>
      <c r="Q12" s="108">
        <f>Table216[[#This Row],[Member Premises ]]/P12</f>
        <v>0.88181818181818183</v>
      </c>
    </row>
    <row r="13" spans="1:17" customFormat="1">
      <c r="A13" s="62" t="s">
        <v>218</v>
      </c>
      <c r="B13" s="40">
        <f>VLOOKUP(Table2[[#This Row],[LA]],$J:$Q,2,FALSE)</f>
        <v>94</v>
      </c>
      <c r="C13" s="40">
        <f>VLOOKUP(Table2[[#This Row],[LA]],$J:$Q,3,FALSE)</f>
        <v>102</v>
      </c>
      <c r="D13" s="57">
        <f>'Kildare Co'!B55</f>
        <v>1</v>
      </c>
      <c r="E13" s="55">
        <f>'Kildare Co'!B58</f>
        <v>0</v>
      </c>
      <c r="F13" s="56">
        <f>'Kildare Co'!B1</f>
        <v>51</v>
      </c>
      <c r="G13" s="56">
        <f>Table2[[#This Row],[Potential/ Unregistered ]]+Table2[[#This Row],[Members Premises ]]</f>
        <v>153</v>
      </c>
      <c r="H13" s="109">
        <f>Table2[[#This Row],[Members Premises ]]/G13</f>
        <v>0.66666666666666663</v>
      </c>
      <c r="J13" s="40" t="s">
        <v>1271</v>
      </c>
      <c r="K13" s="56">
        <v>64</v>
      </c>
      <c r="L13" s="56">
        <v>67</v>
      </c>
      <c r="M13" s="55">
        <v>2</v>
      </c>
      <c r="N13" s="55">
        <v>5</v>
      </c>
      <c r="O13" s="55">
        <v>10</v>
      </c>
      <c r="P13" s="55">
        <v>77</v>
      </c>
      <c r="Q13" s="108">
        <f>Table216[[#This Row],[Member Premises ]]/P13</f>
        <v>0.87012987012987009</v>
      </c>
    </row>
    <row r="14" spans="1:17" customFormat="1" ht="15.75" thickBot="1">
      <c r="A14" s="58" t="s">
        <v>690</v>
      </c>
      <c r="B14" s="106">
        <f>VLOOKUP(Table2[[#This Row],[LA]],$J:$Q,2,FALSE)</f>
        <v>49</v>
      </c>
      <c r="C14" s="106">
        <f>VLOOKUP(Table2[[#This Row],[LA]],$J:$Q,3,FALSE)</f>
        <v>52</v>
      </c>
      <c r="D14" s="66">
        <f>'Westmeath Co'!B30</f>
        <v>0</v>
      </c>
      <c r="E14" s="84">
        <f>'Westmeath Co'!B33</f>
        <v>1</v>
      </c>
      <c r="F14" s="106">
        <f>'Westmeath Co'!B1</f>
        <v>26</v>
      </c>
      <c r="G14" s="106">
        <f>Table2[[#This Row],[Potential/ Unregistered ]]+Table2[[#This Row],[Members Premises ]]</f>
        <v>78</v>
      </c>
      <c r="H14" s="110">
        <f>Table2[[#This Row],[Members Premises ]]/G14</f>
        <v>0.66666666666666663</v>
      </c>
      <c r="J14" s="40" t="s">
        <v>1081</v>
      </c>
      <c r="K14" s="40">
        <v>53</v>
      </c>
      <c r="L14" s="40">
        <v>57</v>
      </c>
      <c r="M14" s="55">
        <v>2</v>
      </c>
      <c r="N14" s="55" t="s">
        <v>1401</v>
      </c>
      <c r="O14" s="55">
        <v>9</v>
      </c>
      <c r="P14" s="55">
        <v>66</v>
      </c>
      <c r="Q14" s="108">
        <f>Table216[[#This Row],[Member Premises ]]/P14</f>
        <v>0.86363636363636365</v>
      </c>
    </row>
    <row r="15" spans="1:17" customFormat="1" ht="15.75" thickBot="1">
      <c r="A15" s="67" t="s">
        <v>1290</v>
      </c>
      <c r="B15" s="68">
        <f>SUBTOTAL(109,Table2[[Members ]])</f>
        <v>925</v>
      </c>
      <c r="C15" s="68">
        <f>SUBTOTAL(109,Table2[[Members Premises ]])</f>
        <v>1058</v>
      </c>
      <c r="D15" s="69">
        <f>SUBTOTAL(109,Table2[Revoked Members])</f>
        <v>13</v>
      </c>
      <c r="E15" s="68">
        <f>SUBTOTAL(109,Table2[Obligated &amp; (Reinstated) ])</f>
        <v>15</v>
      </c>
      <c r="F15" s="68">
        <f>SUBTOTAL(109,Table2[Potential/ Unregistered ])</f>
        <v>272</v>
      </c>
      <c r="G15" s="68"/>
      <c r="H15" s="70">
        <f>SUBTOTAL(101,Table2[% Registered])</f>
        <v>0.80053346791125779</v>
      </c>
      <c r="J15" s="40" t="s">
        <v>441</v>
      </c>
      <c r="K15" s="40">
        <v>112</v>
      </c>
      <c r="L15" s="40">
        <v>123</v>
      </c>
      <c r="M15" s="55">
        <v>1</v>
      </c>
      <c r="N15" s="55" t="s">
        <v>1401</v>
      </c>
      <c r="O15" s="55">
        <v>20</v>
      </c>
      <c r="P15" s="55">
        <v>143</v>
      </c>
      <c r="Q15" s="108">
        <f>Table216[[#This Row],[Member Premises ]]/P15</f>
        <v>0.8601398601398601</v>
      </c>
    </row>
    <row r="16" spans="1:17" customFormat="1">
      <c r="J16" s="40" t="s">
        <v>1269</v>
      </c>
      <c r="K16" s="40">
        <v>28</v>
      </c>
      <c r="L16" s="40">
        <v>32</v>
      </c>
      <c r="M16" s="55" t="s">
        <v>1401</v>
      </c>
      <c r="N16" s="55" t="s">
        <v>1401</v>
      </c>
      <c r="O16" s="55">
        <v>6</v>
      </c>
      <c r="P16" s="55">
        <v>38</v>
      </c>
      <c r="Q16" s="108">
        <f>Table216[[#This Row],[Member Premises ]]/P16</f>
        <v>0.84210526315789469</v>
      </c>
    </row>
    <row r="17" spans="5:17" customFormat="1">
      <c r="J17" s="40" t="s">
        <v>1282</v>
      </c>
      <c r="K17" s="40">
        <v>39</v>
      </c>
      <c r="L17" s="40">
        <v>41</v>
      </c>
      <c r="M17" s="55">
        <v>1</v>
      </c>
      <c r="N17" s="55" t="s">
        <v>1401</v>
      </c>
      <c r="O17" s="55">
        <v>8</v>
      </c>
      <c r="P17" s="55">
        <v>49</v>
      </c>
      <c r="Q17" s="108">
        <f>Table216[[#This Row],[Member Premises ]]/P17</f>
        <v>0.83673469387755106</v>
      </c>
    </row>
    <row r="18" spans="5:17" customFormat="1">
      <c r="J18" s="40" t="s">
        <v>662</v>
      </c>
      <c r="K18" s="40">
        <v>32</v>
      </c>
      <c r="L18" s="40">
        <v>34</v>
      </c>
      <c r="M18" s="55" t="s">
        <v>1401</v>
      </c>
      <c r="N18" s="55" t="s">
        <v>1401</v>
      </c>
      <c r="O18" s="55">
        <v>7</v>
      </c>
      <c r="P18" s="55">
        <v>41</v>
      </c>
      <c r="Q18" s="108">
        <f>Table216[[#This Row],[Member Premises ]]/P18</f>
        <v>0.82926829268292679</v>
      </c>
    </row>
    <row r="19" spans="5:17" customFormat="1">
      <c r="E19" s="75"/>
      <c r="J19" s="40" t="s">
        <v>1286</v>
      </c>
      <c r="K19" s="40">
        <v>72</v>
      </c>
      <c r="L19" s="40">
        <v>79</v>
      </c>
      <c r="M19" s="55" t="s">
        <v>1401</v>
      </c>
      <c r="N19" s="55" t="s">
        <v>1401</v>
      </c>
      <c r="O19" s="55">
        <v>17</v>
      </c>
      <c r="P19" s="55">
        <v>96</v>
      </c>
      <c r="Q19" s="108">
        <f>Table216[[#This Row],[Member Premises ]]/P19</f>
        <v>0.82291666666666663</v>
      </c>
    </row>
    <row r="20" spans="5:17" customFormat="1">
      <c r="E20" s="75"/>
      <c r="J20" s="40" t="s">
        <v>1128</v>
      </c>
      <c r="K20" s="40">
        <v>56</v>
      </c>
      <c r="L20" s="40">
        <v>64</v>
      </c>
      <c r="M20" s="55">
        <v>3</v>
      </c>
      <c r="N20" s="55">
        <v>6</v>
      </c>
      <c r="O20" s="55">
        <v>14</v>
      </c>
      <c r="P20" s="55">
        <v>78</v>
      </c>
      <c r="Q20" s="108">
        <f>Table216[[#This Row],[Member Premises ]]/P20</f>
        <v>0.82051282051282048</v>
      </c>
    </row>
    <row r="21" spans="5:17" customFormat="1">
      <c r="E21" s="75"/>
      <c r="J21" s="40" t="s">
        <v>1283</v>
      </c>
      <c r="K21" s="56">
        <v>39</v>
      </c>
      <c r="L21" s="56">
        <v>43</v>
      </c>
      <c r="M21" s="55">
        <v>2</v>
      </c>
      <c r="N21" s="55">
        <v>1</v>
      </c>
      <c r="O21" s="55">
        <v>10</v>
      </c>
      <c r="P21" s="55">
        <v>53</v>
      </c>
      <c r="Q21" s="108">
        <f>Table216[[#This Row],[Member Premises ]]/P21</f>
        <v>0.81132075471698117</v>
      </c>
    </row>
    <row r="22" spans="5:17" customFormat="1">
      <c r="E22" s="75"/>
      <c r="J22" s="40" t="s">
        <v>1236</v>
      </c>
      <c r="K22" s="40">
        <v>38</v>
      </c>
      <c r="L22" s="40">
        <v>50</v>
      </c>
      <c r="M22" s="55" t="s">
        <v>1401</v>
      </c>
      <c r="N22" s="55" t="s">
        <v>1401</v>
      </c>
      <c r="O22" s="55">
        <v>12</v>
      </c>
      <c r="P22" s="55">
        <v>62</v>
      </c>
      <c r="Q22" s="108">
        <f>Table216[[#This Row],[Member Premises ]]/P22</f>
        <v>0.80645161290322576</v>
      </c>
    </row>
    <row r="23" spans="5:17" customFormat="1">
      <c r="E23" s="75"/>
      <c r="J23" s="40" t="s">
        <v>1278</v>
      </c>
      <c r="K23" s="40">
        <v>62</v>
      </c>
      <c r="L23" s="40">
        <v>64</v>
      </c>
      <c r="M23" s="55" t="s">
        <v>1401</v>
      </c>
      <c r="N23" s="55" t="s">
        <v>1401</v>
      </c>
      <c r="O23" s="55">
        <v>16</v>
      </c>
      <c r="P23" s="55">
        <v>80</v>
      </c>
      <c r="Q23" s="108">
        <f>Table216[[#This Row],[Member Premises ]]/P23</f>
        <v>0.8</v>
      </c>
    </row>
    <row r="24" spans="5:17" customFormat="1">
      <c r="E24" s="75"/>
      <c r="J24" s="40" t="s">
        <v>1198</v>
      </c>
      <c r="K24" s="40">
        <v>37</v>
      </c>
      <c r="L24" s="40">
        <v>38</v>
      </c>
      <c r="M24" s="55">
        <v>2</v>
      </c>
      <c r="N24" s="55" t="s">
        <v>1401</v>
      </c>
      <c r="O24" s="55">
        <v>10</v>
      </c>
      <c r="P24" s="55">
        <v>48</v>
      </c>
      <c r="Q24" s="108">
        <f>Table216[[#This Row],[Member Premises ]]/P24</f>
        <v>0.79166666666666663</v>
      </c>
    </row>
    <row r="25" spans="5:17" customFormat="1">
      <c r="E25" s="75"/>
      <c r="J25" s="40" t="s">
        <v>1284</v>
      </c>
      <c r="K25" s="40">
        <v>36</v>
      </c>
      <c r="L25" s="40">
        <v>42</v>
      </c>
      <c r="M25" s="55" t="s">
        <v>1401</v>
      </c>
      <c r="N25" s="55" t="s">
        <v>1401</v>
      </c>
      <c r="O25" s="55">
        <v>12</v>
      </c>
      <c r="P25" s="55">
        <v>54</v>
      </c>
      <c r="Q25" s="108">
        <f>Table216[[#This Row],[Member Premises ]]/P25</f>
        <v>0.77777777777777779</v>
      </c>
    </row>
    <row r="26" spans="5:17" customFormat="1">
      <c r="E26" s="75"/>
      <c r="J26" s="40" t="s">
        <v>1270</v>
      </c>
      <c r="K26" s="40">
        <v>48</v>
      </c>
      <c r="L26" s="40">
        <v>52</v>
      </c>
      <c r="M26" s="55">
        <v>2</v>
      </c>
      <c r="N26" s="55" t="s">
        <v>1401</v>
      </c>
      <c r="O26" s="55">
        <v>15</v>
      </c>
      <c r="P26" s="55">
        <v>67</v>
      </c>
      <c r="Q26" s="108">
        <f>Table216[[#This Row],[Member Premises ]]/P26</f>
        <v>0.77611940298507465</v>
      </c>
    </row>
    <row r="27" spans="5:17" customFormat="1">
      <c r="E27" s="75"/>
      <c r="J27" s="40" t="s">
        <v>847</v>
      </c>
      <c r="K27" s="56">
        <v>124</v>
      </c>
      <c r="L27" s="56">
        <v>144</v>
      </c>
      <c r="M27" s="55">
        <v>1</v>
      </c>
      <c r="N27" s="55">
        <v>1</v>
      </c>
      <c r="O27" s="55">
        <v>42</v>
      </c>
      <c r="P27" s="55">
        <v>186</v>
      </c>
      <c r="Q27" s="108">
        <f>Table216[[#This Row],[Member Premises ]]/P27</f>
        <v>0.77419354838709675</v>
      </c>
    </row>
    <row r="28" spans="5:17" customFormat="1">
      <c r="E28" s="75"/>
      <c r="J28" s="40" t="s">
        <v>1277</v>
      </c>
      <c r="K28" s="40">
        <v>117</v>
      </c>
      <c r="L28" s="40">
        <v>125</v>
      </c>
      <c r="M28" s="55">
        <v>1</v>
      </c>
      <c r="N28" s="55" t="s">
        <v>1401</v>
      </c>
      <c r="O28" s="55">
        <v>37</v>
      </c>
      <c r="P28" s="55">
        <v>162</v>
      </c>
      <c r="Q28" s="108">
        <f>Table216[[#This Row],[Member Premises ]]/P28</f>
        <v>0.77160493827160492</v>
      </c>
    </row>
    <row r="29" spans="5:17" customFormat="1">
      <c r="E29" s="75"/>
      <c r="H29" s="114"/>
      <c r="J29" s="40" t="s">
        <v>24</v>
      </c>
      <c r="K29" s="40">
        <v>128</v>
      </c>
      <c r="L29" s="40">
        <v>159</v>
      </c>
      <c r="M29" s="55">
        <v>1</v>
      </c>
      <c r="N29" s="55">
        <v>7</v>
      </c>
      <c r="O29" s="55">
        <v>50</v>
      </c>
      <c r="P29" s="55">
        <v>209</v>
      </c>
      <c r="Q29" s="108">
        <f>Table216[[#This Row],[Member Premises ]]/P29</f>
        <v>0.76076555023923442</v>
      </c>
    </row>
    <row r="30" spans="5:17" customFormat="1">
      <c r="E30" s="75"/>
      <c r="J30" s="40" t="s">
        <v>1276</v>
      </c>
      <c r="K30" s="40">
        <v>88</v>
      </c>
      <c r="L30" s="40">
        <v>94</v>
      </c>
      <c r="M30" s="55" t="s">
        <v>1401</v>
      </c>
      <c r="N30" s="55" t="s">
        <v>1401</v>
      </c>
      <c r="O30" s="55">
        <v>30</v>
      </c>
      <c r="P30" s="55">
        <v>124</v>
      </c>
      <c r="Q30" s="108">
        <f>Table216[[#This Row],[Member Premises ]]/P30</f>
        <v>0.75806451612903225</v>
      </c>
    </row>
    <row r="31" spans="5:17" customFormat="1">
      <c r="J31" s="40" t="s">
        <v>1274</v>
      </c>
      <c r="K31" s="40">
        <v>69</v>
      </c>
      <c r="L31" s="40">
        <v>74</v>
      </c>
      <c r="M31" s="55" t="s">
        <v>1401</v>
      </c>
      <c r="N31" s="55">
        <v>1</v>
      </c>
      <c r="O31" s="55">
        <v>34</v>
      </c>
      <c r="P31" s="55">
        <v>108</v>
      </c>
      <c r="Q31" s="108">
        <f>Table216[[#This Row],[Member Premises ]]/P31</f>
        <v>0.68518518518518523</v>
      </c>
    </row>
    <row r="32" spans="5:17" customFormat="1">
      <c r="J32" s="40" t="s">
        <v>218</v>
      </c>
      <c r="K32" s="40">
        <v>94</v>
      </c>
      <c r="L32" s="40">
        <v>102</v>
      </c>
      <c r="M32" s="55">
        <v>1</v>
      </c>
      <c r="N32" s="55" t="s">
        <v>1401</v>
      </c>
      <c r="O32" s="55">
        <v>51</v>
      </c>
      <c r="P32" s="55">
        <v>153</v>
      </c>
      <c r="Q32" s="108">
        <f>Table216[[#This Row],[Member Premises ]]/P32</f>
        <v>0.66666666666666663</v>
      </c>
    </row>
    <row r="33" spans="1:32" customFormat="1" ht="15.75" thickBot="1">
      <c r="J33" s="40" t="s">
        <v>690</v>
      </c>
      <c r="K33" s="40">
        <v>49</v>
      </c>
      <c r="L33" s="40">
        <v>52</v>
      </c>
      <c r="M33" s="55" t="s">
        <v>1401</v>
      </c>
      <c r="N33" s="55">
        <v>1</v>
      </c>
      <c r="O33" s="55">
        <v>26</v>
      </c>
      <c r="P33" s="55">
        <v>78</v>
      </c>
      <c r="Q33" s="108">
        <f>Table216[[#This Row],[Member Premises ]]/P33</f>
        <v>0.66666666666666663</v>
      </c>
    </row>
    <row r="34" spans="1:32" customFormat="1">
      <c r="J34" s="59" t="s">
        <v>1290</v>
      </c>
      <c r="K34" s="59">
        <f>SUBTOTAL(109,Table216[Members])</f>
        <v>2355</v>
      </c>
      <c r="L34" s="59">
        <f>SUBTOTAL(109,Table216[[Member Premises ]])</f>
        <v>2633</v>
      </c>
      <c r="M34" s="60">
        <f>SUBTOTAL(109,Table216[Revoked Members])</f>
        <v>33</v>
      </c>
      <c r="N34" s="60">
        <f>SUBTOTAL(109,Table216[Obligated &amp; Reinstated])</f>
        <v>28</v>
      </c>
      <c r="O34" s="59">
        <f>SUBTOTAL(109,Table216[[Potential Members ]])</f>
        <v>517</v>
      </c>
      <c r="P34" s="59">
        <f>SUBTOTAL(109,Table216[Total])</f>
        <v>3150</v>
      </c>
      <c r="Q34" s="61">
        <f>SUBTOTAL(101,Table216[% Registered])</f>
        <v>0.83494402479678986</v>
      </c>
    </row>
    <row r="35" spans="1:32" customFormat="1" ht="15.75" thickBot="1"/>
    <row r="36" spans="1:32" customFormat="1" ht="54" customHeight="1" thickBot="1">
      <c r="A36" s="124" t="s">
        <v>1374</v>
      </c>
      <c r="B36" s="125"/>
      <c r="C36" s="125"/>
      <c r="D36" s="125"/>
      <c r="E36" s="125"/>
      <c r="F36" s="125"/>
      <c r="G36" s="125"/>
      <c r="H36" s="126"/>
    </row>
    <row r="37" spans="1:32" customFormat="1" ht="69.75" customHeight="1" thickBot="1">
      <c r="A37" s="95" t="s">
        <v>1287</v>
      </c>
      <c r="B37" s="122" t="s">
        <v>1372</v>
      </c>
      <c r="C37" s="122"/>
      <c r="D37" s="122"/>
      <c r="E37" s="122"/>
      <c r="F37" s="122"/>
      <c r="G37" s="122"/>
      <c r="H37" s="123"/>
      <c r="J37" s="4"/>
      <c r="K37" s="4"/>
      <c r="L37" s="4"/>
      <c r="M37" s="4"/>
      <c r="N37" s="4"/>
      <c r="O37" s="4"/>
      <c r="P37" s="4"/>
      <c r="Q37" s="4"/>
    </row>
    <row r="38" spans="1:32" customFormat="1" ht="75" customHeight="1" thickBot="1">
      <c r="A38" s="93" t="s">
        <v>1371</v>
      </c>
      <c r="B38" s="122" t="s">
        <v>1385</v>
      </c>
      <c r="C38" s="122"/>
      <c r="D38" s="122"/>
      <c r="E38" s="122"/>
      <c r="F38" s="122"/>
      <c r="G38" s="122"/>
      <c r="H38" s="123"/>
      <c r="J38" s="4"/>
      <c r="K38" s="4"/>
      <c r="L38" s="4"/>
      <c r="M38" s="4"/>
      <c r="N38" s="4"/>
      <c r="O38" s="4"/>
      <c r="P38" s="4"/>
      <c r="Q38" s="4"/>
    </row>
    <row r="39" spans="1:32" customFormat="1" ht="86.25" customHeight="1" thickBot="1">
      <c r="A39" s="90" t="s">
        <v>1306</v>
      </c>
      <c r="B39" s="130" t="s">
        <v>1384</v>
      </c>
      <c r="C39" s="130"/>
      <c r="D39" s="130"/>
      <c r="E39" s="130"/>
      <c r="F39" s="130"/>
      <c r="G39" s="130"/>
      <c r="H39" s="131"/>
      <c r="J39" s="4"/>
      <c r="K39" s="4"/>
      <c r="L39" s="4"/>
      <c r="M39" s="4"/>
      <c r="N39" s="4"/>
      <c r="O39" s="4"/>
      <c r="P39" s="4"/>
      <c r="Q39" s="4"/>
    </row>
    <row r="40" spans="1:32" customFormat="1" ht="153.75" customHeight="1" thickBot="1">
      <c r="A40" s="91" t="s">
        <v>1307</v>
      </c>
      <c r="B40" s="122" t="s">
        <v>1386</v>
      </c>
      <c r="C40" s="122"/>
      <c r="D40" s="122"/>
      <c r="E40" s="122"/>
      <c r="F40" s="122"/>
      <c r="G40" s="122"/>
      <c r="H40" s="123"/>
      <c r="J40" s="4"/>
      <c r="K40" s="4"/>
      <c r="L40" s="4"/>
      <c r="M40" s="4"/>
      <c r="N40" s="4"/>
      <c r="O40" s="4"/>
      <c r="P40" s="4"/>
      <c r="Q40" s="4"/>
    </row>
    <row r="41" spans="1:32" customFormat="1" ht="79.5" customHeight="1" thickBot="1">
      <c r="A41" s="92" t="s">
        <v>1376</v>
      </c>
      <c r="B41" s="130" t="s">
        <v>1308</v>
      </c>
      <c r="C41" s="130"/>
      <c r="D41" s="130"/>
      <c r="E41" s="130"/>
      <c r="F41" s="130"/>
      <c r="G41" s="130"/>
      <c r="H41" s="131"/>
      <c r="J41" s="104"/>
      <c r="K41" s="104"/>
      <c r="L41" s="104"/>
      <c r="M41" s="104"/>
      <c r="N41" s="104"/>
      <c r="O41" s="104"/>
      <c r="P41" s="104"/>
      <c r="Q41" s="104"/>
      <c r="R41" s="44"/>
      <c r="S41" s="44"/>
      <c r="T41" s="44"/>
      <c r="U41" s="44"/>
      <c r="V41" s="44"/>
      <c r="W41" s="44"/>
      <c r="X41" s="44"/>
      <c r="Y41" s="44"/>
      <c r="Z41" s="44"/>
      <c r="AA41" s="44"/>
      <c r="AB41" s="44"/>
      <c r="AC41" s="44"/>
      <c r="AD41" s="44"/>
      <c r="AE41" s="44"/>
      <c r="AF41" s="44"/>
    </row>
    <row r="42" spans="1:32" ht="33" customHeight="1" thickBot="1">
      <c r="A42" s="94" t="s">
        <v>1289</v>
      </c>
      <c r="B42" s="122" t="s">
        <v>1373</v>
      </c>
      <c r="C42" s="122"/>
      <c r="D42" s="122"/>
      <c r="E42" s="122"/>
      <c r="F42" s="122"/>
      <c r="G42" s="122"/>
      <c r="H42" s="123"/>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row>
    <row r="43" spans="1:32">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row>
    <row r="44" spans="1:32">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row>
    <row r="45" spans="1:32">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row>
    <row r="46" spans="1:32">
      <c r="J46" s="104"/>
      <c r="K46" s="104"/>
      <c r="L46" s="105"/>
      <c r="M46" s="104"/>
      <c r="N46" s="104"/>
      <c r="O46" s="104"/>
      <c r="P46" s="104"/>
      <c r="Q46" s="104"/>
      <c r="R46" s="104"/>
      <c r="S46" s="104"/>
      <c r="T46" s="104"/>
      <c r="U46" s="104"/>
      <c r="V46" s="104"/>
      <c r="W46" s="104"/>
      <c r="X46" s="104"/>
      <c r="Y46" s="104"/>
      <c r="Z46" s="104"/>
      <c r="AA46" s="104"/>
      <c r="AB46" s="104"/>
      <c r="AC46" s="104"/>
      <c r="AD46" s="104"/>
      <c r="AE46" s="104"/>
      <c r="AF46" s="104"/>
    </row>
    <row r="47" spans="1:32">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row>
    <row r="48" spans="1:32">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row>
    <row r="49" spans="10:32">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row>
    <row r="50" spans="10:32">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row>
    <row r="51" spans="10:32">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row>
    <row r="52" spans="10:32">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row>
    <row r="53" spans="10:32">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row>
    <row r="54" spans="10:32">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row>
    <row r="55" spans="10:32">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row>
    <row r="56" spans="10:32">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row>
    <row r="57" spans="10:32">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row>
    <row r="58" spans="10:32">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row>
    <row r="59" spans="10:32">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row>
    <row r="60" spans="10:32">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row>
    <row r="61" spans="10:32">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row>
    <row r="62" spans="10:32">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row>
    <row r="63" spans="10:32">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row>
    <row r="64" spans="10:32">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row>
    <row r="65" spans="10:32">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ignoredErrors>
    <ignoredError sqref="D3:E14" calculatedColumn="1"/>
    <ignoredError sqref="M4:N33"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60" zoomScaleNormal="60" workbookViewId="0">
      <selection activeCell="B2" sqref="B2"/>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65" customFormat="1" ht="19.5" thickBot="1">
      <c r="A1" s="73" t="s">
        <v>1383</v>
      </c>
      <c r="B1" s="98">
        <f>COUNTA(B3:B12)</f>
        <v>10</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1198</v>
      </c>
      <c r="B3" s="5" t="s">
        <v>1202</v>
      </c>
      <c r="C3" s="5"/>
      <c r="D3" s="5" t="s">
        <v>1203</v>
      </c>
      <c r="E3" s="5"/>
      <c r="F3" s="5" t="s">
        <v>1201</v>
      </c>
      <c r="G3" s="5" t="s">
        <v>1199</v>
      </c>
      <c r="H3" s="5"/>
      <c r="I3" s="5" t="s">
        <v>1204</v>
      </c>
      <c r="J3" s="5"/>
      <c r="K3" s="5"/>
      <c r="L3" s="10" t="s">
        <v>1249</v>
      </c>
    </row>
    <row r="4" spans="1:13">
      <c r="A4" s="8" t="s">
        <v>1198</v>
      </c>
      <c r="B4" s="18" t="s">
        <v>1205</v>
      </c>
      <c r="C4" s="5"/>
      <c r="D4" s="17" t="s">
        <v>1206</v>
      </c>
      <c r="E4" s="5"/>
      <c r="F4" s="17" t="s">
        <v>1207</v>
      </c>
      <c r="G4" s="5" t="s">
        <v>1199</v>
      </c>
      <c r="H4" s="5"/>
      <c r="I4" s="5"/>
      <c r="J4" s="5"/>
      <c r="K4" s="5"/>
      <c r="L4" s="10" t="s">
        <v>17</v>
      </c>
    </row>
    <row r="5" spans="1:13">
      <c r="A5" s="5" t="s">
        <v>1198</v>
      </c>
      <c r="B5" s="5" t="s">
        <v>1208</v>
      </c>
      <c r="C5" s="5" t="s">
        <v>1209</v>
      </c>
      <c r="D5" s="5" t="s">
        <v>1210</v>
      </c>
      <c r="E5" s="5"/>
      <c r="F5" s="5" t="s">
        <v>1211</v>
      </c>
      <c r="G5" s="5" t="s">
        <v>1199</v>
      </c>
      <c r="H5" s="5" t="s">
        <v>1208</v>
      </c>
      <c r="I5" s="5" t="s">
        <v>1212</v>
      </c>
      <c r="J5" s="5" t="s">
        <v>1213</v>
      </c>
      <c r="K5" s="10"/>
      <c r="L5" s="10" t="s">
        <v>18</v>
      </c>
    </row>
    <row r="6" spans="1:13" s="4" customFormat="1">
      <c r="A6" s="8" t="s">
        <v>1198</v>
      </c>
      <c r="B6" s="8" t="s">
        <v>1214</v>
      </c>
      <c r="C6" s="5"/>
      <c r="D6" s="5"/>
      <c r="E6" s="5"/>
      <c r="F6" s="8" t="s">
        <v>1201</v>
      </c>
      <c r="G6" s="5" t="s">
        <v>1199</v>
      </c>
      <c r="H6" s="5"/>
      <c r="I6" s="14" t="s">
        <v>1215</v>
      </c>
      <c r="J6" s="5"/>
      <c r="K6" s="30"/>
      <c r="L6" s="10" t="s">
        <v>1249</v>
      </c>
    </row>
    <row r="7" spans="1:13">
      <c r="A7" s="5" t="s">
        <v>1198</v>
      </c>
      <c r="B7" s="5" t="s">
        <v>1216</v>
      </c>
      <c r="C7" s="5" t="s">
        <v>15</v>
      </c>
      <c r="D7" s="5" t="s">
        <v>1217</v>
      </c>
      <c r="E7" s="5"/>
      <c r="F7" s="5" t="s">
        <v>1218</v>
      </c>
      <c r="G7" s="5" t="s">
        <v>1199</v>
      </c>
      <c r="H7" s="5" t="s">
        <v>1219</v>
      </c>
      <c r="I7" s="8" t="s">
        <v>1220</v>
      </c>
      <c r="J7" s="8" t="s">
        <v>1221</v>
      </c>
      <c r="K7" s="12" t="s">
        <v>15</v>
      </c>
      <c r="L7" s="10" t="s">
        <v>91</v>
      </c>
    </row>
    <row r="8" spans="1:13">
      <c r="A8" s="8" t="s">
        <v>1198</v>
      </c>
      <c r="B8" s="18" t="s">
        <v>1222</v>
      </c>
      <c r="C8" s="5" t="s">
        <v>1223</v>
      </c>
      <c r="D8" s="17" t="s">
        <v>1224</v>
      </c>
      <c r="E8" s="5"/>
      <c r="F8" s="17" t="s">
        <v>769</v>
      </c>
      <c r="G8" s="5" t="s">
        <v>1199</v>
      </c>
      <c r="H8" s="5"/>
      <c r="I8" s="5"/>
      <c r="J8" s="5"/>
      <c r="K8" s="5"/>
      <c r="L8" s="10" t="s">
        <v>1244</v>
      </c>
    </row>
    <row r="9" spans="1:13">
      <c r="A9" s="8" t="s">
        <v>1198</v>
      </c>
      <c r="B9" s="18" t="s">
        <v>1225</v>
      </c>
      <c r="C9" s="5"/>
      <c r="D9" s="17" t="s">
        <v>668</v>
      </c>
      <c r="E9" s="5"/>
      <c r="F9" s="17" t="s">
        <v>1200</v>
      </c>
      <c r="G9" s="5" t="s">
        <v>1199</v>
      </c>
      <c r="H9" s="5"/>
      <c r="I9" s="5"/>
      <c r="J9" s="5"/>
      <c r="K9" s="5"/>
      <c r="L9" s="10" t="s">
        <v>1244</v>
      </c>
    </row>
    <row r="10" spans="1:13">
      <c r="A10" s="8" t="s">
        <v>1198</v>
      </c>
      <c r="B10" s="5" t="s">
        <v>1226</v>
      </c>
      <c r="C10" s="5" t="s">
        <v>15</v>
      </c>
      <c r="D10" s="5" t="s">
        <v>1227</v>
      </c>
      <c r="E10" s="5"/>
      <c r="F10" s="5" t="s">
        <v>1200</v>
      </c>
      <c r="G10" s="5" t="s">
        <v>1199</v>
      </c>
      <c r="H10" s="5" t="s">
        <v>1228</v>
      </c>
      <c r="I10" s="8" t="s">
        <v>1229</v>
      </c>
      <c r="J10" s="5" t="s">
        <v>1230</v>
      </c>
      <c r="K10" s="12" t="s">
        <v>1231</v>
      </c>
      <c r="L10" s="10" t="s">
        <v>17</v>
      </c>
    </row>
    <row r="11" spans="1:13">
      <c r="A11" s="8" t="s">
        <v>1198</v>
      </c>
      <c r="B11" s="5" t="s">
        <v>1232</v>
      </c>
      <c r="C11" s="5" t="s">
        <v>15</v>
      </c>
      <c r="D11" s="5" t="s">
        <v>1224</v>
      </c>
      <c r="E11" s="5"/>
      <c r="F11" s="5" t="s">
        <v>769</v>
      </c>
      <c r="G11" s="5" t="s">
        <v>1199</v>
      </c>
      <c r="H11" s="5" t="s">
        <v>15</v>
      </c>
      <c r="I11" s="8" t="s">
        <v>1233</v>
      </c>
      <c r="J11" s="8" t="s">
        <v>15</v>
      </c>
      <c r="K11" s="39" t="s">
        <v>1234</v>
      </c>
      <c r="L11" s="10" t="s">
        <v>18</v>
      </c>
    </row>
    <row r="12" spans="1:13">
      <c r="A12" s="8" t="s">
        <v>1198</v>
      </c>
      <c r="B12" s="22" t="s">
        <v>1084</v>
      </c>
      <c r="C12" s="22" t="s">
        <v>1084</v>
      </c>
      <c r="D12" s="22" t="s">
        <v>1085</v>
      </c>
      <c r="E12" s="22"/>
      <c r="F12" s="22" t="s">
        <v>1086</v>
      </c>
      <c r="G12" s="5" t="s">
        <v>1199</v>
      </c>
      <c r="H12" s="22" t="s">
        <v>15</v>
      </c>
      <c r="I12" s="22" t="s">
        <v>1087</v>
      </c>
      <c r="J12" s="22" t="s">
        <v>1088</v>
      </c>
      <c r="K12" s="24" t="s">
        <v>1089</v>
      </c>
      <c r="L12" s="24" t="s">
        <v>18</v>
      </c>
    </row>
    <row r="13" spans="1:13" ht="15.75" thickBot="1"/>
    <row r="14" spans="1:13" ht="19.5" thickBot="1">
      <c r="A14" s="83" t="s">
        <v>1379</v>
      </c>
      <c r="B14" s="102">
        <f>COUNTA(B15:B16)</f>
        <v>2</v>
      </c>
    </row>
    <row r="15" spans="1:13">
      <c r="A15" s="8" t="s">
        <v>1198</v>
      </c>
      <c r="B15" t="s">
        <v>1331</v>
      </c>
      <c r="D15" t="s">
        <v>1332</v>
      </c>
      <c r="E15" t="s">
        <v>1333</v>
      </c>
      <c r="G15" s="5" t="s">
        <v>1199</v>
      </c>
      <c r="H15" t="s">
        <v>1364</v>
      </c>
      <c r="I15" t="s">
        <v>1363</v>
      </c>
      <c r="L15" t="s">
        <v>17</v>
      </c>
      <c r="M15" t="s">
        <v>1380</v>
      </c>
    </row>
    <row r="16" spans="1:13">
      <c r="A16" s="8" t="s">
        <v>1198</v>
      </c>
      <c r="B16" t="s">
        <v>1334</v>
      </c>
      <c r="D16" t="s">
        <v>1335</v>
      </c>
      <c r="E16" t="s">
        <v>1336</v>
      </c>
      <c r="G16" s="5" t="s">
        <v>1199</v>
      </c>
      <c r="H16" t="s">
        <v>1365</v>
      </c>
      <c r="I16" t="s">
        <v>1362</v>
      </c>
      <c r="L16" t="s">
        <v>18</v>
      </c>
      <c r="M16" t="s">
        <v>1381</v>
      </c>
    </row>
    <row r="17" spans="1:2" ht="15.75" thickBot="1"/>
    <row r="18" spans="1:2" ht="19.5" thickBot="1">
      <c r="A18" s="71" t="s">
        <v>1375</v>
      </c>
      <c r="B18" s="103">
        <f>COUNTA(B19:B20)</f>
        <v>0</v>
      </c>
    </row>
  </sheetData>
  <autoFilter ref="A2:M12"/>
  <conditionalFormatting sqref="B1:B17 B19:B1048576">
    <cfRule type="duplicateValues" dxfId="24" priority="5"/>
  </conditionalFormatting>
  <conditionalFormatting sqref="D1">
    <cfRule type="duplicateValues" dxfId="2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53"/>
  <sheetViews>
    <sheetView zoomScale="60" zoomScaleNormal="60" workbookViewId="0">
      <selection activeCell="I74" sqref="I74"/>
    </sheetView>
  </sheetViews>
  <sheetFormatPr defaultRowHeight="15"/>
  <cols>
    <col min="1" max="1" width="30.85546875" bestFit="1" customWidth="1"/>
    <col min="2" max="2" width="39.42578125" bestFit="1" customWidth="1"/>
    <col min="3" max="3" width="36.140625" bestFit="1" customWidth="1"/>
    <col min="4" max="4" width="38" bestFit="1" customWidth="1"/>
    <col min="5" max="5" width="38.7109375" bestFit="1" customWidth="1"/>
    <col min="6" max="6" width="36.85546875" bestFit="1" customWidth="1"/>
    <col min="7" max="7" width="21.28515625" bestFit="1" customWidth="1"/>
    <col min="8" max="8" width="24.42578125" bestFit="1" customWidth="1"/>
    <col min="9" max="9" width="32.7109375" bestFit="1" customWidth="1"/>
    <col min="10" max="10" width="25.42578125" bestFit="1" customWidth="1"/>
    <col min="11" max="11" width="37.28515625" bestFit="1" customWidth="1"/>
    <col min="12" max="12" width="21.28515625" bestFit="1" customWidth="1"/>
    <col min="13" max="13" width="117.85546875" bestFit="1" customWidth="1"/>
  </cols>
  <sheetData>
    <row r="1" spans="1:13" s="65" customFormat="1" ht="19.5" thickBot="1">
      <c r="A1" s="73" t="s">
        <v>1383</v>
      </c>
      <c r="B1" s="98">
        <f>COUNTA(B3:B20)</f>
        <v>18</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515</v>
      </c>
      <c r="B3" s="5" t="s">
        <v>609</v>
      </c>
      <c r="C3" s="5"/>
      <c r="D3" s="5" t="s">
        <v>610</v>
      </c>
      <c r="E3" s="5"/>
      <c r="F3" s="5" t="s">
        <v>611</v>
      </c>
      <c r="G3" s="5" t="s">
        <v>90</v>
      </c>
      <c r="H3" s="5"/>
      <c r="I3" s="5" t="s">
        <v>612</v>
      </c>
      <c r="J3" s="5"/>
      <c r="K3" s="10"/>
      <c r="L3" s="10" t="s">
        <v>1244</v>
      </c>
    </row>
    <row r="4" spans="1:13">
      <c r="A4" s="5" t="s">
        <v>515</v>
      </c>
      <c r="B4" s="5" t="s">
        <v>613</v>
      </c>
      <c r="C4" s="5" t="s">
        <v>15</v>
      </c>
      <c r="D4" s="5" t="s">
        <v>614</v>
      </c>
      <c r="E4" s="5" t="s">
        <v>615</v>
      </c>
      <c r="F4" s="5" t="s">
        <v>616</v>
      </c>
      <c r="G4" s="5" t="s">
        <v>90</v>
      </c>
      <c r="H4" s="5" t="s">
        <v>617</v>
      </c>
      <c r="I4" s="5" t="s">
        <v>15</v>
      </c>
      <c r="J4" s="5" t="s">
        <v>15</v>
      </c>
      <c r="K4" s="10" t="s">
        <v>618</v>
      </c>
      <c r="L4" s="10" t="s">
        <v>17</v>
      </c>
    </row>
    <row r="5" spans="1:13">
      <c r="A5" s="8" t="s">
        <v>515</v>
      </c>
      <c r="B5" s="8" t="s">
        <v>529</v>
      </c>
      <c r="C5" s="5"/>
      <c r="D5" s="5" t="s">
        <v>530</v>
      </c>
      <c r="E5" s="5"/>
      <c r="F5" s="5" t="s">
        <v>531</v>
      </c>
      <c r="G5" s="5" t="s">
        <v>32</v>
      </c>
      <c r="H5" s="5"/>
      <c r="I5" s="5" t="s">
        <v>532</v>
      </c>
      <c r="J5" s="5"/>
      <c r="K5" s="5"/>
      <c r="L5" s="5" t="s">
        <v>18</v>
      </c>
    </row>
    <row r="6" spans="1:13">
      <c r="A6" s="5" t="s">
        <v>515</v>
      </c>
      <c r="B6" s="5" t="s">
        <v>637</v>
      </c>
      <c r="C6" s="5" t="s">
        <v>15</v>
      </c>
      <c r="D6" s="5" t="s">
        <v>638</v>
      </c>
      <c r="E6" s="5"/>
      <c r="F6" s="5" t="s">
        <v>639</v>
      </c>
      <c r="G6" s="5" t="s">
        <v>635</v>
      </c>
      <c r="H6" s="5" t="s">
        <v>640</v>
      </c>
      <c r="I6" s="8" t="s">
        <v>641</v>
      </c>
      <c r="J6" s="8" t="s">
        <v>642</v>
      </c>
      <c r="K6" s="28" t="s">
        <v>643</v>
      </c>
      <c r="L6" s="10" t="s">
        <v>18</v>
      </c>
    </row>
    <row r="7" spans="1:13">
      <c r="A7" s="8" t="s">
        <v>515</v>
      </c>
      <c r="B7" s="5" t="s">
        <v>619</v>
      </c>
      <c r="C7" s="5"/>
      <c r="D7" s="7" t="s">
        <v>620</v>
      </c>
      <c r="E7" s="5"/>
      <c r="F7" s="5" t="s">
        <v>516</v>
      </c>
      <c r="G7" s="7" t="s">
        <v>90</v>
      </c>
      <c r="H7" s="5"/>
      <c r="I7" s="5" t="s">
        <v>621</v>
      </c>
      <c r="J7" s="5"/>
      <c r="K7" s="5"/>
      <c r="L7" s="5" t="s">
        <v>1248</v>
      </c>
    </row>
    <row r="8" spans="1:13">
      <c r="A8" s="8" t="s">
        <v>515</v>
      </c>
      <c r="B8" s="7" t="s">
        <v>622</v>
      </c>
      <c r="C8" s="5"/>
      <c r="D8" s="5" t="s">
        <v>623</v>
      </c>
      <c r="E8" s="5"/>
      <c r="F8" s="5"/>
      <c r="G8" s="7" t="s">
        <v>90</v>
      </c>
      <c r="H8" s="5"/>
      <c r="I8" s="5"/>
      <c r="J8" s="5"/>
      <c r="K8" s="5"/>
      <c r="L8" s="5" t="s">
        <v>18</v>
      </c>
    </row>
    <row r="9" spans="1:13">
      <c r="A9" s="8" t="s">
        <v>515</v>
      </c>
      <c r="B9" s="5" t="s">
        <v>624</v>
      </c>
      <c r="C9" s="5"/>
      <c r="D9" s="5" t="s">
        <v>625</v>
      </c>
      <c r="E9" s="5"/>
      <c r="F9" s="5" t="s">
        <v>516</v>
      </c>
      <c r="G9" s="5" t="s">
        <v>90</v>
      </c>
      <c r="H9" s="5"/>
      <c r="I9" s="5" t="s">
        <v>626</v>
      </c>
      <c r="J9" s="5"/>
      <c r="K9" s="5"/>
      <c r="L9" s="5" t="s">
        <v>1242</v>
      </c>
    </row>
    <row r="10" spans="1:13">
      <c r="A10" s="8" t="s">
        <v>515</v>
      </c>
      <c r="B10" s="5" t="s">
        <v>644</v>
      </c>
      <c r="C10" s="5"/>
      <c r="D10" s="5" t="s">
        <v>645</v>
      </c>
      <c r="E10" s="5"/>
      <c r="F10" s="5" t="s">
        <v>636</v>
      </c>
      <c r="G10" s="5" t="s">
        <v>635</v>
      </c>
      <c r="H10" s="5"/>
      <c r="I10" s="5" t="s">
        <v>646</v>
      </c>
      <c r="J10" s="5"/>
      <c r="K10" s="29" t="s">
        <v>647</v>
      </c>
      <c r="L10" s="10" t="s">
        <v>18</v>
      </c>
    </row>
    <row r="11" spans="1:13">
      <c r="A11" s="8" t="s">
        <v>515</v>
      </c>
      <c r="B11" s="5" t="s">
        <v>533</v>
      </c>
      <c r="C11" s="5" t="s">
        <v>533</v>
      </c>
      <c r="D11" s="5" t="s">
        <v>534</v>
      </c>
      <c r="E11" s="5" t="s">
        <v>535</v>
      </c>
      <c r="F11" s="5" t="s">
        <v>536</v>
      </c>
      <c r="G11" s="5" t="s">
        <v>537</v>
      </c>
      <c r="H11" s="8"/>
      <c r="I11" s="11" t="s">
        <v>538</v>
      </c>
      <c r="J11" s="8"/>
      <c r="K11" s="12"/>
      <c r="L11" s="10" t="s">
        <v>52</v>
      </c>
    </row>
    <row r="12" spans="1:13">
      <c r="A12" s="5" t="s">
        <v>515</v>
      </c>
      <c r="B12" s="5" t="s">
        <v>517</v>
      </c>
      <c r="C12" s="5" t="s">
        <v>15</v>
      </c>
      <c r="D12" s="5" t="s">
        <v>518</v>
      </c>
      <c r="E12" s="5"/>
      <c r="F12" s="5" t="s">
        <v>519</v>
      </c>
      <c r="G12" s="5" t="s">
        <v>520</v>
      </c>
      <c r="H12" s="5" t="s">
        <v>15</v>
      </c>
      <c r="I12" s="8" t="s">
        <v>521</v>
      </c>
      <c r="J12" s="8" t="s">
        <v>522</v>
      </c>
      <c r="K12" s="12" t="s">
        <v>523</v>
      </c>
      <c r="L12" s="10" t="s">
        <v>159</v>
      </c>
    </row>
    <row r="13" spans="1:13">
      <c r="A13" s="8" t="s">
        <v>515</v>
      </c>
      <c r="B13" s="8" t="s">
        <v>627</v>
      </c>
      <c r="C13" s="5"/>
      <c r="D13" s="5" t="s">
        <v>628</v>
      </c>
      <c r="E13" s="5"/>
      <c r="F13" s="5" t="s">
        <v>629</v>
      </c>
      <c r="G13" s="5" t="s">
        <v>90</v>
      </c>
      <c r="H13" s="5"/>
      <c r="I13" s="5" t="s">
        <v>630</v>
      </c>
      <c r="J13" s="5"/>
      <c r="K13" s="5"/>
      <c r="L13" s="5" t="s">
        <v>1242</v>
      </c>
    </row>
    <row r="14" spans="1:13">
      <c r="A14" s="8" t="s">
        <v>515</v>
      </c>
      <c r="B14" s="5" t="s">
        <v>631</v>
      </c>
      <c r="C14" s="5" t="s">
        <v>631</v>
      </c>
      <c r="D14" s="5" t="s">
        <v>632</v>
      </c>
      <c r="E14" s="5"/>
      <c r="F14" s="5" t="s">
        <v>633</v>
      </c>
      <c r="G14" s="5" t="s">
        <v>90</v>
      </c>
      <c r="H14" s="5" t="s">
        <v>15</v>
      </c>
      <c r="I14" s="8" t="s">
        <v>634</v>
      </c>
      <c r="J14" s="8" t="s">
        <v>15</v>
      </c>
      <c r="K14" s="5"/>
      <c r="L14" s="10" t="s">
        <v>17</v>
      </c>
    </row>
    <row r="15" spans="1:13">
      <c r="A15" s="8" t="s">
        <v>515</v>
      </c>
      <c r="B15" s="5" t="s">
        <v>605</v>
      </c>
      <c r="C15" s="5"/>
      <c r="D15" s="5" t="s">
        <v>606</v>
      </c>
      <c r="E15" s="5"/>
      <c r="F15" s="5" t="s">
        <v>545</v>
      </c>
      <c r="G15" s="5" t="s">
        <v>607</v>
      </c>
      <c r="H15" s="5"/>
      <c r="I15" s="5" t="s">
        <v>608</v>
      </c>
      <c r="J15" s="5"/>
      <c r="K15" s="10"/>
      <c r="L15" s="10" t="s">
        <v>1244</v>
      </c>
    </row>
    <row r="16" spans="1:13">
      <c r="A16" s="8" t="s">
        <v>515</v>
      </c>
      <c r="B16" s="8" t="s">
        <v>648</v>
      </c>
      <c r="C16" s="5"/>
      <c r="D16" s="5" t="s">
        <v>649</v>
      </c>
      <c r="E16" s="5" t="s">
        <v>583</v>
      </c>
      <c r="F16" s="5" t="s">
        <v>636</v>
      </c>
      <c r="G16" s="5" t="s">
        <v>635</v>
      </c>
      <c r="H16" s="5"/>
      <c r="I16" s="5" t="s">
        <v>650</v>
      </c>
      <c r="J16" s="5"/>
      <c r="K16" s="5"/>
      <c r="L16" s="5" t="s">
        <v>1249</v>
      </c>
    </row>
    <row r="17" spans="1:14">
      <c r="A17" s="5" t="s">
        <v>515</v>
      </c>
      <c r="B17" s="5" t="s">
        <v>525</v>
      </c>
      <c r="C17" s="5" t="s">
        <v>15</v>
      </c>
      <c r="D17" s="5" t="s">
        <v>526</v>
      </c>
      <c r="E17" s="5" t="s">
        <v>527</v>
      </c>
      <c r="F17" s="5" t="s">
        <v>524</v>
      </c>
      <c r="G17" s="5" t="s">
        <v>520</v>
      </c>
      <c r="H17" s="5" t="s">
        <v>15</v>
      </c>
      <c r="I17" s="8" t="s">
        <v>528</v>
      </c>
      <c r="J17" s="8" t="s">
        <v>15</v>
      </c>
      <c r="K17" s="12" t="s">
        <v>15</v>
      </c>
      <c r="L17" s="10" t="s">
        <v>18</v>
      </c>
    </row>
    <row r="18" spans="1:14">
      <c r="A18" s="5" t="s">
        <v>515</v>
      </c>
      <c r="B18" s="5" t="s">
        <v>539</v>
      </c>
      <c r="C18" s="5" t="s">
        <v>540</v>
      </c>
      <c r="D18" s="5" t="s">
        <v>541</v>
      </c>
      <c r="E18" s="5"/>
      <c r="F18" s="5" t="s">
        <v>519</v>
      </c>
      <c r="G18" s="5" t="s">
        <v>32</v>
      </c>
      <c r="H18" s="5" t="s">
        <v>542</v>
      </c>
      <c r="I18" s="8" t="s">
        <v>543</v>
      </c>
      <c r="J18" s="8" t="s">
        <v>544</v>
      </c>
      <c r="K18" s="12"/>
      <c r="L18" s="10" t="s">
        <v>18</v>
      </c>
    </row>
    <row r="19" spans="1:14">
      <c r="A19" s="8" t="s">
        <v>515</v>
      </c>
      <c r="B19" s="8" t="s">
        <v>652</v>
      </c>
      <c r="C19" s="5"/>
      <c r="D19" s="5" t="s">
        <v>653</v>
      </c>
      <c r="E19" s="5" t="s">
        <v>583</v>
      </c>
      <c r="F19" s="5" t="s">
        <v>636</v>
      </c>
      <c r="G19" s="5" t="s">
        <v>635</v>
      </c>
      <c r="H19" s="5"/>
      <c r="I19" s="5" t="s">
        <v>654</v>
      </c>
      <c r="J19" s="5"/>
      <c r="K19" s="5" t="s">
        <v>655</v>
      </c>
      <c r="L19" s="5" t="s">
        <v>18</v>
      </c>
    </row>
    <row r="20" spans="1:14">
      <c r="A20" s="8" t="s">
        <v>515</v>
      </c>
      <c r="B20" s="5" t="s">
        <v>656</v>
      </c>
      <c r="C20" s="5" t="s">
        <v>15</v>
      </c>
      <c r="D20" s="5" t="s">
        <v>657</v>
      </c>
      <c r="E20" s="5" t="s">
        <v>651</v>
      </c>
      <c r="F20" s="5" t="s">
        <v>636</v>
      </c>
      <c r="G20" s="5" t="s">
        <v>635</v>
      </c>
      <c r="H20" s="5" t="s">
        <v>658</v>
      </c>
      <c r="I20" s="8" t="s">
        <v>659</v>
      </c>
      <c r="J20" s="8" t="s">
        <v>15</v>
      </c>
      <c r="K20" s="12"/>
      <c r="L20" s="10" t="s">
        <v>18</v>
      </c>
    </row>
    <row r="21" spans="1:14" ht="15.75" thickBot="1">
      <c r="L21" s="44"/>
      <c r="M21" s="44"/>
      <c r="N21" s="44"/>
    </row>
    <row r="22" spans="1:14" ht="19.5" thickBot="1">
      <c r="A22" s="83" t="s">
        <v>1379</v>
      </c>
      <c r="B22" s="102">
        <f>COUNTA(B23)</f>
        <v>0</v>
      </c>
      <c r="L22" s="44"/>
      <c r="M22" s="44"/>
      <c r="N22" s="44"/>
    </row>
    <row r="24" spans="1:14" ht="15.75" thickBot="1">
      <c r="L24" s="44"/>
      <c r="M24" s="44"/>
      <c r="N24" s="44"/>
    </row>
    <row r="25" spans="1:14" ht="19.5" thickBot="1">
      <c r="A25" s="71" t="s">
        <v>1375</v>
      </c>
      <c r="B25" s="103">
        <f>COUNTA(B26:B27)</f>
        <v>0</v>
      </c>
      <c r="L25" s="44"/>
      <c r="M25" s="44"/>
      <c r="N25" s="44"/>
    </row>
    <row r="50" spans="2:2">
      <c r="B50" s="44"/>
    </row>
    <row r="51" spans="2:2">
      <c r="B51" s="44"/>
    </row>
    <row r="52" spans="2:2">
      <c r="B52" s="44"/>
    </row>
    <row r="53" spans="2:2">
      <c r="B53" s="44"/>
    </row>
  </sheetData>
  <autoFilter ref="A2:M20"/>
  <hyperlinks>
    <hyperlink ref="K10" r:id="rId1" display="mailto:service@hillsidegarage.i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4"/>
  <sheetViews>
    <sheetView zoomScale="60" zoomScaleNormal="60" workbookViewId="0">
      <selection activeCell="B2" sqref="B2"/>
    </sheetView>
  </sheetViews>
  <sheetFormatPr defaultRowHeight="15"/>
  <cols>
    <col min="1" max="1" width="29.140625" style="49" bestFit="1" customWidth="1"/>
    <col min="2" max="2" width="42.7109375" style="49" bestFit="1" customWidth="1"/>
    <col min="3" max="3" width="30.7109375" style="49" bestFit="1" customWidth="1"/>
    <col min="4" max="4" width="37.140625" style="49" bestFit="1" customWidth="1"/>
    <col min="5" max="5" width="25.28515625" style="49" bestFit="1" customWidth="1"/>
    <col min="6" max="6" width="17.140625" style="49" bestFit="1" customWidth="1"/>
    <col min="7" max="7" width="18.7109375" style="49" bestFit="1" customWidth="1"/>
    <col min="8" max="8" width="34.140625" style="49" bestFit="1" customWidth="1"/>
    <col min="9" max="9" width="25.5703125" style="49" bestFit="1" customWidth="1"/>
    <col min="10" max="10" width="12.7109375" style="49" bestFit="1" customWidth="1"/>
    <col min="11" max="11" width="38.140625" style="49" bestFit="1" customWidth="1"/>
    <col min="12" max="12" width="14.5703125" style="49" bestFit="1" customWidth="1"/>
    <col min="13" max="13" width="27.5703125" style="49" bestFit="1" customWidth="1"/>
    <col min="14" max="16384" width="9.140625" style="49"/>
  </cols>
  <sheetData>
    <row r="1" spans="1:13" s="65" customFormat="1" ht="19.5" thickBot="1">
      <c r="A1" s="73" t="s">
        <v>1383</v>
      </c>
      <c r="B1" s="98">
        <f>COUNTA(B3:B28)</f>
        <v>26</v>
      </c>
      <c r="C1" s="96"/>
      <c r="D1" s="96"/>
      <c r="E1" s="96"/>
      <c r="F1" s="96"/>
      <c r="I1" s="100"/>
    </row>
    <row r="2" spans="1:13" s="89" customFormat="1" ht="18.75">
      <c r="A2" s="86" t="s">
        <v>0</v>
      </c>
      <c r="B2" s="87" t="s">
        <v>2</v>
      </c>
      <c r="C2" s="87" t="s">
        <v>3</v>
      </c>
      <c r="D2" s="87" t="s">
        <v>4</v>
      </c>
      <c r="E2" s="87" t="s">
        <v>5</v>
      </c>
      <c r="F2" s="87" t="s">
        <v>6</v>
      </c>
      <c r="G2" s="87" t="s">
        <v>7</v>
      </c>
      <c r="H2" s="87" t="s">
        <v>8</v>
      </c>
      <c r="I2" s="101" t="s">
        <v>9</v>
      </c>
      <c r="J2" s="87" t="s">
        <v>10</v>
      </c>
      <c r="K2" s="88" t="s">
        <v>11</v>
      </c>
      <c r="L2" s="88" t="s">
        <v>12</v>
      </c>
      <c r="M2" s="64" t="s">
        <v>1294</v>
      </c>
    </row>
    <row r="3" spans="1:13" ht="13.5" customHeight="1">
      <c r="A3" s="5" t="s">
        <v>690</v>
      </c>
      <c r="B3" s="5" t="s">
        <v>663</v>
      </c>
      <c r="C3" s="5"/>
      <c r="D3" s="5" t="s">
        <v>692</v>
      </c>
      <c r="E3" s="5"/>
      <c r="F3" s="5" t="s">
        <v>693</v>
      </c>
      <c r="G3" s="5" t="s">
        <v>691</v>
      </c>
      <c r="H3" s="5"/>
      <c r="I3" s="5"/>
      <c r="J3" s="5"/>
      <c r="K3" s="6"/>
      <c r="L3" s="10" t="s">
        <v>17</v>
      </c>
    </row>
    <row r="4" spans="1:13">
      <c r="A4" s="8" t="s">
        <v>690</v>
      </c>
      <c r="B4" s="7" t="s">
        <v>699</v>
      </c>
      <c r="C4" s="5"/>
      <c r="D4" s="5" t="s">
        <v>700</v>
      </c>
      <c r="E4" s="5"/>
      <c r="F4" s="5" t="s">
        <v>693</v>
      </c>
      <c r="G4" s="5" t="s">
        <v>691</v>
      </c>
      <c r="H4" s="5"/>
      <c r="I4" s="5" t="s">
        <v>701</v>
      </c>
      <c r="J4" s="5"/>
      <c r="K4" s="5" t="s">
        <v>702</v>
      </c>
      <c r="L4" s="10" t="s">
        <v>1242</v>
      </c>
    </row>
    <row r="5" spans="1:13" ht="15.75">
      <c r="A5" s="8" t="s">
        <v>690</v>
      </c>
      <c r="B5" s="8" t="s">
        <v>703</v>
      </c>
      <c r="C5" s="5"/>
      <c r="D5" s="5" t="s">
        <v>704</v>
      </c>
      <c r="E5" s="5"/>
      <c r="F5" s="8" t="s">
        <v>705</v>
      </c>
      <c r="G5" s="5" t="s">
        <v>691</v>
      </c>
      <c r="H5" s="5"/>
      <c r="I5" s="5" t="s">
        <v>706</v>
      </c>
      <c r="J5" s="5"/>
      <c r="K5" s="30"/>
      <c r="L5" s="10" t="s">
        <v>1249</v>
      </c>
      <c r="M5" s="85" t="s">
        <v>1411</v>
      </c>
    </row>
    <row r="6" spans="1:13">
      <c r="A6" s="8" t="s">
        <v>690</v>
      </c>
      <c r="B6" s="5" t="s">
        <v>707</v>
      </c>
      <c r="C6" s="5" t="s">
        <v>15</v>
      </c>
      <c r="D6" s="8" t="s">
        <v>708</v>
      </c>
      <c r="E6" s="5"/>
      <c r="F6" s="8" t="s">
        <v>693</v>
      </c>
      <c r="G6" s="5" t="s">
        <v>691</v>
      </c>
      <c r="H6" s="8" t="s">
        <v>709</v>
      </c>
      <c r="I6" s="8" t="s">
        <v>710</v>
      </c>
      <c r="J6" s="8" t="s">
        <v>15</v>
      </c>
      <c r="K6" s="12" t="s">
        <v>15</v>
      </c>
      <c r="L6" s="10" t="s">
        <v>17</v>
      </c>
    </row>
    <row r="7" spans="1:13">
      <c r="A7" s="8" t="s">
        <v>690</v>
      </c>
      <c r="B7" s="5" t="s">
        <v>711</v>
      </c>
      <c r="C7" s="5"/>
      <c r="D7" s="5" t="s">
        <v>712</v>
      </c>
      <c r="E7" s="5"/>
      <c r="F7" s="5" t="s">
        <v>693</v>
      </c>
      <c r="G7" s="5" t="s">
        <v>691</v>
      </c>
      <c r="H7" s="5"/>
      <c r="I7" s="5" t="s">
        <v>713</v>
      </c>
      <c r="J7" s="5"/>
      <c r="K7" s="10"/>
      <c r="L7" s="10" t="s">
        <v>1242</v>
      </c>
    </row>
    <row r="8" spans="1:13">
      <c r="A8" s="8" t="s">
        <v>690</v>
      </c>
      <c r="B8" s="5" t="s">
        <v>714</v>
      </c>
      <c r="C8" s="5" t="s">
        <v>715</v>
      </c>
      <c r="D8" s="5" t="s">
        <v>716</v>
      </c>
      <c r="E8" s="5"/>
      <c r="F8" s="5" t="s">
        <v>695</v>
      </c>
      <c r="G8" s="5" t="s">
        <v>691</v>
      </c>
      <c r="H8" s="5"/>
      <c r="I8" s="5"/>
      <c r="J8" s="5" t="s">
        <v>15</v>
      </c>
      <c r="K8" s="5"/>
      <c r="L8" s="10" t="s">
        <v>17</v>
      </c>
    </row>
    <row r="9" spans="1:13">
      <c r="A9" s="8" t="s">
        <v>690</v>
      </c>
      <c r="B9" s="5" t="s">
        <v>717</v>
      </c>
      <c r="C9" s="5" t="s">
        <v>717</v>
      </c>
      <c r="D9" s="8" t="s">
        <v>718</v>
      </c>
      <c r="E9" s="8" t="s">
        <v>719</v>
      </c>
      <c r="F9" s="8" t="s">
        <v>720</v>
      </c>
      <c r="G9" s="5" t="s">
        <v>691</v>
      </c>
      <c r="H9" s="8" t="s">
        <v>721</v>
      </c>
      <c r="I9" s="8" t="s">
        <v>722</v>
      </c>
      <c r="J9" s="8" t="s">
        <v>15</v>
      </c>
      <c r="K9" s="12" t="s">
        <v>15</v>
      </c>
      <c r="L9" s="10" t="s">
        <v>18</v>
      </c>
    </row>
    <row r="10" spans="1:13">
      <c r="A10" s="8" t="s">
        <v>690</v>
      </c>
      <c r="B10" s="5" t="s">
        <v>723</v>
      </c>
      <c r="C10" s="5" t="s">
        <v>724</v>
      </c>
      <c r="D10" s="8" t="s">
        <v>725</v>
      </c>
      <c r="E10" s="5"/>
      <c r="F10" s="8" t="s">
        <v>693</v>
      </c>
      <c r="G10" s="5" t="s">
        <v>691</v>
      </c>
      <c r="H10" s="8" t="s">
        <v>15</v>
      </c>
      <c r="I10" s="8" t="s">
        <v>726</v>
      </c>
      <c r="J10" s="8" t="s">
        <v>15</v>
      </c>
      <c r="K10" s="12" t="s">
        <v>15</v>
      </c>
      <c r="L10" s="10" t="s">
        <v>18</v>
      </c>
    </row>
    <row r="11" spans="1:13">
      <c r="A11" s="8" t="s">
        <v>690</v>
      </c>
      <c r="B11" s="5" t="s">
        <v>727</v>
      </c>
      <c r="C11" s="5"/>
      <c r="D11" s="5" t="s">
        <v>728</v>
      </c>
      <c r="E11" s="5"/>
      <c r="F11" s="5" t="s">
        <v>729</v>
      </c>
      <c r="G11" s="5" t="s">
        <v>691</v>
      </c>
      <c r="H11" s="5"/>
      <c r="I11" s="5" t="s">
        <v>730</v>
      </c>
      <c r="J11" s="5"/>
      <c r="K11" s="5" t="s">
        <v>731</v>
      </c>
      <c r="L11" s="10" t="s">
        <v>17</v>
      </c>
    </row>
    <row r="12" spans="1:13">
      <c r="A12" s="8" t="s">
        <v>690</v>
      </c>
      <c r="B12" s="43" t="s">
        <v>1241</v>
      </c>
      <c r="C12" s="5"/>
      <c r="D12" s="5" t="s">
        <v>694</v>
      </c>
      <c r="E12" s="5"/>
      <c r="F12" s="5" t="s">
        <v>695</v>
      </c>
      <c r="G12" s="5" t="s">
        <v>691</v>
      </c>
      <c r="H12" s="5"/>
      <c r="I12" s="5" t="s">
        <v>696</v>
      </c>
      <c r="J12" s="5"/>
      <c r="K12" s="6" t="s">
        <v>697</v>
      </c>
      <c r="L12" s="10" t="s">
        <v>1242</v>
      </c>
    </row>
    <row r="13" spans="1:13">
      <c r="A13" s="8" t="s">
        <v>690</v>
      </c>
      <c r="B13" s="5" t="s">
        <v>732</v>
      </c>
      <c r="C13" s="5"/>
      <c r="D13" s="5" t="s">
        <v>733</v>
      </c>
      <c r="E13" s="5"/>
      <c r="F13" s="5" t="s">
        <v>734</v>
      </c>
      <c r="G13" s="5" t="s">
        <v>691</v>
      </c>
      <c r="H13" s="5"/>
      <c r="I13" s="5" t="s">
        <v>735</v>
      </c>
      <c r="J13" s="5"/>
      <c r="K13" s="6" t="s">
        <v>736</v>
      </c>
      <c r="L13" s="10" t="s">
        <v>1242</v>
      </c>
    </row>
    <row r="14" spans="1:13">
      <c r="A14" s="8" t="s">
        <v>690</v>
      </c>
      <c r="B14" s="5" t="s">
        <v>737</v>
      </c>
      <c r="C14" s="5"/>
      <c r="D14" s="5" t="s">
        <v>738</v>
      </c>
      <c r="E14" s="5"/>
      <c r="F14" s="5" t="s">
        <v>734</v>
      </c>
      <c r="G14" s="5" t="s">
        <v>691</v>
      </c>
      <c r="H14" s="5"/>
      <c r="I14" s="20" t="s">
        <v>739</v>
      </c>
      <c r="J14" s="5"/>
      <c r="K14" s="5"/>
      <c r="L14" s="10" t="s">
        <v>1249</v>
      </c>
    </row>
    <row r="15" spans="1:13">
      <c r="A15" s="51" t="s">
        <v>690</v>
      </c>
      <c r="B15" s="51" t="s">
        <v>740</v>
      </c>
      <c r="C15" s="51" t="s">
        <v>15</v>
      </c>
      <c r="D15" s="33" t="s">
        <v>16</v>
      </c>
      <c r="E15" s="33"/>
      <c r="F15" s="33" t="s">
        <v>741</v>
      </c>
      <c r="G15" s="51" t="s">
        <v>691</v>
      </c>
      <c r="H15" s="33" t="s">
        <v>742</v>
      </c>
      <c r="I15" s="33" t="s">
        <v>743</v>
      </c>
      <c r="J15" s="33" t="s">
        <v>15</v>
      </c>
      <c r="K15" s="52" t="s">
        <v>15</v>
      </c>
      <c r="L15" s="53" t="s">
        <v>18</v>
      </c>
      <c r="M15" s="51"/>
    </row>
    <row r="16" spans="1:13">
      <c r="A16" s="8" t="s">
        <v>690</v>
      </c>
      <c r="B16" s="18" t="s">
        <v>744</v>
      </c>
      <c r="C16" s="5"/>
      <c r="D16" s="18" t="s">
        <v>745</v>
      </c>
      <c r="E16" s="5"/>
      <c r="F16" s="18" t="s">
        <v>693</v>
      </c>
      <c r="G16" s="5" t="s">
        <v>691</v>
      </c>
      <c r="H16" s="5"/>
      <c r="I16" s="5"/>
      <c r="J16" s="5"/>
      <c r="K16" s="5"/>
      <c r="L16" s="5" t="s">
        <v>20</v>
      </c>
    </row>
    <row r="17" spans="1:12">
      <c r="A17" s="5" t="s">
        <v>690</v>
      </c>
      <c r="B17" s="5" t="s">
        <v>746</v>
      </c>
      <c r="C17" s="5" t="s">
        <v>15</v>
      </c>
      <c r="D17" s="8" t="s">
        <v>16</v>
      </c>
      <c r="E17" s="8"/>
      <c r="F17" s="8" t="s">
        <v>741</v>
      </c>
      <c r="G17" s="5" t="s">
        <v>691</v>
      </c>
      <c r="H17" s="8" t="s">
        <v>747</v>
      </c>
      <c r="I17" s="8" t="s">
        <v>748</v>
      </c>
      <c r="J17" s="8" t="s">
        <v>749</v>
      </c>
      <c r="K17" s="12" t="s">
        <v>750</v>
      </c>
      <c r="L17" s="10" t="s">
        <v>18</v>
      </c>
    </row>
    <row r="18" spans="1:12">
      <c r="A18" s="8" t="s">
        <v>690</v>
      </c>
      <c r="B18" s="8" t="s">
        <v>751</v>
      </c>
      <c r="C18" s="5"/>
      <c r="D18" s="5" t="s">
        <v>752</v>
      </c>
      <c r="E18" s="5" t="s">
        <v>753</v>
      </c>
      <c r="F18" s="8" t="s">
        <v>698</v>
      </c>
      <c r="G18" s="5" t="s">
        <v>691</v>
      </c>
      <c r="H18" s="5"/>
      <c r="I18" s="5" t="s">
        <v>754</v>
      </c>
      <c r="J18" s="5"/>
      <c r="K18" s="30" t="s">
        <v>755</v>
      </c>
      <c r="L18" s="10" t="s">
        <v>1242</v>
      </c>
    </row>
    <row r="19" spans="1:12">
      <c r="A19" s="8" t="s">
        <v>690</v>
      </c>
      <c r="B19" s="8" t="s">
        <v>756</v>
      </c>
      <c r="C19" s="5"/>
      <c r="D19" s="5" t="s">
        <v>757</v>
      </c>
      <c r="E19" s="5"/>
      <c r="F19" s="8" t="s">
        <v>698</v>
      </c>
      <c r="G19" s="5" t="s">
        <v>691</v>
      </c>
      <c r="H19" s="5"/>
      <c r="I19" s="5" t="s">
        <v>758</v>
      </c>
      <c r="J19" s="5"/>
      <c r="K19" s="6"/>
      <c r="L19" s="10" t="s">
        <v>1242</v>
      </c>
    </row>
    <row r="20" spans="1:12">
      <c r="A20" s="8" t="s">
        <v>690</v>
      </c>
      <c r="B20" s="5" t="s">
        <v>759</v>
      </c>
      <c r="C20" s="5"/>
      <c r="D20" s="5" t="s">
        <v>760</v>
      </c>
      <c r="E20" s="5"/>
      <c r="F20" s="5" t="s">
        <v>761</v>
      </c>
      <c r="G20" s="5" t="s">
        <v>691</v>
      </c>
      <c r="H20" s="5"/>
      <c r="I20" s="5" t="s">
        <v>762</v>
      </c>
      <c r="J20" s="5"/>
      <c r="K20" s="10"/>
      <c r="L20" s="10" t="s">
        <v>1242</v>
      </c>
    </row>
    <row r="21" spans="1:12">
      <c r="A21" s="8" t="s">
        <v>690</v>
      </c>
      <c r="B21" s="5" t="s">
        <v>763</v>
      </c>
      <c r="C21" s="5"/>
      <c r="D21" s="5" t="s">
        <v>764</v>
      </c>
      <c r="E21" s="5"/>
      <c r="F21" s="5" t="s">
        <v>698</v>
      </c>
      <c r="G21" s="5" t="s">
        <v>691</v>
      </c>
      <c r="H21" s="5"/>
      <c r="I21" s="20" t="s">
        <v>765</v>
      </c>
      <c r="J21" s="5"/>
      <c r="K21" s="5"/>
      <c r="L21" s="10" t="s">
        <v>439</v>
      </c>
    </row>
    <row r="22" spans="1:12">
      <c r="A22" s="8" t="s">
        <v>690</v>
      </c>
      <c r="B22" s="5" t="s">
        <v>766</v>
      </c>
      <c r="C22" s="5"/>
      <c r="D22" s="5" t="s">
        <v>767</v>
      </c>
      <c r="E22" s="5" t="s">
        <v>768</v>
      </c>
      <c r="F22" s="5" t="s">
        <v>769</v>
      </c>
      <c r="G22" s="5" t="s">
        <v>691</v>
      </c>
      <c r="H22" s="5" t="s">
        <v>770</v>
      </c>
      <c r="I22" s="5" t="s">
        <v>771</v>
      </c>
      <c r="J22" s="5"/>
      <c r="K22" s="6" t="s">
        <v>772</v>
      </c>
      <c r="L22" s="10" t="s">
        <v>21</v>
      </c>
    </row>
    <row r="23" spans="1:12">
      <c r="A23" s="8" t="s">
        <v>690</v>
      </c>
      <c r="B23" s="8" t="s">
        <v>773</v>
      </c>
      <c r="C23" s="5"/>
      <c r="D23" s="5" t="s">
        <v>774</v>
      </c>
      <c r="E23" s="5"/>
      <c r="F23" s="8" t="s">
        <v>698</v>
      </c>
      <c r="G23" s="5" t="s">
        <v>691</v>
      </c>
      <c r="H23" s="5"/>
      <c r="I23" s="5" t="s">
        <v>775</v>
      </c>
      <c r="J23" s="5"/>
      <c r="K23" s="30"/>
      <c r="L23" s="10" t="s">
        <v>1242</v>
      </c>
    </row>
    <row r="24" spans="1:12">
      <c r="A24" s="5" t="s">
        <v>690</v>
      </c>
      <c r="B24" s="5" t="s">
        <v>776</v>
      </c>
      <c r="C24" s="5" t="s">
        <v>15</v>
      </c>
      <c r="D24" s="8" t="s">
        <v>777</v>
      </c>
      <c r="E24" s="8" t="s">
        <v>778</v>
      </c>
      <c r="F24" s="8" t="s">
        <v>698</v>
      </c>
      <c r="G24" s="5" t="s">
        <v>691</v>
      </c>
      <c r="H24" s="8" t="s">
        <v>15</v>
      </c>
      <c r="I24" s="8" t="s">
        <v>779</v>
      </c>
      <c r="J24" s="8" t="s">
        <v>15</v>
      </c>
      <c r="K24" s="12" t="s">
        <v>780</v>
      </c>
      <c r="L24" s="10" t="s">
        <v>176</v>
      </c>
    </row>
    <row r="25" spans="1:12">
      <c r="A25" s="7" t="s">
        <v>690</v>
      </c>
      <c r="B25" s="7" t="s">
        <v>781</v>
      </c>
      <c r="C25" s="5"/>
      <c r="D25" s="5"/>
      <c r="E25" s="5"/>
      <c r="F25" s="7" t="s">
        <v>782</v>
      </c>
      <c r="G25" s="5" t="s">
        <v>691</v>
      </c>
      <c r="H25" s="5"/>
      <c r="I25" s="5"/>
      <c r="J25" s="5"/>
      <c r="K25" s="5"/>
      <c r="L25" s="10" t="s">
        <v>439</v>
      </c>
    </row>
    <row r="26" spans="1:12">
      <c r="A26" s="8" t="s">
        <v>690</v>
      </c>
      <c r="B26" s="5" t="s">
        <v>783</v>
      </c>
      <c r="C26" s="5" t="s">
        <v>784</v>
      </c>
      <c r="D26" s="8" t="s">
        <v>785</v>
      </c>
      <c r="E26" s="8" t="s">
        <v>786</v>
      </c>
      <c r="F26" s="8" t="s">
        <v>698</v>
      </c>
      <c r="G26" s="5" t="s">
        <v>691</v>
      </c>
      <c r="H26" s="8" t="s">
        <v>787</v>
      </c>
      <c r="I26" s="8" t="s">
        <v>788</v>
      </c>
      <c r="J26" s="8" t="s">
        <v>15</v>
      </c>
      <c r="K26" s="12"/>
      <c r="L26" s="10" t="s">
        <v>18</v>
      </c>
    </row>
    <row r="27" spans="1:12">
      <c r="A27" s="8" t="s">
        <v>690</v>
      </c>
      <c r="B27" s="7" t="s">
        <v>789</v>
      </c>
      <c r="C27" s="5"/>
      <c r="D27" s="5" t="s">
        <v>790</v>
      </c>
      <c r="E27" s="5"/>
      <c r="F27" s="5" t="s">
        <v>693</v>
      </c>
      <c r="G27" s="5" t="s">
        <v>691</v>
      </c>
      <c r="H27" s="5"/>
      <c r="I27" s="5" t="s">
        <v>791</v>
      </c>
      <c r="J27" s="5"/>
      <c r="K27" s="6" t="s">
        <v>792</v>
      </c>
      <c r="L27" s="10" t="s">
        <v>1249</v>
      </c>
    </row>
    <row r="28" spans="1:12">
      <c r="A28" s="8" t="s">
        <v>690</v>
      </c>
      <c r="B28" s="5" t="s">
        <v>793</v>
      </c>
      <c r="C28" s="5" t="s">
        <v>15</v>
      </c>
      <c r="D28" s="8" t="s">
        <v>794</v>
      </c>
      <c r="E28" s="5"/>
      <c r="F28" s="8" t="s">
        <v>698</v>
      </c>
      <c r="G28" s="5" t="s">
        <v>691</v>
      </c>
      <c r="H28" s="8" t="s">
        <v>793</v>
      </c>
      <c r="I28" s="8" t="s">
        <v>15</v>
      </c>
      <c r="J28" s="8" t="s">
        <v>15</v>
      </c>
      <c r="K28" s="12" t="s">
        <v>15</v>
      </c>
      <c r="L28" s="10" t="s">
        <v>17</v>
      </c>
    </row>
    <row r="29" spans="1:12" ht="15.75" thickBot="1">
      <c r="C29" s="5"/>
      <c r="D29" s="8"/>
      <c r="E29" s="5"/>
      <c r="F29" s="8"/>
      <c r="G29" s="5"/>
      <c r="H29" s="8"/>
      <c r="I29" s="8"/>
      <c r="J29" s="8"/>
      <c r="K29" s="12"/>
      <c r="L29" s="10"/>
    </row>
    <row r="30" spans="1:12" ht="19.5" thickBot="1">
      <c r="A30" s="83" t="s">
        <v>1288</v>
      </c>
      <c r="B30" s="102">
        <f>COUNTA(B31)</f>
        <v>0</v>
      </c>
      <c r="C30" s="5"/>
      <c r="D30" s="8"/>
      <c r="E30" s="5"/>
      <c r="F30" s="8"/>
      <c r="G30" s="5"/>
      <c r="H30" s="8"/>
      <c r="I30" s="8"/>
      <c r="J30" s="8"/>
      <c r="K30" s="12"/>
      <c r="L30" s="10"/>
    </row>
    <row r="31" spans="1:12">
      <c r="C31" s="5"/>
      <c r="D31" s="8"/>
      <c r="E31" s="5"/>
      <c r="F31" s="8"/>
      <c r="G31" s="5"/>
      <c r="H31" s="8"/>
      <c r="I31" s="8"/>
      <c r="J31" s="8"/>
      <c r="K31" s="12"/>
      <c r="L31" s="10"/>
    </row>
    <row r="32" spans="1:12" ht="15.75" thickBot="1">
      <c r="C32" s="5"/>
      <c r="D32" s="8"/>
      <c r="E32" s="5"/>
      <c r="F32" s="8"/>
      <c r="G32" s="5"/>
      <c r="H32" s="8"/>
      <c r="I32" s="8"/>
      <c r="J32" s="8"/>
      <c r="K32" s="12"/>
      <c r="L32" s="10"/>
    </row>
    <row r="33" spans="1:13" ht="19.5" thickBot="1">
      <c r="A33" s="71" t="s">
        <v>1295</v>
      </c>
      <c r="B33" s="103">
        <f>COUNTA(#REF!)</f>
        <v>1</v>
      </c>
    </row>
    <row r="34" spans="1:13">
      <c r="A34" s="49" t="s">
        <v>690</v>
      </c>
      <c r="B34" s="49" t="s">
        <v>1432</v>
      </c>
      <c r="F34" s="49" t="s">
        <v>698</v>
      </c>
      <c r="L34" s="49" t="s">
        <v>1416</v>
      </c>
      <c r="M34" s="49" t="s">
        <v>1411</v>
      </c>
    </row>
  </sheetData>
  <autoFilter ref="A2:M27">
    <sortState ref="A3:M36">
      <sortCondition ref="B2:B35"/>
    </sortState>
  </autoFilter>
  <conditionalFormatting sqref="D1">
    <cfRule type="duplicateValues" dxfId="22" priority="2"/>
  </conditionalFormatting>
  <conditionalFormatting sqref="B30">
    <cfRule type="duplicateValues" dxfId="21" priority="1"/>
  </conditionalFormatting>
  <hyperlinks>
    <hyperlink ref="K22" r:id="rId1"/>
    <hyperlink ref="K12" r:id="rId2"/>
    <hyperlink ref="K13" r:id="rId3"/>
    <hyperlink ref="K27"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60" zoomScaleNormal="60" workbookViewId="0">
      <selection activeCell="B55" sqref="B55"/>
    </sheetView>
  </sheetViews>
  <sheetFormatPr defaultRowHeight="15"/>
  <cols>
    <col min="1" max="1" width="30.85546875" bestFit="1" customWidth="1"/>
    <col min="2" max="2" width="33.42578125" bestFit="1" customWidth="1"/>
    <col min="3" max="3" width="37.7109375" bestFit="1" customWidth="1"/>
    <col min="4" max="4" width="31.42578125" bestFit="1" customWidth="1"/>
    <col min="5" max="5" width="12.140625" bestFit="1" customWidth="1"/>
    <col min="6" max="6" width="28" bestFit="1" customWidth="1"/>
    <col min="7" max="7" width="15.85546875" bestFit="1" customWidth="1"/>
    <col min="8" max="8" width="25.85546875" bestFit="1" customWidth="1"/>
    <col min="9" max="9" width="50" bestFit="1" customWidth="1"/>
    <col min="10" max="10" width="12.7109375" bestFit="1" customWidth="1"/>
    <col min="11" max="11" width="33.85546875" bestFit="1" customWidth="1"/>
    <col min="12" max="12" width="14.5703125" bestFit="1" customWidth="1"/>
    <col min="13" max="13" width="125.140625" bestFit="1" customWidth="1"/>
  </cols>
  <sheetData>
    <row r="1" spans="1:13" s="65" customFormat="1" ht="19.5" thickBot="1">
      <c r="A1" s="73" t="s">
        <v>1383</v>
      </c>
      <c r="B1" s="98">
        <f>COUNTA(B3:B15)</f>
        <v>13</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1027</v>
      </c>
      <c r="B3" s="5" t="s">
        <v>1038</v>
      </c>
      <c r="C3" s="5" t="s">
        <v>1038</v>
      </c>
      <c r="D3" s="5" t="s">
        <v>1039</v>
      </c>
      <c r="E3" s="5"/>
      <c r="F3" s="5" t="s">
        <v>216</v>
      </c>
      <c r="G3" s="7" t="s">
        <v>1035</v>
      </c>
      <c r="H3" s="8" t="s">
        <v>1040</v>
      </c>
      <c r="I3" s="8" t="s">
        <v>1041</v>
      </c>
      <c r="J3" s="8" t="s">
        <v>15</v>
      </c>
      <c r="K3" s="12"/>
      <c r="L3" s="10" t="s">
        <v>17</v>
      </c>
    </row>
    <row r="4" spans="1:13">
      <c r="A4" s="7" t="s">
        <v>1027</v>
      </c>
      <c r="B4" s="7" t="s">
        <v>1042</v>
      </c>
      <c r="C4" s="5"/>
      <c r="D4" s="5" t="s">
        <v>1043</v>
      </c>
      <c r="E4" s="5"/>
      <c r="F4" s="7" t="s">
        <v>1037</v>
      </c>
      <c r="G4" s="7" t="s">
        <v>1035</v>
      </c>
      <c r="H4" s="5"/>
      <c r="I4" s="19" t="s">
        <v>1044</v>
      </c>
      <c r="J4" s="19" t="s">
        <v>1044</v>
      </c>
      <c r="K4" s="5"/>
      <c r="L4" s="10" t="s">
        <v>18</v>
      </c>
    </row>
    <row r="5" spans="1:13">
      <c r="A5" s="21" t="s">
        <v>1027</v>
      </c>
      <c r="B5" s="22" t="s">
        <v>440</v>
      </c>
      <c r="C5" s="22" t="s">
        <v>440</v>
      </c>
      <c r="D5" s="22" t="s">
        <v>1028</v>
      </c>
      <c r="E5" s="22"/>
      <c r="F5" s="22" t="s">
        <v>1029</v>
      </c>
      <c r="G5" s="22" t="s">
        <v>1030</v>
      </c>
      <c r="H5" s="22" t="s">
        <v>15</v>
      </c>
      <c r="I5" s="22"/>
      <c r="J5" s="22" t="s">
        <v>15</v>
      </c>
      <c r="K5" s="24" t="s">
        <v>1031</v>
      </c>
      <c r="L5" s="24" t="s">
        <v>18</v>
      </c>
    </row>
    <row r="6" spans="1:13">
      <c r="A6" s="8" t="s">
        <v>1027</v>
      </c>
      <c r="B6" s="5" t="s">
        <v>1045</v>
      </c>
      <c r="C6" s="5"/>
      <c r="D6" s="5"/>
      <c r="E6" s="5"/>
      <c r="F6" s="5" t="s">
        <v>1029</v>
      </c>
      <c r="G6" s="7" t="s">
        <v>1035</v>
      </c>
      <c r="H6" s="5" t="s">
        <v>1046</v>
      </c>
      <c r="I6" s="5" t="s">
        <v>1047</v>
      </c>
      <c r="J6" s="5"/>
      <c r="K6" s="5"/>
      <c r="L6" s="10" t="s">
        <v>18</v>
      </c>
    </row>
    <row r="7" spans="1:13">
      <c r="A7" s="8" t="s">
        <v>1027</v>
      </c>
      <c r="B7" s="5" t="s">
        <v>1048</v>
      </c>
      <c r="C7" s="5" t="s">
        <v>1048</v>
      </c>
      <c r="D7" s="5"/>
      <c r="E7" s="5"/>
      <c r="F7" s="5" t="s">
        <v>1049</v>
      </c>
      <c r="G7" s="7" t="s">
        <v>1035</v>
      </c>
      <c r="H7" s="8" t="s">
        <v>1050</v>
      </c>
      <c r="I7" s="11" t="s">
        <v>1051</v>
      </c>
      <c r="J7" s="8" t="s">
        <v>1052</v>
      </c>
      <c r="K7" s="12" t="s">
        <v>1053</v>
      </c>
      <c r="L7" s="10" t="s">
        <v>91</v>
      </c>
    </row>
    <row r="8" spans="1:13">
      <c r="A8" s="8" t="s">
        <v>1027</v>
      </c>
      <c r="B8" s="5" t="s">
        <v>1054</v>
      </c>
      <c r="C8" s="5" t="s">
        <v>1055</v>
      </c>
      <c r="D8" s="5" t="s">
        <v>1056</v>
      </c>
      <c r="E8" s="5"/>
      <c r="F8" s="5" t="s">
        <v>1057</v>
      </c>
      <c r="G8" s="7" t="s">
        <v>1035</v>
      </c>
      <c r="H8" s="8" t="s">
        <v>1058</v>
      </c>
      <c r="I8" s="11" t="s">
        <v>1059</v>
      </c>
      <c r="J8" s="8" t="s">
        <v>15</v>
      </c>
      <c r="K8" s="12" t="s">
        <v>15</v>
      </c>
      <c r="L8" s="10" t="s">
        <v>17</v>
      </c>
    </row>
    <row r="9" spans="1:13">
      <c r="A9" s="5" t="s">
        <v>1027</v>
      </c>
      <c r="B9" s="5" t="s">
        <v>1032</v>
      </c>
      <c r="C9" s="5" t="s">
        <v>15</v>
      </c>
      <c r="D9" s="5" t="s">
        <v>246</v>
      </c>
      <c r="E9" s="5"/>
      <c r="F9" s="5" t="s">
        <v>1060</v>
      </c>
      <c r="G9" s="7" t="s">
        <v>1035</v>
      </c>
      <c r="H9" s="8" t="s">
        <v>1061</v>
      </c>
      <c r="I9" s="11" t="s">
        <v>1062</v>
      </c>
      <c r="J9" s="8" t="s">
        <v>15</v>
      </c>
      <c r="K9" s="12" t="s">
        <v>1063</v>
      </c>
      <c r="L9" s="10" t="s">
        <v>18</v>
      </c>
    </row>
    <row r="10" spans="1:13">
      <c r="A10" s="8" t="s">
        <v>1027</v>
      </c>
      <c r="B10" s="43" t="s">
        <v>1032</v>
      </c>
      <c r="C10" s="5" t="s">
        <v>1032</v>
      </c>
      <c r="D10" s="5" t="s">
        <v>1033</v>
      </c>
      <c r="E10" s="5"/>
      <c r="F10" s="5" t="s">
        <v>1034</v>
      </c>
      <c r="G10" s="7" t="s">
        <v>1035</v>
      </c>
      <c r="H10" s="8"/>
      <c r="I10" s="11" t="s">
        <v>1036</v>
      </c>
      <c r="J10" s="8"/>
      <c r="K10" s="12"/>
      <c r="L10" s="10" t="s">
        <v>1267</v>
      </c>
    </row>
    <row r="11" spans="1:13">
      <c r="A11" s="7" t="s">
        <v>1027</v>
      </c>
      <c r="B11" s="5" t="s">
        <v>1040</v>
      </c>
      <c r="C11" s="5"/>
      <c r="D11" s="5" t="s">
        <v>1064</v>
      </c>
      <c r="E11" s="5"/>
      <c r="F11" s="7" t="s">
        <v>1065</v>
      </c>
      <c r="G11" s="7" t="s">
        <v>1035</v>
      </c>
      <c r="H11" s="5"/>
      <c r="I11" s="15" t="s">
        <v>1066</v>
      </c>
      <c r="J11" s="5"/>
      <c r="K11" s="5"/>
      <c r="L11" s="10" t="s">
        <v>1267</v>
      </c>
    </row>
    <row r="12" spans="1:13">
      <c r="A12" s="8" t="s">
        <v>1027</v>
      </c>
      <c r="B12" s="5" t="s">
        <v>1067</v>
      </c>
      <c r="C12" s="5"/>
      <c r="D12" s="5" t="s">
        <v>1068</v>
      </c>
      <c r="E12" s="5"/>
      <c r="F12" s="5" t="s">
        <v>1037</v>
      </c>
      <c r="G12" s="7" t="s">
        <v>1035</v>
      </c>
      <c r="H12" s="5"/>
      <c r="I12" s="5" t="s">
        <v>1069</v>
      </c>
      <c r="J12" s="5" t="s">
        <v>1070</v>
      </c>
      <c r="K12" s="6" t="s">
        <v>1071</v>
      </c>
      <c r="L12" s="10" t="s">
        <v>1267</v>
      </c>
    </row>
    <row r="13" spans="1:13">
      <c r="A13" s="8" t="s">
        <v>1027</v>
      </c>
      <c r="B13" s="5" t="s">
        <v>1072</v>
      </c>
      <c r="C13" s="5"/>
      <c r="D13" s="5" t="s">
        <v>1073</v>
      </c>
      <c r="E13" s="5"/>
      <c r="F13" s="5" t="s">
        <v>1029</v>
      </c>
      <c r="G13" s="7" t="s">
        <v>1035</v>
      </c>
      <c r="H13" s="5"/>
      <c r="I13" s="5"/>
      <c r="J13" s="5"/>
      <c r="K13" s="5"/>
      <c r="L13" s="10" t="s">
        <v>17</v>
      </c>
    </row>
    <row r="14" spans="1:13">
      <c r="A14" s="8" t="s">
        <v>1027</v>
      </c>
      <c r="B14" s="5" t="s">
        <v>1074</v>
      </c>
      <c r="C14" s="5"/>
      <c r="D14" s="5"/>
      <c r="E14" s="5"/>
      <c r="F14" s="5" t="s">
        <v>1049</v>
      </c>
      <c r="G14" s="7" t="s">
        <v>1035</v>
      </c>
      <c r="H14" s="5"/>
      <c r="I14" s="5" t="s">
        <v>1075</v>
      </c>
      <c r="J14" s="5"/>
      <c r="K14" s="6" t="s">
        <v>1076</v>
      </c>
      <c r="L14" s="10" t="s">
        <v>1267</v>
      </c>
    </row>
    <row r="15" spans="1:13">
      <c r="A15" s="8" t="s">
        <v>1027</v>
      </c>
      <c r="B15" s="7" t="s">
        <v>1077</v>
      </c>
      <c r="C15" s="5"/>
      <c r="D15" s="5" t="s">
        <v>1078</v>
      </c>
      <c r="E15" s="36" t="s">
        <v>1079</v>
      </c>
      <c r="F15" s="5" t="s">
        <v>1037</v>
      </c>
      <c r="G15" s="7" t="s">
        <v>1035</v>
      </c>
      <c r="H15" s="5"/>
      <c r="I15" s="37" t="s">
        <v>1080</v>
      </c>
      <c r="J15" s="5"/>
      <c r="K15" s="5"/>
      <c r="L15" s="10" t="s">
        <v>1267</v>
      </c>
    </row>
    <row r="16" spans="1:13" ht="15.75" thickBot="1"/>
    <row r="17" spans="1:13" ht="19.5" thickBot="1">
      <c r="A17" s="83" t="s">
        <v>1379</v>
      </c>
      <c r="B17" s="102">
        <f>COUNTA(B18:B19)</f>
        <v>2</v>
      </c>
    </row>
    <row r="18" spans="1:13">
      <c r="A18" s="8" t="s">
        <v>1027</v>
      </c>
      <c r="B18" t="s">
        <v>1339</v>
      </c>
      <c r="D18" t="s">
        <v>1340</v>
      </c>
      <c r="E18" t="s">
        <v>1341</v>
      </c>
      <c r="F18" t="s">
        <v>1057</v>
      </c>
      <c r="G18" t="s">
        <v>1035</v>
      </c>
      <c r="H18" t="s">
        <v>1369</v>
      </c>
      <c r="I18" t="s">
        <v>1367</v>
      </c>
      <c r="L18" s="10" t="s">
        <v>1370</v>
      </c>
      <c r="M18" t="s">
        <v>1427</v>
      </c>
    </row>
    <row r="19" spans="1:13">
      <c r="A19" s="8" t="s">
        <v>1027</v>
      </c>
      <c r="B19" t="s">
        <v>1342</v>
      </c>
      <c r="D19" t="s">
        <v>1343</v>
      </c>
      <c r="E19" t="s">
        <v>1344</v>
      </c>
      <c r="G19" t="s">
        <v>1035</v>
      </c>
      <c r="H19" t="s">
        <v>1368</v>
      </c>
      <c r="I19" t="s">
        <v>1366</v>
      </c>
      <c r="L19" s="10" t="s">
        <v>1370</v>
      </c>
      <c r="M19" t="s">
        <v>1428</v>
      </c>
    </row>
    <row r="20" spans="1:13" ht="15.75" thickBot="1"/>
    <row r="21" spans="1:13" ht="19.5" thickBot="1">
      <c r="A21" s="71" t="s">
        <v>1375</v>
      </c>
      <c r="B21" s="103">
        <f>COUNTA(B22:B23)</f>
        <v>0</v>
      </c>
    </row>
  </sheetData>
  <autoFilter ref="A2:M15"/>
  <conditionalFormatting sqref="D1">
    <cfRule type="duplicateValues" dxfId="20" priority="2"/>
  </conditionalFormatting>
  <hyperlinks>
    <hyperlink ref="K12" r:id="rId1" display="javascript: newPopup('http://www.irishbiz.buyandsellany.com/emailcompany.php?i=28867')"/>
    <hyperlink ref="K14" r:id="rId2"/>
    <hyperlink ref="I15" r:id="rId3" display="tel:05964727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9" priority="4"/>
  </conditionalFormatting>
  <conditionalFormatting sqref="E2">
    <cfRule type="duplicateValues" dxfId="18" priority="3"/>
  </conditionalFormatting>
  <conditionalFormatting sqref="C3">
    <cfRule type="duplicateValues" dxfId="17" priority="2"/>
  </conditionalFormatting>
  <conditionalFormatting sqref="E3">
    <cfRule type="duplicateValues" dxfId="1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0"/>
  <sheetViews>
    <sheetView zoomScale="50" zoomScaleNormal="50" workbookViewId="0">
      <selection activeCell="B2" sqref="B2"/>
    </sheetView>
  </sheetViews>
  <sheetFormatPr defaultRowHeight="15"/>
  <cols>
    <col min="1" max="1" width="40.42578125" customWidth="1"/>
    <col min="2" max="2" width="33.85546875" bestFit="1" customWidth="1"/>
    <col min="3" max="3" width="32.42578125" bestFit="1" customWidth="1"/>
    <col min="4" max="4" width="39.85546875" bestFit="1" customWidth="1"/>
    <col min="5" max="5" width="28.140625" bestFit="1" customWidth="1"/>
    <col min="6" max="6" width="27.28515625" bestFit="1" customWidth="1"/>
    <col min="7" max="7" width="18.7109375" bestFit="1" customWidth="1"/>
    <col min="8" max="8" width="27.5703125" bestFit="1" customWidth="1"/>
    <col min="9" max="9" width="53" bestFit="1" customWidth="1"/>
    <col min="10" max="10" width="12.140625" bestFit="1" customWidth="1"/>
    <col min="11" max="11" width="39.42578125" customWidth="1"/>
    <col min="12" max="12" width="24.140625" bestFit="1" customWidth="1"/>
    <col min="13" max="13" width="116.42578125" bestFit="1" customWidth="1"/>
  </cols>
  <sheetData>
    <row r="1" spans="1:13" s="64" customFormat="1" ht="20.25" customHeight="1" thickBot="1">
      <c r="A1" s="72" t="s">
        <v>1383</v>
      </c>
      <c r="B1" s="99">
        <f>COUNTA(B3:B52)</f>
        <v>50</v>
      </c>
      <c r="C1" s="96"/>
      <c r="D1" s="96"/>
      <c r="E1" s="96"/>
      <c r="F1" s="96"/>
    </row>
    <row r="2" spans="1:13" s="89" customFormat="1" ht="18.75">
      <c r="A2" s="86" t="s">
        <v>0</v>
      </c>
      <c r="B2" s="87" t="s">
        <v>2</v>
      </c>
      <c r="C2" s="87" t="s">
        <v>3</v>
      </c>
      <c r="D2" s="87" t="s">
        <v>4</v>
      </c>
      <c r="E2" s="87" t="s">
        <v>5</v>
      </c>
      <c r="F2" s="87" t="s">
        <v>6</v>
      </c>
      <c r="G2" s="87" t="s">
        <v>7</v>
      </c>
      <c r="H2" s="87" t="s">
        <v>8</v>
      </c>
      <c r="I2" s="87" t="s">
        <v>9</v>
      </c>
      <c r="J2" s="87" t="s">
        <v>10</v>
      </c>
      <c r="K2" s="88" t="s">
        <v>11</v>
      </c>
      <c r="L2" s="88" t="s">
        <v>12</v>
      </c>
      <c r="M2" s="87" t="s">
        <v>1293</v>
      </c>
    </row>
    <row r="3" spans="1:13">
      <c r="A3" s="5" t="s">
        <v>24</v>
      </c>
      <c r="B3" s="5" t="s">
        <v>124</v>
      </c>
      <c r="C3" s="5" t="s">
        <v>15</v>
      </c>
      <c r="D3" s="5" t="s">
        <v>125</v>
      </c>
      <c r="E3" s="5"/>
      <c r="F3" s="5" t="s">
        <v>126</v>
      </c>
      <c r="G3" s="5" t="s">
        <v>127</v>
      </c>
      <c r="H3" s="5" t="s">
        <v>15</v>
      </c>
      <c r="I3" s="9" t="s">
        <v>128</v>
      </c>
      <c r="J3" s="5" t="s">
        <v>15</v>
      </c>
      <c r="K3" s="10" t="s">
        <v>15</v>
      </c>
      <c r="L3" s="10" t="s">
        <v>18</v>
      </c>
    </row>
    <row r="4" spans="1:13">
      <c r="A4" s="8" t="s">
        <v>24</v>
      </c>
      <c r="B4" s="7" t="s">
        <v>546</v>
      </c>
      <c r="C4" s="5"/>
      <c r="D4" s="5" t="s">
        <v>547</v>
      </c>
      <c r="E4" s="5"/>
      <c r="F4" s="5" t="s">
        <v>65</v>
      </c>
      <c r="G4" s="5" t="s">
        <v>61</v>
      </c>
      <c r="H4" s="5"/>
      <c r="I4" s="5" t="s">
        <v>548</v>
      </c>
      <c r="J4" s="5"/>
      <c r="K4" s="5"/>
      <c r="L4" s="5" t="s">
        <v>1249</v>
      </c>
      <c r="M4" t="s">
        <v>1454</v>
      </c>
    </row>
    <row r="5" spans="1:13">
      <c r="A5" s="5" t="s">
        <v>24</v>
      </c>
      <c r="B5" s="5" t="s">
        <v>58</v>
      </c>
      <c r="C5" s="5"/>
      <c r="D5" s="5" t="s">
        <v>59</v>
      </c>
      <c r="E5" s="5" t="s">
        <v>60</v>
      </c>
      <c r="F5" s="5"/>
      <c r="G5" s="5" t="s">
        <v>61</v>
      </c>
      <c r="H5" s="5"/>
      <c r="I5" s="15" t="s">
        <v>62</v>
      </c>
      <c r="J5" s="5"/>
      <c r="K5" s="5"/>
      <c r="L5" s="5" t="s">
        <v>1244</v>
      </c>
    </row>
    <row r="6" spans="1:13">
      <c r="A6" s="5" t="s">
        <v>24</v>
      </c>
      <c r="B6" s="5" t="s">
        <v>1239</v>
      </c>
      <c r="C6" s="5"/>
      <c r="D6" s="5" t="s">
        <v>211</v>
      </c>
      <c r="E6" s="5" t="s">
        <v>212</v>
      </c>
      <c r="F6" s="5" t="s">
        <v>213</v>
      </c>
      <c r="G6" s="5" t="s">
        <v>132</v>
      </c>
      <c r="H6" s="5"/>
      <c r="I6" s="5" t="s">
        <v>214</v>
      </c>
      <c r="J6" s="5"/>
      <c r="K6" s="10"/>
      <c r="L6" s="10" t="s">
        <v>1245</v>
      </c>
      <c r="M6" s="111"/>
    </row>
    <row r="7" spans="1:13">
      <c r="A7" s="5" t="s">
        <v>24</v>
      </c>
      <c r="B7" s="5" t="s">
        <v>202</v>
      </c>
      <c r="C7" s="5"/>
      <c r="D7" s="5" t="s">
        <v>203</v>
      </c>
      <c r="E7" s="5" t="s">
        <v>204</v>
      </c>
      <c r="F7" s="5" t="s">
        <v>201</v>
      </c>
      <c r="G7" s="5" t="s">
        <v>200</v>
      </c>
      <c r="H7" s="5"/>
      <c r="I7" s="5" t="s">
        <v>205</v>
      </c>
      <c r="J7" s="5"/>
      <c r="K7" s="6" t="s">
        <v>206</v>
      </c>
      <c r="L7" s="10" t="s">
        <v>1244</v>
      </c>
      <c r="M7" s="111"/>
    </row>
    <row r="8" spans="1:13">
      <c r="A8" s="5" t="s">
        <v>24</v>
      </c>
      <c r="B8" s="5" t="s">
        <v>170</v>
      </c>
      <c r="C8" s="5"/>
      <c r="D8" s="5" t="s">
        <v>171</v>
      </c>
      <c r="E8" s="5"/>
      <c r="F8" s="5" t="s">
        <v>172</v>
      </c>
      <c r="G8" s="5" t="s">
        <v>173</v>
      </c>
      <c r="H8" s="5"/>
      <c r="I8" s="20" t="s">
        <v>174</v>
      </c>
      <c r="J8" s="5"/>
      <c r="K8" s="5"/>
      <c r="L8" s="5" t="s">
        <v>18</v>
      </c>
      <c r="M8" s="111"/>
    </row>
    <row r="9" spans="1:13">
      <c r="A9" s="5" t="s">
        <v>24</v>
      </c>
      <c r="B9" s="16" t="s">
        <v>141</v>
      </c>
      <c r="C9" s="5"/>
      <c r="D9" s="5" t="s">
        <v>142</v>
      </c>
      <c r="E9" s="5"/>
      <c r="F9" s="5" t="s">
        <v>143</v>
      </c>
      <c r="G9" s="5" t="s">
        <v>144</v>
      </c>
      <c r="H9" s="5"/>
      <c r="I9" s="19" t="s">
        <v>145</v>
      </c>
      <c r="J9" s="19" t="s">
        <v>145</v>
      </c>
      <c r="K9" s="5" t="s">
        <v>146</v>
      </c>
      <c r="L9" s="5" t="s">
        <v>1242</v>
      </c>
    </row>
    <row r="10" spans="1:13">
      <c r="A10" s="5" t="s">
        <v>24</v>
      </c>
      <c r="B10" s="5" t="s">
        <v>46</v>
      </c>
      <c r="C10" s="5"/>
      <c r="D10" s="5" t="s">
        <v>47</v>
      </c>
      <c r="E10" s="5"/>
      <c r="F10" s="5" t="s">
        <v>48</v>
      </c>
      <c r="G10" s="5" t="s">
        <v>26</v>
      </c>
      <c r="H10" s="5"/>
      <c r="I10" s="13" t="s">
        <v>49</v>
      </c>
      <c r="J10" s="5"/>
      <c r="K10" s="10"/>
      <c r="L10" s="10" t="s">
        <v>1246</v>
      </c>
    </row>
    <row r="11" spans="1:13">
      <c r="A11" s="8" t="s">
        <v>24</v>
      </c>
      <c r="B11" s="7" t="s">
        <v>78</v>
      </c>
      <c r="C11" s="5"/>
      <c r="D11" s="5" t="s">
        <v>79</v>
      </c>
      <c r="E11" s="5"/>
      <c r="F11" s="5"/>
      <c r="G11" s="5" t="s">
        <v>80</v>
      </c>
      <c r="H11" s="5"/>
      <c r="I11" s="5" t="s">
        <v>81</v>
      </c>
      <c r="J11" s="5"/>
      <c r="K11" s="5"/>
      <c r="L11" s="5" t="s">
        <v>1247</v>
      </c>
    </row>
    <row r="12" spans="1:13">
      <c r="A12" s="8" t="s">
        <v>24</v>
      </c>
      <c r="B12" s="7" t="s">
        <v>549</v>
      </c>
      <c r="C12" s="5"/>
      <c r="D12" s="5" t="s">
        <v>550</v>
      </c>
      <c r="E12" s="5" t="s">
        <v>551</v>
      </c>
      <c r="F12" s="5" t="s">
        <v>552</v>
      </c>
      <c r="G12" s="5" t="s">
        <v>61</v>
      </c>
      <c r="H12" s="5"/>
      <c r="I12" s="5" t="s">
        <v>553</v>
      </c>
      <c r="J12" s="5"/>
      <c r="K12" s="5" t="s">
        <v>554</v>
      </c>
      <c r="L12" s="5" t="s">
        <v>1249</v>
      </c>
      <c r="M12" t="s">
        <v>1454</v>
      </c>
    </row>
    <row r="13" spans="1:13">
      <c r="A13" s="8" t="s">
        <v>24</v>
      </c>
      <c r="B13" s="7" t="s">
        <v>555</v>
      </c>
      <c r="C13" s="5" t="s">
        <v>15</v>
      </c>
      <c r="D13" s="5" t="s">
        <v>556</v>
      </c>
      <c r="E13" s="5" t="s">
        <v>557</v>
      </c>
      <c r="F13" s="5" t="s">
        <v>558</v>
      </c>
      <c r="G13" s="5" t="s">
        <v>61</v>
      </c>
      <c r="H13" s="5" t="s">
        <v>559</v>
      </c>
      <c r="I13" s="5" t="s">
        <v>560</v>
      </c>
      <c r="J13" s="5" t="s">
        <v>15</v>
      </c>
      <c r="K13" s="5" t="s">
        <v>561</v>
      </c>
      <c r="L13" s="5" t="s">
        <v>18</v>
      </c>
      <c r="M13" t="s">
        <v>1454</v>
      </c>
    </row>
    <row r="14" spans="1:13">
      <c r="A14" s="5" t="s">
        <v>24</v>
      </c>
      <c r="B14" s="5" t="s">
        <v>63</v>
      </c>
      <c r="C14" s="5"/>
      <c r="D14" s="5" t="s">
        <v>64</v>
      </c>
      <c r="E14" s="5"/>
      <c r="F14" s="5" t="s">
        <v>65</v>
      </c>
      <c r="G14" s="5" t="s">
        <v>61</v>
      </c>
      <c r="H14" s="5"/>
      <c r="I14" s="5" t="s">
        <v>66</v>
      </c>
      <c r="J14" s="5"/>
      <c r="K14" s="74" t="s">
        <v>67</v>
      </c>
      <c r="L14" s="5" t="s">
        <v>1305</v>
      </c>
    </row>
    <row r="15" spans="1:13">
      <c r="A15" s="5" t="s">
        <v>24</v>
      </c>
      <c r="B15" s="16" t="s">
        <v>92</v>
      </c>
      <c r="C15" s="5"/>
      <c r="D15" s="5" t="s">
        <v>93</v>
      </c>
      <c r="E15" s="5" t="s">
        <v>94</v>
      </c>
      <c r="F15" s="5" t="s">
        <v>95</v>
      </c>
      <c r="G15" s="5" t="s">
        <v>27</v>
      </c>
      <c r="H15" s="5"/>
      <c r="I15" s="5" t="s">
        <v>96</v>
      </c>
      <c r="J15" s="5"/>
      <c r="K15" s="5"/>
      <c r="L15" s="5" t="s">
        <v>18</v>
      </c>
    </row>
    <row r="16" spans="1:13">
      <c r="A16" s="5" t="s">
        <v>24</v>
      </c>
      <c r="B16" s="5" t="s">
        <v>97</v>
      </c>
      <c r="C16" s="5" t="s">
        <v>97</v>
      </c>
      <c r="D16" s="5" t="s">
        <v>98</v>
      </c>
      <c r="E16" s="5" t="s">
        <v>99</v>
      </c>
      <c r="F16" s="5"/>
      <c r="G16" s="5" t="s">
        <v>27</v>
      </c>
      <c r="H16" s="5" t="s">
        <v>15</v>
      </c>
      <c r="I16" s="9" t="s">
        <v>100</v>
      </c>
      <c r="J16" s="5" t="s">
        <v>15</v>
      </c>
      <c r="K16" s="10" t="s">
        <v>15</v>
      </c>
      <c r="L16" s="10" t="s">
        <v>18</v>
      </c>
      <c r="M16" s="111"/>
    </row>
    <row r="17" spans="1:13">
      <c r="A17" s="8" t="s">
        <v>24</v>
      </c>
      <c r="B17" s="7" t="s">
        <v>562</v>
      </c>
      <c r="C17" s="5"/>
      <c r="D17" s="5" t="s">
        <v>563</v>
      </c>
      <c r="E17" s="5" t="s">
        <v>564</v>
      </c>
      <c r="F17" s="5" t="s">
        <v>65</v>
      </c>
      <c r="G17" s="5" t="s">
        <v>61</v>
      </c>
      <c r="H17" s="5"/>
      <c r="I17" s="5" t="s">
        <v>565</v>
      </c>
      <c r="J17" s="5"/>
      <c r="K17" s="5"/>
      <c r="L17" s="5" t="s">
        <v>1242</v>
      </c>
      <c r="M17" t="s">
        <v>1454</v>
      </c>
    </row>
    <row r="18" spans="1:13">
      <c r="A18" s="5" t="s">
        <v>24</v>
      </c>
      <c r="B18" s="5" t="s">
        <v>68</v>
      </c>
      <c r="C18" s="5"/>
      <c r="D18" s="5" t="s">
        <v>69</v>
      </c>
      <c r="E18" s="5" t="s">
        <v>70</v>
      </c>
      <c r="F18" s="5" t="s">
        <v>71</v>
      </c>
      <c r="G18" s="5" t="s">
        <v>61</v>
      </c>
      <c r="H18" s="5"/>
      <c r="I18" s="5" t="s">
        <v>72</v>
      </c>
      <c r="J18" s="5"/>
      <c r="K18" s="5" t="s">
        <v>73</v>
      </c>
      <c r="L18" s="5" t="s">
        <v>1247</v>
      </c>
    </row>
    <row r="19" spans="1:13">
      <c r="A19" s="8" t="s">
        <v>24</v>
      </c>
      <c r="B19" s="5" t="s">
        <v>34</v>
      </c>
      <c r="C19" s="5" t="s">
        <v>34</v>
      </c>
      <c r="D19" s="5" t="s">
        <v>35</v>
      </c>
      <c r="E19" s="5" t="s">
        <v>36</v>
      </c>
      <c r="F19" s="5"/>
      <c r="G19" s="5" t="s">
        <v>33</v>
      </c>
      <c r="H19" s="5" t="s">
        <v>15</v>
      </c>
      <c r="I19" s="9" t="s">
        <v>15</v>
      </c>
      <c r="J19" s="5" t="s">
        <v>15</v>
      </c>
      <c r="K19" s="10" t="s">
        <v>15</v>
      </c>
      <c r="L19" s="10" t="s">
        <v>17</v>
      </c>
    </row>
    <row r="20" spans="1:13">
      <c r="A20" s="7" t="s">
        <v>24</v>
      </c>
      <c r="B20" s="5" t="s">
        <v>161</v>
      </c>
      <c r="C20" s="5"/>
      <c r="D20" s="7" t="s">
        <v>162</v>
      </c>
      <c r="E20" s="5"/>
      <c r="F20" s="5"/>
      <c r="G20" s="7" t="s">
        <v>160</v>
      </c>
      <c r="H20" s="5"/>
      <c r="I20" s="5" t="s">
        <v>163</v>
      </c>
      <c r="J20" s="5"/>
      <c r="K20" s="5"/>
      <c r="L20" s="5" t="s">
        <v>1242</v>
      </c>
    </row>
    <row r="21" spans="1:13">
      <c r="A21" s="8" t="s">
        <v>24</v>
      </c>
      <c r="B21" s="5" t="s">
        <v>147</v>
      </c>
      <c r="C21" s="5"/>
      <c r="D21" s="5" t="s">
        <v>148</v>
      </c>
      <c r="E21" s="5"/>
      <c r="F21" s="5"/>
      <c r="G21" s="5" t="s">
        <v>144</v>
      </c>
      <c r="H21" s="5"/>
      <c r="I21" s="5" t="s">
        <v>149</v>
      </c>
      <c r="J21" s="5" t="s">
        <v>150</v>
      </c>
      <c r="K21" s="6" t="s">
        <v>151</v>
      </c>
      <c r="L21" s="10" t="s">
        <v>1244</v>
      </c>
    </row>
    <row r="22" spans="1:13">
      <c r="A22" s="8" t="s">
        <v>24</v>
      </c>
      <c r="B22" s="7" t="s">
        <v>566</v>
      </c>
      <c r="C22" s="5" t="s">
        <v>566</v>
      </c>
      <c r="D22" s="5"/>
      <c r="E22" s="5"/>
      <c r="F22" s="5" t="s">
        <v>71</v>
      </c>
      <c r="G22" s="5" t="s">
        <v>61</v>
      </c>
      <c r="H22" s="5" t="s">
        <v>567</v>
      </c>
      <c r="I22" s="5" t="s">
        <v>568</v>
      </c>
      <c r="J22" s="5" t="s">
        <v>15</v>
      </c>
      <c r="K22" s="5" t="s">
        <v>569</v>
      </c>
      <c r="L22" s="5" t="s">
        <v>159</v>
      </c>
      <c r="M22" t="s">
        <v>1454</v>
      </c>
    </row>
    <row r="23" spans="1:13">
      <c r="A23" s="5" t="s">
        <v>24</v>
      </c>
      <c r="B23" s="5" t="s">
        <v>82</v>
      </c>
      <c r="C23" s="5" t="s">
        <v>83</v>
      </c>
      <c r="D23" s="5" t="s">
        <v>84</v>
      </c>
      <c r="E23" s="5"/>
      <c r="F23" s="5" t="s">
        <v>15</v>
      </c>
      <c r="G23" s="5" t="s">
        <v>80</v>
      </c>
      <c r="H23" s="5" t="s">
        <v>85</v>
      </c>
      <c r="I23" s="9" t="s">
        <v>86</v>
      </c>
      <c r="J23" s="5" t="s">
        <v>87</v>
      </c>
      <c r="K23" s="10" t="s">
        <v>88</v>
      </c>
      <c r="L23" s="10" t="s">
        <v>89</v>
      </c>
    </row>
    <row r="24" spans="1:13">
      <c r="A24" s="5" t="s">
        <v>24</v>
      </c>
      <c r="B24" s="5" t="s">
        <v>37</v>
      </c>
      <c r="C24" s="5"/>
      <c r="D24" s="5" t="s">
        <v>38</v>
      </c>
      <c r="E24" s="5"/>
      <c r="F24" s="5"/>
      <c r="G24" s="5" t="s">
        <v>33</v>
      </c>
      <c r="H24" s="5"/>
      <c r="I24" s="5" t="s">
        <v>39</v>
      </c>
      <c r="J24" s="5"/>
      <c r="K24" s="5"/>
      <c r="L24" s="5" t="s">
        <v>18</v>
      </c>
    </row>
    <row r="25" spans="1:13">
      <c r="A25" s="8" t="s">
        <v>24</v>
      </c>
      <c r="B25" s="8" t="s">
        <v>152</v>
      </c>
      <c r="C25" s="5"/>
      <c r="D25" s="5" t="s">
        <v>153</v>
      </c>
      <c r="E25" s="5"/>
      <c r="F25" s="8" t="s">
        <v>154</v>
      </c>
      <c r="G25" s="8" t="s">
        <v>144</v>
      </c>
      <c r="H25" s="5"/>
      <c r="I25" s="5" t="s">
        <v>155</v>
      </c>
      <c r="J25" s="5"/>
      <c r="K25" s="5"/>
      <c r="L25" s="5" t="s">
        <v>18</v>
      </c>
    </row>
    <row r="26" spans="1:13">
      <c r="A26" s="8" t="s">
        <v>24</v>
      </c>
      <c r="B26" s="5" t="s">
        <v>177</v>
      </c>
      <c r="C26" s="5"/>
      <c r="D26" s="5" t="s">
        <v>178</v>
      </c>
      <c r="E26" s="5"/>
      <c r="F26" s="5"/>
      <c r="G26" s="5" t="s">
        <v>173</v>
      </c>
      <c r="H26" s="5"/>
      <c r="I26" s="5" t="s">
        <v>179</v>
      </c>
      <c r="J26" s="5" t="s">
        <v>180</v>
      </c>
      <c r="K26" s="10"/>
      <c r="L26" s="5" t="s">
        <v>1242</v>
      </c>
    </row>
    <row r="27" spans="1:13">
      <c r="A27" s="8" t="s">
        <v>24</v>
      </c>
      <c r="B27" s="7" t="s">
        <v>570</v>
      </c>
      <c r="C27" s="5" t="s">
        <v>571</v>
      </c>
      <c r="D27" s="5" t="s">
        <v>572</v>
      </c>
      <c r="E27" s="5"/>
      <c r="F27" s="5" t="s">
        <v>71</v>
      </c>
      <c r="G27" s="5" t="s">
        <v>61</v>
      </c>
      <c r="H27" s="5"/>
      <c r="I27" s="5" t="s">
        <v>573</v>
      </c>
      <c r="J27" s="5"/>
      <c r="K27" s="5" t="s">
        <v>574</v>
      </c>
      <c r="L27" s="5" t="s">
        <v>1250</v>
      </c>
      <c r="M27" t="s">
        <v>1454</v>
      </c>
    </row>
    <row r="28" spans="1:13">
      <c r="A28" s="5" t="s">
        <v>24</v>
      </c>
      <c r="B28" s="5" t="s">
        <v>1455</v>
      </c>
      <c r="C28" s="5"/>
      <c r="D28" s="5" t="s">
        <v>101</v>
      </c>
      <c r="E28" s="5" t="s">
        <v>102</v>
      </c>
      <c r="F28" s="5" t="s">
        <v>103</v>
      </c>
      <c r="G28" s="5" t="s">
        <v>27</v>
      </c>
      <c r="H28" s="5"/>
      <c r="I28" s="5" t="s">
        <v>104</v>
      </c>
      <c r="J28" s="5"/>
      <c r="K28" s="6" t="s">
        <v>105</v>
      </c>
      <c r="L28" s="5" t="s">
        <v>1244</v>
      </c>
      <c r="M28" t="s">
        <v>1450</v>
      </c>
    </row>
    <row r="29" spans="1:13">
      <c r="A29" s="8" t="s">
        <v>24</v>
      </c>
      <c r="B29" s="7" t="s">
        <v>575</v>
      </c>
      <c r="C29" s="5"/>
      <c r="D29" s="5" t="s">
        <v>576</v>
      </c>
      <c r="E29" s="5"/>
      <c r="F29" s="5" t="s">
        <v>547</v>
      </c>
      <c r="G29" s="5" t="s">
        <v>61</v>
      </c>
      <c r="H29" s="5"/>
      <c r="I29" s="5" t="s">
        <v>577</v>
      </c>
      <c r="J29" s="5"/>
      <c r="K29" s="5"/>
      <c r="L29" s="5" t="s">
        <v>1242</v>
      </c>
      <c r="M29" t="s">
        <v>1454</v>
      </c>
    </row>
    <row r="30" spans="1:13">
      <c r="A30" s="5" t="s">
        <v>24</v>
      </c>
      <c r="B30" s="5" t="s">
        <v>181</v>
      </c>
      <c r="C30" s="5"/>
      <c r="D30" s="5" t="s">
        <v>182</v>
      </c>
      <c r="E30" s="5"/>
      <c r="F30" s="5" t="s">
        <v>183</v>
      </c>
      <c r="G30" s="5" t="s">
        <v>173</v>
      </c>
      <c r="H30" s="5"/>
      <c r="I30" s="5" t="s">
        <v>184</v>
      </c>
      <c r="J30" s="5"/>
      <c r="K30" s="6" t="s">
        <v>185</v>
      </c>
      <c r="L30" s="5" t="s">
        <v>1242</v>
      </c>
    </row>
    <row r="31" spans="1:13">
      <c r="A31" s="8" t="s">
        <v>24</v>
      </c>
      <c r="B31" s="8" t="s">
        <v>74</v>
      </c>
      <c r="C31" s="5"/>
      <c r="D31" s="5" t="s">
        <v>75</v>
      </c>
      <c r="E31" s="5"/>
      <c r="F31" s="5" t="s">
        <v>76</v>
      </c>
      <c r="G31" s="5" t="s">
        <v>61</v>
      </c>
      <c r="H31" s="5"/>
      <c r="I31" s="5" t="s">
        <v>77</v>
      </c>
      <c r="J31" s="5"/>
      <c r="K31" s="6"/>
      <c r="L31" s="5" t="s">
        <v>89</v>
      </c>
    </row>
    <row r="32" spans="1:13">
      <c r="A32" s="5" t="s">
        <v>24</v>
      </c>
      <c r="B32" s="5" t="s">
        <v>186</v>
      </c>
      <c r="C32" s="5" t="s">
        <v>186</v>
      </c>
      <c r="D32" s="5" t="s">
        <v>187</v>
      </c>
      <c r="E32" s="5" t="s">
        <v>188</v>
      </c>
      <c r="F32" s="5"/>
      <c r="G32" s="5" t="s">
        <v>173</v>
      </c>
      <c r="H32" s="5" t="s">
        <v>189</v>
      </c>
      <c r="I32" s="9" t="s">
        <v>190</v>
      </c>
      <c r="J32" s="14"/>
      <c r="K32" s="6" t="s">
        <v>191</v>
      </c>
      <c r="L32" s="10" t="s">
        <v>18</v>
      </c>
    </row>
    <row r="33" spans="1:13">
      <c r="A33" s="8" t="s">
        <v>24</v>
      </c>
      <c r="B33" s="7" t="s">
        <v>578</v>
      </c>
      <c r="C33" s="5"/>
      <c r="D33" s="5" t="s">
        <v>579</v>
      </c>
      <c r="E33" s="5"/>
      <c r="F33" s="5" t="s">
        <v>580</v>
      </c>
      <c r="G33" s="5" t="s">
        <v>61</v>
      </c>
      <c r="H33" s="5"/>
      <c r="I33" s="5" t="s">
        <v>581</v>
      </c>
      <c r="J33" s="5"/>
      <c r="K33" s="5"/>
      <c r="L33" s="5" t="s">
        <v>1242</v>
      </c>
      <c r="M33" t="s">
        <v>1454</v>
      </c>
    </row>
    <row r="34" spans="1:13">
      <c r="A34" s="8" t="s">
        <v>24</v>
      </c>
      <c r="B34" s="7" t="s">
        <v>582</v>
      </c>
      <c r="C34" s="5"/>
      <c r="D34" s="5" t="s">
        <v>583</v>
      </c>
      <c r="E34" s="5"/>
      <c r="F34" s="5" t="s">
        <v>65</v>
      </c>
      <c r="G34" s="5" t="s">
        <v>61</v>
      </c>
      <c r="H34" s="5"/>
      <c r="I34" s="5" t="s">
        <v>584</v>
      </c>
      <c r="J34" s="5"/>
      <c r="K34" s="5" t="s">
        <v>585</v>
      </c>
      <c r="L34" s="5" t="s">
        <v>1242</v>
      </c>
      <c r="M34" s="111" t="s">
        <v>1454</v>
      </c>
    </row>
    <row r="35" spans="1:13">
      <c r="A35" s="5" t="s">
        <v>24</v>
      </c>
      <c r="B35" s="5" t="s">
        <v>106</v>
      </c>
      <c r="C35" s="5" t="s">
        <v>106</v>
      </c>
      <c r="D35" s="121" t="s">
        <v>1451</v>
      </c>
      <c r="E35" s="121" t="s">
        <v>1452</v>
      </c>
      <c r="F35" s="5"/>
      <c r="G35" s="5" t="s">
        <v>27</v>
      </c>
      <c r="H35" s="5" t="s">
        <v>15</v>
      </c>
      <c r="I35" s="9" t="s">
        <v>107</v>
      </c>
      <c r="J35" s="5" t="s">
        <v>15</v>
      </c>
      <c r="K35" s="10" t="s">
        <v>15</v>
      </c>
      <c r="L35" s="10" t="s">
        <v>18</v>
      </c>
      <c r="M35" t="s">
        <v>1453</v>
      </c>
    </row>
    <row r="36" spans="1:13">
      <c r="A36" s="8" t="s">
        <v>24</v>
      </c>
      <c r="B36" s="7" t="s">
        <v>586</v>
      </c>
      <c r="C36" s="5"/>
      <c r="D36" s="5" t="s">
        <v>587</v>
      </c>
      <c r="E36" s="5"/>
      <c r="F36" s="5" t="s">
        <v>69</v>
      </c>
      <c r="G36" s="5" t="s">
        <v>61</v>
      </c>
      <c r="H36" s="5"/>
      <c r="I36" s="5" t="s">
        <v>588</v>
      </c>
      <c r="J36" s="5"/>
      <c r="K36" s="5"/>
      <c r="L36" s="5" t="s">
        <v>1242</v>
      </c>
      <c r="M36" t="s">
        <v>1454</v>
      </c>
    </row>
    <row r="37" spans="1:13">
      <c r="A37" s="5" t="s">
        <v>24</v>
      </c>
      <c r="B37" s="5" t="s">
        <v>156</v>
      </c>
      <c r="C37" s="5"/>
      <c r="D37" s="5" t="s">
        <v>157</v>
      </c>
      <c r="E37" s="5"/>
      <c r="F37" s="5" t="s">
        <v>143</v>
      </c>
      <c r="G37" s="5" t="s">
        <v>144</v>
      </c>
      <c r="H37" s="5"/>
      <c r="I37" s="5" t="s">
        <v>158</v>
      </c>
      <c r="J37" s="5"/>
      <c r="K37" s="10"/>
      <c r="L37" s="5" t="s">
        <v>1242</v>
      </c>
    </row>
    <row r="38" spans="1:13">
      <c r="A38" s="5" t="s">
        <v>24</v>
      </c>
      <c r="B38" s="5" t="s">
        <v>108</v>
      </c>
      <c r="C38" s="5" t="s">
        <v>109</v>
      </c>
      <c r="D38" s="5" t="s">
        <v>110</v>
      </c>
      <c r="E38" s="5"/>
      <c r="F38" s="5"/>
      <c r="G38" s="5" t="s">
        <v>111</v>
      </c>
      <c r="H38" s="8" t="s">
        <v>112</v>
      </c>
      <c r="I38" s="11"/>
      <c r="J38" s="8"/>
      <c r="K38" s="12"/>
      <c r="L38" s="10" t="s">
        <v>17</v>
      </c>
      <c r="M38" s="111"/>
    </row>
    <row r="39" spans="1:13">
      <c r="A39" s="5" t="s">
        <v>24</v>
      </c>
      <c r="B39" s="17" t="s">
        <v>113</v>
      </c>
      <c r="C39" s="5"/>
      <c r="D39" s="18" t="s">
        <v>114</v>
      </c>
      <c r="E39" s="18" t="s">
        <v>102</v>
      </c>
      <c r="F39" s="5"/>
      <c r="G39" s="18" t="s">
        <v>27</v>
      </c>
      <c r="H39" s="5"/>
      <c r="I39" s="5"/>
      <c r="J39" s="5"/>
      <c r="K39" s="5"/>
      <c r="L39" s="5" t="s">
        <v>1243</v>
      </c>
    </row>
    <row r="40" spans="1:13">
      <c r="A40" s="8" t="s">
        <v>24</v>
      </c>
      <c r="B40" s="8" t="s">
        <v>192</v>
      </c>
      <c r="C40" s="5"/>
      <c r="D40" s="5" t="s">
        <v>193</v>
      </c>
      <c r="E40" s="5"/>
      <c r="F40" s="5" t="s">
        <v>175</v>
      </c>
      <c r="G40" s="5" t="s">
        <v>173</v>
      </c>
      <c r="H40" s="5"/>
      <c r="I40" s="5" t="s">
        <v>194</v>
      </c>
      <c r="J40" s="5"/>
      <c r="K40" s="5"/>
      <c r="L40" s="5" t="s">
        <v>18</v>
      </c>
    </row>
    <row r="41" spans="1:13" s="111" customFormat="1">
      <c r="A41" s="5" t="s">
        <v>24</v>
      </c>
      <c r="B41" s="5" t="s">
        <v>165</v>
      </c>
      <c r="C41" s="5" t="s">
        <v>15</v>
      </c>
      <c r="D41" s="5" t="s">
        <v>164</v>
      </c>
      <c r="E41" s="5"/>
      <c r="F41" s="5" t="s">
        <v>166</v>
      </c>
      <c r="G41" s="5" t="s">
        <v>160</v>
      </c>
      <c r="H41" s="5" t="s">
        <v>167</v>
      </c>
      <c r="I41" s="9" t="s">
        <v>168</v>
      </c>
      <c r="J41" s="5" t="s">
        <v>15</v>
      </c>
      <c r="K41" s="10" t="s">
        <v>169</v>
      </c>
      <c r="L41" s="10" t="s">
        <v>17</v>
      </c>
    </row>
    <row r="42" spans="1:13" s="111" customFormat="1">
      <c r="A42" s="7" t="s">
        <v>24</v>
      </c>
      <c r="B42" s="5" t="s">
        <v>195</v>
      </c>
      <c r="C42" s="5"/>
      <c r="D42" s="5" t="s">
        <v>196</v>
      </c>
      <c r="E42" s="5"/>
      <c r="F42" s="5" t="s">
        <v>197</v>
      </c>
      <c r="G42" s="7" t="s">
        <v>173</v>
      </c>
      <c r="H42" s="5"/>
      <c r="I42" s="5" t="s">
        <v>198</v>
      </c>
      <c r="J42" s="5"/>
      <c r="K42" s="6" t="s">
        <v>199</v>
      </c>
      <c r="L42" s="5" t="s">
        <v>1244</v>
      </c>
    </row>
    <row r="43" spans="1:13" s="111" customFormat="1">
      <c r="A43" s="7" t="s">
        <v>24</v>
      </c>
      <c r="B43" s="7" t="s">
        <v>133</v>
      </c>
      <c r="C43" s="5"/>
      <c r="D43" s="5" t="s">
        <v>134</v>
      </c>
      <c r="E43" s="5"/>
      <c r="F43" s="5" t="s">
        <v>135</v>
      </c>
      <c r="G43" s="5" t="s">
        <v>132</v>
      </c>
      <c r="H43" s="5"/>
      <c r="I43" s="5"/>
      <c r="J43" s="5"/>
      <c r="K43" s="6" t="s">
        <v>136</v>
      </c>
      <c r="L43" s="5" t="s">
        <v>1242</v>
      </c>
    </row>
    <row r="44" spans="1:13" s="111" customFormat="1">
      <c r="A44" s="8" t="s">
        <v>24</v>
      </c>
      <c r="B44" s="7" t="s">
        <v>40</v>
      </c>
      <c r="C44" s="5"/>
      <c r="D44" s="5" t="s">
        <v>41</v>
      </c>
      <c r="E44" s="5"/>
      <c r="F44" s="5"/>
      <c r="G44" s="5" t="s">
        <v>33</v>
      </c>
      <c r="H44" s="5"/>
      <c r="I44" s="5" t="s">
        <v>42</v>
      </c>
      <c r="J44" s="5"/>
      <c r="K44" s="6" t="s">
        <v>43</v>
      </c>
      <c r="L44" s="5" t="s">
        <v>1242</v>
      </c>
    </row>
    <row r="45" spans="1:13" s="111" customFormat="1">
      <c r="A45" s="5" t="s">
        <v>24</v>
      </c>
      <c r="B45" s="5" t="s">
        <v>115</v>
      </c>
      <c r="C45" s="5" t="s">
        <v>15</v>
      </c>
      <c r="D45" s="5" t="s">
        <v>116</v>
      </c>
      <c r="E45" s="5"/>
      <c r="F45" s="5" t="s">
        <v>117</v>
      </c>
      <c r="G45" s="5" t="s">
        <v>27</v>
      </c>
      <c r="H45" s="5" t="s">
        <v>15</v>
      </c>
      <c r="I45" s="9" t="s">
        <v>118</v>
      </c>
      <c r="J45" s="5" t="s">
        <v>119</v>
      </c>
      <c r="K45" s="10" t="s">
        <v>15</v>
      </c>
      <c r="L45" s="10" t="s">
        <v>17</v>
      </c>
    </row>
    <row r="46" spans="1:13" s="111" customFormat="1">
      <c r="A46" s="120" t="s">
        <v>24</v>
      </c>
      <c r="B46" s="120" t="s">
        <v>120</v>
      </c>
      <c r="C46" s="5" t="s">
        <v>120</v>
      </c>
      <c r="D46" s="5" t="s">
        <v>121</v>
      </c>
      <c r="E46" s="5"/>
      <c r="F46" s="5" t="s">
        <v>122</v>
      </c>
      <c r="G46" s="5" t="s">
        <v>27</v>
      </c>
      <c r="H46" s="5" t="s">
        <v>15</v>
      </c>
      <c r="I46" s="9" t="s">
        <v>123</v>
      </c>
      <c r="J46" s="5" t="s">
        <v>15</v>
      </c>
      <c r="K46" s="10" t="s">
        <v>15</v>
      </c>
      <c r="L46" s="10" t="s">
        <v>17</v>
      </c>
    </row>
    <row r="47" spans="1:13" s="111" customFormat="1">
      <c r="A47" s="8" t="s">
        <v>24</v>
      </c>
      <c r="B47" s="7" t="s">
        <v>53</v>
      </c>
      <c r="C47" s="5"/>
      <c r="D47" s="5" t="s">
        <v>54</v>
      </c>
      <c r="E47" s="5"/>
      <c r="F47" s="5" t="s">
        <v>55</v>
      </c>
      <c r="G47" s="5" t="s">
        <v>26</v>
      </c>
      <c r="H47" s="5"/>
      <c r="I47" s="5" t="s">
        <v>56</v>
      </c>
      <c r="J47" s="5"/>
      <c r="K47" s="6" t="s">
        <v>57</v>
      </c>
      <c r="L47" s="5" t="s">
        <v>18</v>
      </c>
    </row>
    <row r="48" spans="1:13" s="111" customFormat="1">
      <c r="A48" s="8" t="s">
        <v>24</v>
      </c>
      <c r="B48" s="7" t="s">
        <v>589</v>
      </c>
      <c r="C48" s="5"/>
      <c r="D48" s="5" t="s">
        <v>590</v>
      </c>
      <c r="E48" s="5"/>
      <c r="F48" s="5" t="s">
        <v>591</v>
      </c>
      <c r="G48" s="5" t="s">
        <v>61</v>
      </c>
      <c r="H48" s="5" t="s">
        <v>592</v>
      </c>
      <c r="I48" s="5" t="s">
        <v>15</v>
      </c>
      <c r="J48" s="5"/>
      <c r="K48" s="5" t="s">
        <v>593</v>
      </c>
      <c r="L48" s="5" t="s">
        <v>21</v>
      </c>
      <c r="M48" s="111" t="s">
        <v>1454</v>
      </c>
    </row>
    <row r="49" spans="1:14" s="111" customFormat="1">
      <c r="A49" s="8" t="s">
        <v>24</v>
      </c>
      <c r="B49" s="8" t="s">
        <v>208</v>
      </c>
      <c r="C49" s="8"/>
      <c r="D49" s="8" t="s">
        <v>207</v>
      </c>
      <c r="E49" s="8" t="s">
        <v>209</v>
      </c>
      <c r="F49" s="8" t="s">
        <v>201</v>
      </c>
      <c r="G49" s="8" t="s">
        <v>200</v>
      </c>
      <c r="H49" s="8"/>
      <c r="I49" s="8" t="s">
        <v>210</v>
      </c>
      <c r="J49" s="8"/>
      <c r="K49" s="12"/>
      <c r="L49" s="12" t="s">
        <v>1242</v>
      </c>
      <c r="M49" s="44"/>
    </row>
    <row r="50" spans="1:14" s="111" customFormat="1">
      <c r="A50" s="8" t="s">
        <v>24</v>
      </c>
      <c r="B50" s="8" t="s">
        <v>137</v>
      </c>
      <c r="C50" s="5"/>
      <c r="D50" s="5" t="s">
        <v>138</v>
      </c>
      <c r="E50" s="5"/>
      <c r="F50" s="5" t="s">
        <v>139</v>
      </c>
      <c r="G50" s="5" t="s">
        <v>132</v>
      </c>
      <c r="H50" s="5"/>
      <c r="I50" s="5" t="s">
        <v>140</v>
      </c>
      <c r="J50" s="5"/>
      <c r="K50" s="5"/>
      <c r="L50" s="5" t="s">
        <v>1242</v>
      </c>
    </row>
    <row r="51" spans="1:14" s="111" customFormat="1">
      <c r="A51" s="8" t="s">
        <v>24</v>
      </c>
      <c r="B51" s="7" t="s">
        <v>594</v>
      </c>
      <c r="C51" s="5"/>
      <c r="D51" s="5" t="s">
        <v>583</v>
      </c>
      <c r="E51" s="5"/>
      <c r="F51" s="5"/>
      <c r="G51" s="5" t="s">
        <v>61</v>
      </c>
      <c r="H51" s="5"/>
      <c r="I51" s="5" t="s">
        <v>595</v>
      </c>
      <c r="J51" s="5"/>
      <c r="K51" s="5"/>
      <c r="L51" s="5" t="s">
        <v>1249</v>
      </c>
      <c r="M51" s="111" t="s">
        <v>1454</v>
      </c>
    </row>
    <row r="52" spans="1:14" s="111" customFormat="1">
      <c r="A52" s="8" t="s">
        <v>24</v>
      </c>
      <c r="B52" s="7" t="s">
        <v>129</v>
      </c>
      <c r="C52" s="5"/>
      <c r="D52" s="5" t="s">
        <v>130</v>
      </c>
      <c r="E52" s="5"/>
      <c r="F52" s="5"/>
      <c r="G52" s="5" t="s">
        <v>127</v>
      </c>
      <c r="H52" s="5"/>
      <c r="I52" s="5" t="s">
        <v>131</v>
      </c>
      <c r="J52" s="5"/>
      <c r="K52" s="5"/>
      <c r="L52" s="5" t="s">
        <v>18</v>
      </c>
    </row>
    <row r="53" spans="1:14" s="111" customFormat="1">
      <c r="A53" s="8"/>
      <c r="B53" s="7"/>
      <c r="C53" s="5"/>
      <c r="D53" s="5"/>
      <c r="E53" s="5"/>
      <c r="F53" s="5"/>
      <c r="G53" s="5"/>
      <c r="H53" s="5"/>
      <c r="I53" s="5"/>
      <c r="J53" s="5"/>
      <c r="K53" s="5"/>
      <c r="L53" s="5"/>
    </row>
    <row r="54" spans="1:14" ht="15.75" thickBot="1">
      <c r="A54" s="8"/>
      <c r="B54" s="7"/>
      <c r="C54" s="5"/>
      <c r="D54" s="5"/>
      <c r="E54" s="5"/>
      <c r="F54" s="5"/>
      <c r="G54" s="5"/>
      <c r="H54" s="5"/>
      <c r="I54" s="5"/>
      <c r="J54" s="5"/>
      <c r="K54" s="5"/>
      <c r="L54" s="5"/>
    </row>
    <row r="55" spans="1:14" ht="19.5" thickBot="1">
      <c r="A55" s="83" t="s">
        <v>1288</v>
      </c>
      <c r="B55" s="102">
        <f>COUNTA(B56)</f>
        <v>1</v>
      </c>
      <c r="C55" s="111"/>
      <c r="D55" s="5" t="s">
        <v>1388</v>
      </c>
      <c r="E55" s="111"/>
      <c r="F55" s="111"/>
      <c r="G55" s="111"/>
      <c r="H55" s="111"/>
      <c r="I55" s="111"/>
      <c r="J55" s="111"/>
      <c r="K55" s="111"/>
      <c r="L55" s="111"/>
    </row>
    <row r="56" spans="1:14">
      <c r="A56" s="111" t="s">
        <v>515</v>
      </c>
      <c r="B56" s="111" t="s">
        <v>1337</v>
      </c>
      <c r="C56" s="111"/>
      <c r="D56" s="111" t="s">
        <v>1338</v>
      </c>
      <c r="E56" s="111"/>
      <c r="F56" s="111"/>
      <c r="G56" s="111" t="s">
        <v>61</v>
      </c>
      <c r="H56" s="111"/>
      <c r="I56" s="111" t="s">
        <v>1346</v>
      </c>
      <c r="J56" s="111"/>
      <c r="K56" s="111"/>
      <c r="L56" s="44" t="s">
        <v>17</v>
      </c>
      <c r="M56" t="s">
        <v>1382</v>
      </c>
      <c r="N56" s="44"/>
    </row>
    <row r="57" spans="1:14" ht="15.75" thickBot="1">
      <c r="A57" s="8"/>
      <c r="B57" s="7"/>
      <c r="C57" s="5"/>
      <c r="D57" s="5"/>
      <c r="E57" s="5"/>
      <c r="F57" s="5"/>
      <c r="G57" s="5"/>
      <c r="H57" s="5"/>
      <c r="I57" s="5"/>
      <c r="J57" s="5"/>
      <c r="K57" s="5"/>
      <c r="L57" s="5"/>
    </row>
    <row r="58" spans="1:14" ht="19.5" thickBot="1">
      <c r="A58" s="71" t="s">
        <v>1375</v>
      </c>
      <c r="B58" s="103">
        <f>COUNTA(B59:B65)</f>
        <v>7</v>
      </c>
      <c r="C58" s="111"/>
      <c r="D58" s="111"/>
      <c r="E58" s="111"/>
      <c r="F58" s="111"/>
      <c r="G58" s="111"/>
      <c r="H58" s="111"/>
      <c r="I58" s="111"/>
      <c r="J58" s="111"/>
      <c r="K58" s="111"/>
      <c r="L58" s="111"/>
    </row>
    <row r="59" spans="1:14" s="44" customFormat="1">
      <c r="A59" s="8" t="s">
        <v>24</v>
      </c>
      <c r="B59" s="7" t="s">
        <v>1296</v>
      </c>
      <c r="C59" s="44" t="s">
        <v>1297</v>
      </c>
      <c r="D59" s="44" t="s">
        <v>1298</v>
      </c>
      <c r="E59" s="44" t="s">
        <v>1299</v>
      </c>
      <c r="G59" s="44" t="s">
        <v>26</v>
      </c>
      <c r="I59" s="44" t="s">
        <v>1300</v>
      </c>
      <c r="L59" s="44" t="s">
        <v>17</v>
      </c>
      <c r="M59" s="44" t="s">
        <v>1411</v>
      </c>
    </row>
    <row r="60" spans="1:14" s="44" customFormat="1">
      <c r="A60" s="8" t="s">
        <v>24</v>
      </c>
      <c r="B60" s="44" t="s">
        <v>1301</v>
      </c>
      <c r="D60" s="44" t="s">
        <v>1302</v>
      </c>
      <c r="F60" s="44" t="s">
        <v>25</v>
      </c>
      <c r="G60" s="8" t="s">
        <v>26</v>
      </c>
      <c r="H60" s="44" t="s">
        <v>1303</v>
      </c>
      <c r="I60" s="44" t="s">
        <v>1304</v>
      </c>
      <c r="L60" s="8" t="s">
        <v>18</v>
      </c>
      <c r="M60" s="44" t="s">
        <v>1411</v>
      </c>
    </row>
    <row r="61" spans="1:14">
      <c r="A61" s="7" t="s">
        <v>1394</v>
      </c>
      <c r="B61" s="8" t="s">
        <v>1393</v>
      </c>
      <c r="C61" s="5" t="s">
        <v>1397</v>
      </c>
      <c r="D61" s="5" t="s">
        <v>65</v>
      </c>
      <c r="E61" s="5"/>
      <c r="F61" s="111"/>
      <c r="G61" s="5" t="s">
        <v>61</v>
      </c>
      <c r="H61" s="111"/>
      <c r="I61" s="5" t="s">
        <v>1396</v>
      </c>
      <c r="J61" s="111"/>
      <c r="K61" s="5" t="s">
        <v>1395</v>
      </c>
      <c r="L61" s="5" t="s">
        <v>18</v>
      </c>
      <c r="M61" s="44" t="s">
        <v>1411</v>
      </c>
    </row>
    <row r="62" spans="1:14">
      <c r="A62" t="s">
        <v>1394</v>
      </c>
      <c r="B62" t="s">
        <v>1398</v>
      </c>
      <c r="C62" t="s">
        <v>1400</v>
      </c>
      <c r="D62" t="s">
        <v>44</v>
      </c>
      <c r="F62" t="s">
        <v>25</v>
      </c>
      <c r="G62" t="s">
        <v>26</v>
      </c>
      <c r="I62" t="s">
        <v>45</v>
      </c>
      <c r="K62" t="s">
        <v>1399</v>
      </c>
      <c r="L62" s="5" t="s">
        <v>18</v>
      </c>
      <c r="M62" s="44" t="s">
        <v>1411</v>
      </c>
    </row>
    <row r="63" spans="1:14" s="49" customFormat="1">
      <c r="A63" s="49" t="s">
        <v>24</v>
      </c>
      <c r="B63" s="49" t="s">
        <v>1433</v>
      </c>
      <c r="D63" s="49" t="s">
        <v>1434</v>
      </c>
      <c r="E63" s="49" t="s">
        <v>1435</v>
      </c>
      <c r="G63" s="49" t="s">
        <v>26</v>
      </c>
      <c r="I63" s="49" t="s">
        <v>1436</v>
      </c>
      <c r="L63" s="49" t="s">
        <v>439</v>
      </c>
      <c r="M63" s="49" t="s">
        <v>1411</v>
      </c>
    </row>
    <row r="64" spans="1:14" s="49" customFormat="1">
      <c r="A64" s="49" t="s">
        <v>24</v>
      </c>
      <c r="B64" s="49" t="s">
        <v>1437</v>
      </c>
      <c r="D64" s="49" t="s">
        <v>1438</v>
      </c>
      <c r="G64" s="49" t="s">
        <v>132</v>
      </c>
      <c r="H64" s="49" t="s">
        <v>1439</v>
      </c>
      <c r="I64" s="49" t="s">
        <v>1440</v>
      </c>
      <c r="L64" s="49" t="s">
        <v>1249</v>
      </c>
      <c r="M64" s="49" t="s">
        <v>1411</v>
      </c>
    </row>
    <row r="65" spans="1:13">
      <c r="A65" s="111" t="s">
        <v>24</v>
      </c>
      <c r="B65" s="111" t="s">
        <v>1448</v>
      </c>
      <c r="C65" s="111"/>
      <c r="D65" s="111"/>
      <c r="E65" s="111"/>
      <c r="F65" s="111"/>
      <c r="G65" s="111" t="s">
        <v>61</v>
      </c>
      <c r="H65" s="111"/>
      <c r="I65" s="111"/>
      <c r="J65" s="111"/>
      <c r="K65" s="111"/>
      <c r="L65" s="49" t="s">
        <v>1449</v>
      </c>
      <c r="M65" t="s">
        <v>1411</v>
      </c>
    </row>
    <row r="66" spans="1:13">
      <c r="B66" s="111"/>
    </row>
    <row r="67" spans="1:13">
      <c r="B67" s="111"/>
    </row>
    <row r="68" spans="1:13">
      <c r="B68" s="111"/>
    </row>
    <row r="69" spans="1:13">
      <c r="B69" s="111"/>
    </row>
    <row r="70" spans="1:13">
      <c r="B70" s="111"/>
    </row>
    <row r="71" spans="1:13">
      <c r="B71" s="111"/>
    </row>
    <row r="72" spans="1:13">
      <c r="B72" s="111"/>
    </row>
    <row r="73" spans="1:13">
      <c r="B73" s="111"/>
    </row>
    <row r="74" spans="1:13">
      <c r="B74" s="111"/>
    </row>
    <row r="75" spans="1:13">
      <c r="B75" s="111"/>
    </row>
    <row r="76" spans="1:13">
      <c r="B76" s="111"/>
    </row>
    <row r="77" spans="1:13">
      <c r="B77" s="111"/>
    </row>
    <row r="78" spans="1:13">
      <c r="B78" s="111"/>
    </row>
    <row r="79" spans="1:13">
      <c r="B79" s="111"/>
    </row>
    <row r="80" spans="1:13">
      <c r="B80" s="112"/>
    </row>
  </sheetData>
  <autoFilter ref="A2:M52">
    <sortState ref="A3:M52">
      <sortCondition ref="B2:B52"/>
    </sortState>
  </autoFilter>
  <conditionalFormatting sqref="B57:B1048576 B1:B55">
    <cfRule type="duplicateValues" dxfId="35" priority="2"/>
  </conditionalFormatting>
  <conditionalFormatting sqref="B1:B1048576">
    <cfRule type="duplicateValues" dxfId="34" priority="1"/>
  </conditionalFormatting>
  <hyperlinks>
    <hyperlink ref="K32" r:id="rId1"/>
    <hyperlink ref="K7" r:id="rId2"/>
    <hyperlink ref="K21" r:id="rId3"/>
    <hyperlink ref="K30" r:id="rId4"/>
    <hyperlink ref="K28" r:id="rId5" display="mailto:dempseyauto@gmail.com"/>
    <hyperlink ref="K42" r:id="rId6"/>
    <hyperlink ref="K44" r:id="rId7"/>
    <hyperlink ref="K43" r:id="rId8"/>
    <hyperlink ref="K47" r:id="rId9"/>
    <hyperlink ref="K14" r:id="rId10"/>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28.425781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65" customFormat="1" ht="19.5" thickBot="1">
      <c r="A1" s="73" t="s">
        <v>1383</v>
      </c>
      <c r="B1" s="98">
        <f>COUNTA(B3:B14)</f>
        <v>12</v>
      </c>
      <c r="C1" s="96"/>
      <c r="D1" s="96"/>
      <c r="E1" s="96"/>
      <c r="F1" s="96"/>
      <c r="G1" s="97"/>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795</v>
      </c>
      <c r="B3" s="5" t="s">
        <v>803</v>
      </c>
      <c r="C3" s="5"/>
      <c r="D3" s="5" t="s">
        <v>804</v>
      </c>
      <c r="E3" s="5"/>
      <c r="F3" s="5" t="s">
        <v>805</v>
      </c>
      <c r="G3" s="5" t="s">
        <v>32</v>
      </c>
      <c r="H3" s="5"/>
      <c r="I3" s="5" t="s">
        <v>806</v>
      </c>
      <c r="J3" s="5"/>
      <c r="K3" s="5" t="s">
        <v>50</v>
      </c>
      <c r="L3" s="5" t="s">
        <v>1242</v>
      </c>
    </row>
    <row r="4" spans="1:13">
      <c r="A4" s="5" t="s">
        <v>795</v>
      </c>
      <c r="B4" s="7" t="s">
        <v>807</v>
      </c>
      <c r="C4" s="5"/>
      <c r="D4" s="5" t="s">
        <v>808</v>
      </c>
      <c r="E4" s="5"/>
      <c r="F4" s="5" t="s">
        <v>805</v>
      </c>
      <c r="G4" s="5" t="s">
        <v>32</v>
      </c>
      <c r="H4" s="5"/>
      <c r="I4" s="31" t="s">
        <v>809</v>
      </c>
      <c r="J4" s="5"/>
      <c r="K4" s="5"/>
      <c r="L4" s="5" t="s">
        <v>18</v>
      </c>
    </row>
    <row r="5" spans="1:13">
      <c r="A5" s="8" t="s">
        <v>795</v>
      </c>
      <c r="B5" s="5" t="s">
        <v>825</v>
      </c>
      <c r="C5" s="5" t="s">
        <v>826</v>
      </c>
      <c r="D5" s="5" t="s">
        <v>827</v>
      </c>
      <c r="E5" s="5"/>
      <c r="F5" s="5" t="s">
        <v>597</v>
      </c>
      <c r="G5" s="5" t="s">
        <v>598</v>
      </c>
      <c r="H5" s="5" t="s">
        <v>828</v>
      </c>
      <c r="I5" s="9" t="s">
        <v>829</v>
      </c>
      <c r="J5" s="5" t="s">
        <v>15</v>
      </c>
      <c r="K5" s="32" t="s">
        <v>830</v>
      </c>
      <c r="L5" s="10" t="s">
        <v>18</v>
      </c>
    </row>
    <row r="6" spans="1:13">
      <c r="A6" s="5" t="s">
        <v>795</v>
      </c>
      <c r="B6" s="5" t="s">
        <v>831</v>
      </c>
      <c r="C6" s="5"/>
      <c r="D6" s="5" t="s">
        <v>832</v>
      </c>
      <c r="E6" s="5"/>
      <c r="F6" s="5" t="s">
        <v>833</v>
      </c>
      <c r="G6" s="5" t="s">
        <v>603</v>
      </c>
      <c r="H6" s="5" t="s">
        <v>15</v>
      </c>
      <c r="I6" s="33" t="s">
        <v>834</v>
      </c>
      <c r="J6" s="8" t="s">
        <v>15</v>
      </c>
      <c r="K6" s="5"/>
      <c r="L6" s="5" t="s">
        <v>1242</v>
      </c>
    </row>
    <row r="7" spans="1:13">
      <c r="A7" s="5" t="s">
        <v>795</v>
      </c>
      <c r="B7" s="5" t="s">
        <v>811</v>
      </c>
      <c r="C7" s="5"/>
      <c r="D7" s="5" t="s">
        <v>812</v>
      </c>
      <c r="E7" s="5"/>
      <c r="F7" s="5" t="s">
        <v>813</v>
      </c>
      <c r="G7" s="5" t="s">
        <v>32</v>
      </c>
      <c r="H7" s="5"/>
      <c r="I7" s="5" t="s">
        <v>814</v>
      </c>
      <c r="J7" s="5"/>
      <c r="K7" s="10"/>
      <c r="L7" s="5" t="s">
        <v>1242</v>
      </c>
    </row>
    <row r="8" spans="1:13">
      <c r="A8" s="5" t="s">
        <v>795</v>
      </c>
      <c r="B8" s="5" t="s">
        <v>796</v>
      </c>
      <c r="C8" s="5"/>
      <c r="D8" s="5" t="s">
        <v>797</v>
      </c>
      <c r="E8" s="5"/>
      <c r="F8" s="5" t="s">
        <v>798</v>
      </c>
      <c r="G8" s="5" t="s">
        <v>799</v>
      </c>
      <c r="H8" s="5" t="s">
        <v>15</v>
      </c>
      <c r="I8" s="9" t="s">
        <v>800</v>
      </c>
      <c r="J8" s="5" t="s">
        <v>801</v>
      </c>
      <c r="K8" s="6" t="s">
        <v>802</v>
      </c>
      <c r="L8" s="10" t="s">
        <v>18</v>
      </c>
    </row>
    <row r="9" spans="1:13">
      <c r="A9" s="5" t="s">
        <v>795</v>
      </c>
      <c r="B9" s="5" t="s">
        <v>815</v>
      </c>
      <c r="C9" s="5"/>
      <c r="D9" s="5" t="s">
        <v>816</v>
      </c>
      <c r="E9" s="5"/>
      <c r="F9" s="5" t="s">
        <v>810</v>
      </c>
      <c r="G9" s="5" t="s">
        <v>32</v>
      </c>
      <c r="H9" s="5"/>
      <c r="I9" s="5" t="s">
        <v>817</v>
      </c>
      <c r="J9" s="5"/>
      <c r="K9" s="10"/>
      <c r="L9" s="5" t="s">
        <v>1242</v>
      </c>
    </row>
    <row r="10" spans="1:13">
      <c r="A10" s="5" t="s">
        <v>795</v>
      </c>
      <c r="B10" s="7" t="s">
        <v>835</v>
      </c>
      <c r="C10" s="5"/>
      <c r="D10" s="5" t="s">
        <v>836</v>
      </c>
      <c r="E10" s="5"/>
      <c r="F10" s="5" t="s">
        <v>837</v>
      </c>
      <c r="G10" s="5" t="s">
        <v>603</v>
      </c>
      <c r="H10" s="5"/>
      <c r="I10" s="5" t="s">
        <v>838</v>
      </c>
      <c r="J10" s="5"/>
      <c r="K10" s="6" t="s">
        <v>839</v>
      </c>
      <c r="L10" s="5" t="s">
        <v>18</v>
      </c>
    </row>
    <row r="11" spans="1:13">
      <c r="A11" s="8" t="s">
        <v>795</v>
      </c>
      <c r="B11" s="5" t="s">
        <v>840</v>
      </c>
      <c r="C11" s="5"/>
      <c r="D11" s="5" t="s">
        <v>841</v>
      </c>
      <c r="E11" s="5"/>
      <c r="F11" s="5" t="s">
        <v>602</v>
      </c>
      <c r="G11" s="5" t="s">
        <v>603</v>
      </c>
      <c r="H11" s="5"/>
      <c r="I11" s="5" t="s">
        <v>842</v>
      </c>
      <c r="J11" s="5"/>
      <c r="K11" s="10"/>
      <c r="L11" s="5" t="s">
        <v>1242</v>
      </c>
    </row>
    <row r="12" spans="1:13">
      <c r="A12" s="5" t="s">
        <v>795</v>
      </c>
      <c r="B12" s="5" t="s">
        <v>818</v>
      </c>
      <c r="C12" s="5"/>
      <c r="D12" s="5" t="s">
        <v>819</v>
      </c>
      <c r="E12" s="5" t="s">
        <v>15</v>
      </c>
      <c r="F12" s="5" t="s">
        <v>820</v>
      </c>
      <c r="G12" s="5" t="s">
        <v>32</v>
      </c>
      <c r="H12" s="5" t="s">
        <v>821</v>
      </c>
      <c r="I12" s="9" t="s">
        <v>822</v>
      </c>
      <c r="J12" s="5" t="s">
        <v>823</v>
      </c>
      <c r="K12" s="10" t="s">
        <v>824</v>
      </c>
      <c r="L12" s="10" t="s">
        <v>17</v>
      </c>
    </row>
    <row r="13" spans="1:13">
      <c r="A13" s="8" t="s">
        <v>795</v>
      </c>
      <c r="B13" s="5" t="s">
        <v>843</v>
      </c>
      <c r="C13" s="5"/>
      <c r="D13" s="5" t="s">
        <v>844</v>
      </c>
      <c r="E13" s="5"/>
      <c r="F13" s="5" t="s">
        <v>845</v>
      </c>
      <c r="G13" s="5" t="s">
        <v>603</v>
      </c>
      <c r="H13" s="5"/>
      <c r="I13" s="5" t="s">
        <v>846</v>
      </c>
      <c r="J13" s="5"/>
      <c r="K13" s="10"/>
      <c r="L13" s="5" t="s">
        <v>1242</v>
      </c>
    </row>
    <row r="14" spans="1:13">
      <c r="A14" s="8" t="s">
        <v>795</v>
      </c>
      <c r="B14" s="5" t="s">
        <v>599</v>
      </c>
      <c r="C14" s="5" t="s">
        <v>15</v>
      </c>
      <c r="D14" s="5" t="s">
        <v>600</v>
      </c>
      <c r="E14" s="5" t="s">
        <v>601</v>
      </c>
      <c r="F14" s="5" t="s">
        <v>602</v>
      </c>
      <c r="G14" s="5" t="s">
        <v>603</v>
      </c>
      <c r="H14" s="5" t="s">
        <v>604</v>
      </c>
      <c r="I14" s="8" t="s">
        <v>15</v>
      </c>
      <c r="J14" s="8" t="s">
        <v>15</v>
      </c>
      <c r="K14" s="12"/>
      <c r="L14" s="10" t="s">
        <v>18</v>
      </c>
    </row>
    <row r="15" spans="1:13" s="111" customFormat="1" ht="15.75" thickBot="1">
      <c r="A15" s="8"/>
      <c r="B15" s="5"/>
      <c r="C15" s="5"/>
      <c r="D15" s="5"/>
      <c r="E15" s="5"/>
      <c r="F15" s="5"/>
      <c r="G15" s="5"/>
      <c r="H15" s="5"/>
      <c r="I15" s="8"/>
      <c r="J15" s="8"/>
      <c r="K15" s="12"/>
      <c r="L15" s="10"/>
    </row>
    <row r="16" spans="1:13" ht="19.5" thickBot="1">
      <c r="A16" s="83" t="s">
        <v>1288</v>
      </c>
      <c r="B16" s="102">
        <f>COUNTA(B17)</f>
        <v>0</v>
      </c>
      <c r="C16" s="5"/>
      <c r="D16" s="5"/>
      <c r="E16" s="5"/>
      <c r="F16" s="5"/>
      <c r="G16" s="5"/>
      <c r="H16" s="5"/>
      <c r="I16" s="5"/>
      <c r="J16" s="5"/>
      <c r="K16" s="6"/>
      <c r="L16" s="5"/>
    </row>
    <row r="17" spans="1:12" ht="15.75" thickBot="1">
      <c r="A17" s="8"/>
      <c r="B17" s="7"/>
      <c r="C17" s="5"/>
      <c r="D17" s="5"/>
      <c r="E17" s="5"/>
      <c r="F17" s="5"/>
      <c r="G17" s="5"/>
      <c r="H17" s="5"/>
      <c r="I17" s="9"/>
      <c r="J17" s="5"/>
      <c r="K17" s="6"/>
      <c r="L17" s="10"/>
    </row>
    <row r="18" spans="1:12" ht="19.5" thickBot="1">
      <c r="A18" s="71" t="s">
        <v>1375</v>
      </c>
      <c r="B18" s="103">
        <f>COUNTA(B19:B19)</f>
        <v>0</v>
      </c>
    </row>
    <row r="19" spans="1:12" s="49" customFormat="1"/>
  </sheetData>
  <autoFilter ref="A2:M13"/>
  <conditionalFormatting sqref="D1">
    <cfRule type="duplicateValues" dxfId="33" priority="9"/>
  </conditionalFormatting>
  <hyperlinks>
    <hyperlink ref="K8" r:id="rId1" display="mailto:sales@hondadunlaoghaire.ie"/>
    <hyperlink ref="K10"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4"/>
  <sheetViews>
    <sheetView zoomScale="60" zoomScaleNormal="60" workbookViewId="0">
      <selection activeCell="B2" sqref="B2"/>
    </sheetView>
  </sheetViews>
  <sheetFormatPr defaultRowHeight="15"/>
  <cols>
    <col min="1" max="1" width="30.85546875" style="49" bestFit="1" customWidth="1"/>
    <col min="2" max="2" width="49.7109375" style="49" bestFit="1" customWidth="1"/>
    <col min="3" max="3" width="51.5703125" style="49" customWidth="1"/>
    <col min="4" max="4" width="53.42578125" style="49" bestFit="1" customWidth="1"/>
    <col min="5" max="5" width="29.140625" style="49" bestFit="1" customWidth="1"/>
    <col min="6" max="6" width="34.42578125" style="49" bestFit="1" customWidth="1"/>
    <col min="7" max="7" width="21.28515625" style="49" bestFit="1" customWidth="1"/>
    <col min="8" max="8" width="31.5703125" style="49" bestFit="1" customWidth="1"/>
    <col min="9" max="9" width="34" style="49" bestFit="1" customWidth="1"/>
    <col min="10" max="10" width="14.85546875" style="49" bestFit="1" customWidth="1"/>
    <col min="11" max="11" width="45.140625" style="49" bestFit="1" customWidth="1"/>
    <col min="12" max="12" width="21.28515625" style="49" bestFit="1" customWidth="1"/>
    <col min="13" max="13" width="90.42578125" style="49" bestFit="1" customWidth="1"/>
    <col min="14" max="16384" width="9.140625" style="49"/>
  </cols>
  <sheetData>
    <row r="1" spans="1:13" s="65" customFormat="1" ht="19.5" thickBot="1">
      <c r="A1" s="73" t="s">
        <v>1383</v>
      </c>
      <c r="B1" s="98">
        <f>COUNTA(B3:B44)</f>
        <v>42</v>
      </c>
      <c r="C1" s="96"/>
      <c r="D1" s="96"/>
      <c r="E1" s="96"/>
      <c r="F1" s="96"/>
      <c r="I1" s="100"/>
    </row>
    <row r="2" spans="1:13" s="64" customFormat="1" ht="13.5" customHeight="1">
      <c r="A2" s="86" t="s">
        <v>0</v>
      </c>
      <c r="B2" s="87" t="s">
        <v>2</v>
      </c>
      <c r="C2" s="87" t="s">
        <v>3</v>
      </c>
      <c r="D2" s="87" t="s">
        <v>4</v>
      </c>
      <c r="E2" s="87" t="s">
        <v>5</v>
      </c>
      <c r="F2" s="87" t="s">
        <v>6</v>
      </c>
      <c r="G2" s="87" t="s">
        <v>7</v>
      </c>
      <c r="H2" s="87" t="s">
        <v>8</v>
      </c>
      <c r="I2" s="101" t="s">
        <v>9</v>
      </c>
      <c r="J2" s="87" t="s">
        <v>10</v>
      </c>
      <c r="K2" s="88" t="s">
        <v>11</v>
      </c>
      <c r="L2" s="88" t="s">
        <v>12</v>
      </c>
      <c r="M2" s="64" t="s">
        <v>1294</v>
      </c>
    </row>
    <row r="3" spans="1:13">
      <c r="A3" s="5" t="s">
        <v>1024</v>
      </c>
      <c r="B3" s="5" t="s">
        <v>1025</v>
      </c>
      <c r="C3" s="5"/>
      <c r="D3" s="5" t="s">
        <v>30</v>
      </c>
      <c r="E3" s="5"/>
      <c r="F3" s="5" t="s">
        <v>31</v>
      </c>
      <c r="G3" s="5" t="s">
        <v>32</v>
      </c>
      <c r="H3" s="5"/>
      <c r="I3" s="20" t="s">
        <v>1026</v>
      </c>
      <c r="J3" s="5"/>
      <c r="K3" s="5"/>
      <c r="L3" s="5" t="s">
        <v>439</v>
      </c>
    </row>
    <row r="4" spans="1:13">
      <c r="A4" s="5" t="s">
        <v>847</v>
      </c>
      <c r="B4" s="5" t="s">
        <v>957</v>
      </c>
      <c r="C4" s="5" t="s">
        <v>15</v>
      </c>
      <c r="D4" s="5" t="s">
        <v>958</v>
      </c>
      <c r="E4" s="5"/>
      <c r="F4" s="5" t="s">
        <v>959</v>
      </c>
      <c r="G4" s="5" t="s">
        <v>26</v>
      </c>
      <c r="H4" s="5" t="s">
        <v>960</v>
      </c>
      <c r="I4" s="9" t="s">
        <v>961</v>
      </c>
      <c r="J4" s="5" t="s">
        <v>962</v>
      </c>
      <c r="K4" s="10" t="s">
        <v>15</v>
      </c>
      <c r="L4" s="10" t="s">
        <v>18</v>
      </c>
    </row>
    <row r="5" spans="1:13">
      <c r="A5" s="8" t="s">
        <v>847</v>
      </c>
      <c r="B5" s="5" t="s">
        <v>849</v>
      </c>
      <c r="C5" s="5" t="s">
        <v>849</v>
      </c>
      <c r="D5" s="5"/>
      <c r="E5" s="5"/>
      <c r="F5" s="5" t="s">
        <v>850</v>
      </c>
      <c r="G5" s="5" t="s">
        <v>520</v>
      </c>
      <c r="H5" s="5" t="s">
        <v>15</v>
      </c>
      <c r="I5" s="9" t="s">
        <v>15</v>
      </c>
      <c r="J5" s="5" t="s">
        <v>15</v>
      </c>
      <c r="K5" s="10" t="s">
        <v>15</v>
      </c>
      <c r="L5" s="10" t="s">
        <v>18</v>
      </c>
    </row>
    <row r="6" spans="1:13">
      <c r="A6" s="5" t="s">
        <v>847</v>
      </c>
      <c r="B6" s="5" t="s">
        <v>851</v>
      </c>
      <c r="C6" s="5" t="s">
        <v>851</v>
      </c>
      <c r="D6" s="5" t="s">
        <v>852</v>
      </c>
      <c r="E6" s="5" t="s">
        <v>853</v>
      </c>
      <c r="F6" s="5" t="s">
        <v>854</v>
      </c>
      <c r="G6" s="5" t="s">
        <v>520</v>
      </c>
      <c r="H6" s="5" t="s">
        <v>855</v>
      </c>
      <c r="I6" s="9" t="s">
        <v>856</v>
      </c>
      <c r="J6" s="5" t="s">
        <v>857</v>
      </c>
      <c r="K6" s="10"/>
      <c r="L6" s="10" t="s">
        <v>18</v>
      </c>
    </row>
    <row r="7" spans="1:13">
      <c r="A7" s="8" t="s">
        <v>847</v>
      </c>
      <c r="B7" s="5" t="s">
        <v>1018</v>
      </c>
      <c r="C7" s="5"/>
      <c r="D7" s="5" t="s">
        <v>1019</v>
      </c>
      <c r="E7" s="5"/>
      <c r="F7" s="5" t="s">
        <v>888</v>
      </c>
      <c r="G7" s="5"/>
      <c r="H7" s="5"/>
      <c r="I7" s="5"/>
      <c r="J7" s="5"/>
      <c r="K7" s="5"/>
      <c r="L7" s="8" t="s">
        <v>1242</v>
      </c>
    </row>
    <row r="8" spans="1:13">
      <c r="A8" s="5" t="s">
        <v>847</v>
      </c>
      <c r="B8" s="5" t="s">
        <v>973</v>
      </c>
      <c r="C8" s="5"/>
      <c r="D8" s="5" t="s">
        <v>974</v>
      </c>
      <c r="E8" s="5"/>
      <c r="F8" s="5" t="s">
        <v>975</v>
      </c>
      <c r="G8" s="5" t="s">
        <v>596</v>
      </c>
      <c r="H8" s="5"/>
      <c r="I8" s="5" t="s">
        <v>976</v>
      </c>
      <c r="J8" s="5"/>
      <c r="K8" s="5"/>
      <c r="L8" s="5" t="s">
        <v>1249</v>
      </c>
    </row>
    <row r="9" spans="1:13">
      <c r="A9" s="8" t="s">
        <v>847</v>
      </c>
      <c r="B9" s="5" t="s">
        <v>943</v>
      </c>
      <c r="C9" s="5"/>
      <c r="D9" s="5" t="s">
        <v>944</v>
      </c>
      <c r="E9" s="5"/>
      <c r="F9" s="5" t="s">
        <v>848</v>
      </c>
      <c r="G9" s="5" t="s">
        <v>945</v>
      </c>
      <c r="H9" s="5"/>
      <c r="I9" s="5" t="s">
        <v>946</v>
      </c>
      <c r="J9" s="5"/>
      <c r="K9" s="6" t="s">
        <v>947</v>
      </c>
      <c r="L9" s="8" t="s">
        <v>1256</v>
      </c>
    </row>
    <row r="10" spans="1:13">
      <c r="A10" s="8" t="s">
        <v>847</v>
      </c>
      <c r="B10" s="43" t="s">
        <v>1238</v>
      </c>
      <c r="C10" s="5"/>
      <c r="D10" s="5" t="s">
        <v>1020</v>
      </c>
      <c r="E10" s="5" t="s">
        <v>1021</v>
      </c>
      <c r="F10" s="5" t="s">
        <v>1022</v>
      </c>
      <c r="G10" s="5" t="s">
        <v>32</v>
      </c>
      <c r="H10" s="5"/>
      <c r="I10" s="5" t="s">
        <v>1023</v>
      </c>
      <c r="J10" s="5"/>
      <c r="K10" s="10"/>
      <c r="L10" s="8" t="s">
        <v>1242</v>
      </c>
    </row>
    <row r="11" spans="1:13">
      <c r="A11" s="8" t="s">
        <v>847</v>
      </c>
      <c r="B11" s="5" t="s">
        <v>991</v>
      </c>
      <c r="C11" s="5" t="s">
        <v>991</v>
      </c>
      <c r="D11" s="5" t="s">
        <v>992</v>
      </c>
      <c r="E11" s="5"/>
      <c r="F11" s="5" t="s">
        <v>963</v>
      </c>
      <c r="G11" s="5" t="s">
        <v>989</v>
      </c>
      <c r="H11" s="5" t="s">
        <v>15</v>
      </c>
      <c r="I11" s="9" t="s">
        <v>993</v>
      </c>
      <c r="J11" s="5" t="s">
        <v>15</v>
      </c>
      <c r="K11" s="5"/>
      <c r="L11" s="10" t="s">
        <v>18</v>
      </c>
    </row>
    <row r="12" spans="1:13">
      <c r="A12" s="8" t="s">
        <v>847</v>
      </c>
      <c r="B12" s="5" t="s">
        <v>858</v>
      </c>
      <c r="C12" s="5"/>
      <c r="D12" s="5" t="s">
        <v>859</v>
      </c>
      <c r="E12" s="5" t="s">
        <v>860</v>
      </c>
      <c r="F12" s="5" t="s">
        <v>854</v>
      </c>
      <c r="G12" s="5" t="s">
        <v>520</v>
      </c>
      <c r="H12" s="5"/>
      <c r="I12" s="5" t="s">
        <v>861</v>
      </c>
      <c r="J12" s="5"/>
      <c r="K12" s="5"/>
      <c r="L12" s="5" t="s">
        <v>1251</v>
      </c>
    </row>
    <row r="13" spans="1:13">
      <c r="A13" s="7" t="s">
        <v>847</v>
      </c>
      <c r="B13" s="5" t="s">
        <v>914</v>
      </c>
      <c r="C13" s="5"/>
      <c r="D13" s="5" t="s">
        <v>31</v>
      </c>
      <c r="E13" s="5"/>
      <c r="F13" s="7" t="s">
        <v>915</v>
      </c>
      <c r="G13" s="7" t="s">
        <v>32</v>
      </c>
      <c r="H13" s="5"/>
      <c r="I13" s="5" t="s">
        <v>916</v>
      </c>
      <c r="J13" s="5"/>
      <c r="K13" s="5"/>
      <c r="L13" s="5" t="s">
        <v>1242</v>
      </c>
    </row>
    <row r="14" spans="1:13">
      <c r="A14" s="8" t="s">
        <v>847</v>
      </c>
      <c r="B14" s="5" t="s">
        <v>862</v>
      </c>
      <c r="C14" s="5" t="s">
        <v>862</v>
      </c>
      <c r="D14" s="5" t="s">
        <v>863</v>
      </c>
      <c r="E14" s="5" t="s">
        <v>864</v>
      </c>
      <c r="F14" s="5" t="s">
        <v>865</v>
      </c>
      <c r="G14" s="5" t="s">
        <v>520</v>
      </c>
      <c r="H14" s="5" t="s">
        <v>15</v>
      </c>
      <c r="I14" s="5" t="s">
        <v>866</v>
      </c>
      <c r="J14" s="5" t="s">
        <v>867</v>
      </c>
      <c r="K14" s="6" t="s">
        <v>868</v>
      </c>
      <c r="L14" s="10" t="s">
        <v>18</v>
      </c>
    </row>
    <row r="15" spans="1:13">
      <c r="A15" s="8" t="s">
        <v>847</v>
      </c>
      <c r="B15" s="16" t="s">
        <v>994</v>
      </c>
      <c r="C15" s="5"/>
      <c r="D15" s="16" t="s">
        <v>995</v>
      </c>
      <c r="E15" s="5"/>
      <c r="F15" s="16" t="s">
        <v>996</v>
      </c>
      <c r="G15" s="5" t="s">
        <v>989</v>
      </c>
      <c r="H15" s="5"/>
      <c r="I15" s="19" t="s">
        <v>997</v>
      </c>
      <c r="J15" s="5"/>
      <c r="K15" s="5" t="s">
        <v>998</v>
      </c>
      <c r="L15" s="5" t="s">
        <v>1249</v>
      </c>
    </row>
    <row r="16" spans="1:13">
      <c r="A16" s="7" t="s">
        <v>847</v>
      </c>
      <c r="B16" s="5" t="s">
        <v>917</v>
      </c>
      <c r="C16" s="5"/>
      <c r="D16" s="5" t="s">
        <v>918</v>
      </c>
      <c r="E16" s="5" t="s">
        <v>919</v>
      </c>
      <c r="F16" s="5" t="s">
        <v>920</v>
      </c>
      <c r="G16" s="7" t="s">
        <v>32</v>
      </c>
      <c r="H16" s="5"/>
      <c r="I16" s="5" t="s">
        <v>921</v>
      </c>
      <c r="J16" s="5"/>
      <c r="K16" s="5"/>
      <c r="L16" s="5" t="s">
        <v>1253</v>
      </c>
    </row>
    <row r="17" spans="1:12">
      <c r="A17" s="5" t="s">
        <v>847</v>
      </c>
      <c r="B17" s="5" t="s">
        <v>869</v>
      </c>
      <c r="C17" s="5" t="s">
        <v>869</v>
      </c>
      <c r="D17" s="5" t="s">
        <v>870</v>
      </c>
      <c r="E17" s="5"/>
      <c r="F17" s="5" t="s">
        <v>871</v>
      </c>
      <c r="G17" s="5" t="s">
        <v>520</v>
      </c>
      <c r="H17" s="5" t="s">
        <v>15</v>
      </c>
      <c r="I17" s="9" t="s">
        <v>872</v>
      </c>
      <c r="J17" s="5" t="s">
        <v>873</v>
      </c>
      <c r="K17" s="6" t="s">
        <v>874</v>
      </c>
      <c r="L17" s="10" t="s">
        <v>18</v>
      </c>
    </row>
    <row r="18" spans="1:12">
      <c r="A18" s="7" t="s">
        <v>847</v>
      </c>
      <c r="B18" s="5" t="s">
        <v>875</v>
      </c>
      <c r="C18" s="5"/>
      <c r="D18" s="5" t="s">
        <v>876</v>
      </c>
      <c r="E18" s="5" t="s">
        <v>877</v>
      </c>
      <c r="F18" s="7" t="s">
        <v>878</v>
      </c>
      <c r="G18" s="7" t="s">
        <v>520</v>
      </c>
      <c r="H18" s="5"/>
      <c r="I18" s="5" t="s">
        <v>879</v>
      </c>
      <c r="J18" s="5"/>
      <c r="K18" s="5"/>
      <c r="L18" s="5" t="s">
        <v>1249</v>
      </c>
    </row>
    <row r="19" spans="1:12">
      <c r="A19" s="5" t="s">
        <v>847</v>
      </c>
      <c r="B19" s="5" t="s">
        <v>880</v>
      </c>
      <c r="C19" s="5" t="s">
        <v>15</v>
      </c>
      <c r="D19" s="5" t="s">
        <v>881</v>
      </c>
      <c r="E19" s="5" t="s">
        <v>882</v>
      </c>
      <c r="F19" s="5" t="s">
        <v>865</v>
      </c>
      <c r="G19" s="5" t="s">
        <v>520</v>
      </c>
      <c r="H19" s="5" t="s">
        <v>883</v>
      </c>
      <c r="I19" s="9" t="s">
        <v>884</v>
      </c>
      <c r="J19" s="5" t="s">
        <v>885</v>
      </c>
      <c r="K19" s="10" t="s">
        <v>15</v>
      </c>
      <c r="L19" s="10" t="s">
        <v>17</v>
      </c>
    </row>
    <row r="20" spans="1:12">
      <c r="A20" s="5" t="s">
        <v>847</v>
      </c>
      <c r="B20" s="5" t="s">
        <v>886</v>
      </c>
      <c r="C20" s="5" t="s">
        <v>886</v>
      </c>
      <c r="D20" s="5" t="s">
        <v>887</v>
      </c>
      <c r="E20" s="5"/>
      <c r="F20" s="5" t="s">
        <v>888</v>
      </c>
      <c r="G20" s="5" t="s">
        <v>520</v>
      </c>
      <c r="H20" s="5" t="s">
        <v>15</v>
      </c>
      <c r="I20" s="9" t="s">
        <v>889</v>
      </c>
      <c r="J20" s="5" t="s">
        <v>15</v>
      </c>
      <c r="K20" s="34" t="s">
        <v>890</v>
      </c>
      <c r="L20" s="10" t="s">
        <v>18</v>
      </c>
    </row>
    <row r="21" spans="1:12">
      <c r="A21" s="7" t="s">
        <v>847</v>
      </c>
      <c r="B21" s="7" t="s">
        <v>964</v>
      </c>
      <c r="C21" s="5"/>
      <c r="D21" s="5" t="s">
        <v>965</v>
      </c>
      <c r="E21" s="5"/>
      <c r="F21" s="5" t="s">
        <v>966</v>
      </c>
      <c r="G21" s="7" t="s">
        <v>26</v>
      </c>
      <c r="H21" s="5"/>
      <c r="I21" s="5" t="s">
        <v>967</v>
      </c>
      <c r="J21" s="5"/>
      <c r="K21" s="35" t="s">
        <v>968</v>
      </c>
      <c r="L21" s="8" t="s">
        <v>1257</v>
      </c>
    </row>
    <row r="22" spans="1:12">
      <c r="A22" s="8" t="s">
        <v>847</v>
      </c>
      <c r="B22" s="5" t="s">
        <v>891</v>
      </c>
      <c r="C22" s="5"/>
      <c r="D22" s="5" t="s">
        <v>892</v>
      </c>
      <c r="E22" s="5" t="s">
        <v>893</v>
      </c>
      <c r="F22" s="5" t="s">
        <v>848</v>
      </c>
      <c r="G22" s="5" t="s">
        <v>520</v>
      </c>
      <c r="H22" s="5" t="s">
        <v>894</v>
      </c>
      <c r="I22" s="9" t="s">
        <v>15</v>
      </c>
      <c r="J22" s="5" t="s">
        <v>15</v>
      </c>
      <c r="K22" s="5" t="s">
        <v>15</v>
      </c>
      <c r="L22" s="5" t="s">
        <v>51</v>
      </c>
    </row>
    <row r="23" spans="1:12">
      <c r="A23" s="8" t="s">
        <v>847</v>
      </c>
      <c r="B23" s="18" t="s">
        <v>922</v>
      </c>
      <c r="C23" s="18" t="s">
        <v>923</v>
      </c>
      <c r="D23" s="5"/>
      <c r="E23" s="5"/>
      <c r="F23" s="18" t="s">
        <v>924</v>
      </c>
      <c r="G23" s="18" t="s">
        <v>32</v>
      </c>
      <c r="H23" s="5"/>
      <c r="I23" s="5"/>
      <c r="J23" s="5"/>
      <c r="K23" s="5"/>
      <c r="L23" s="8" t="s">
        <v>1243</v>
      </c>
    </row>
    <row r="24" spans="1:12">
      <c r="A24" s="8" t="s">
        <v>847</v>
      </c>
      <c r="B24" s="5" t="s">
        <v>895</v>
      </c>
      <c r="C24" s="5" t="s">
        <v>895</v>
      </c>
      <c r="D24" s="5" t="s">
        <v>896</v>
      </c>
      <c r="E24" s="5" t="s">
        <v>897</v>
      </c>
      <c r="F24" s="5" t="s">
        <v>854</v>
      </c>
      <c r="G24" s="5" t="s">
        <v>520</v>
      </c>
      <c r="H24" s="5" t="s">
        <v>15</v>
      </c>
      <c r="I24" s="9" t="s">
        <v>898</v>
      </c>
      <c r="J24" s="5" t="s">
        <v>898</v>
      </c>
      <c r="K24" s="10" t="s">
        <v>15</v>
      </c>
      <c r="L24" s="10" t="s">
        <v>18</v>
      </c>
    </row>
    <row r="25" spans="1:12">
      <c r="A25" s="8" t="s">
        <v>847</v>
      </c>
      <c r="B25" s="8" t="s">
        <v>925</v>
      </c>
      <c r="C25" s="5"/>
      <c r="D25" s="5" t="s">
        <v>926</v>
      </c>
      <c r="E25" s="5"/>
      <c r="F25" s="8" t="s">
        <v>927</v>
      </c>
      <c r="G25" s="8" t="s">
        <v>32</v>
      </c>
      <c r="H25" s="5"/>
      <c r="I25" s="5"/>
      <c r="J25" s="5"/>
      <c r="K25" s="5"/>
      <c r="L25" s="8" t="s">
        <v>1242</v>
      </c>
    </row>
    <row r="26" spans="1:12">
      <c r="A26" s="8" t="s">
        <v>847</v>
      </c>
      <c r="B26" s="5" t="s">
        <v>899</v>
      </c>
      <c r="C26" s="5" t="s">
        <v>899</v>
      </c>
      <c r="D26" s="5" t="s">
        <v>230</v>
      </c>
      <c r="E26" s="5"/>
      <c r="F26" s="5" t="s">
        <v>854</v>
      </c>
      <c r="G26" s="5" t="s">
        <v>520</v>
      </c>
      <c r="H26" s="5" t="s">
        <v>15</v>
      </c>
      <c r="I26" s="5" t="s">
        <v>900</v>
      </c>
      <c r="J26" s="1" t="s">
        <v>901</v>
      </c>
      <c r="K26" s="6" t="s">
        <v>902</v>
      </c>
      <c r="L26" s="10" t="s">
        <v>17</v>
      </c>
    </row>
    <row r="27" spans="1:12">
      <c r="A27" s="8" t="s">
        <v>847</v>
      </c>
      <c r="B27" s="5" t="s">
        <v>948</v>
      </c>
      <c r="C27" s="5"/>
      <c r="D27" s="5" t="s">
        <v>14</v>
      </c>
      <c r="E27" s="5"/>
      <c r="F27" s="5" t="s">
        <v>949</v>
      </c>
      <c r="G27" s="5" t="s">
        <v>945</v>
      </c>
      <c r="H27" s="5"/>
      <c r="I27" s="5" t="s">
        <v>950</v>
      </c>
      <c r="J27" s="5"/>
      <c r="K27" s="5" t="s">
        <v>951</v>
      </c>
      <c r="L27" s="8" t="s">
        <v>1242</v>
      </c>
    </row>
    <row r="28" spans="1:12">
      <c r="A28" s="8" t="s">
        <v>847</v>
      </c>
      <c r="B28" s="5" t="s">
        <v>1000</v>
      </c>
      <c r="C28" s="5"/>
      <c r="D28" s="5" t="s">
        <v>1001</v>
      </c>
      <c r="E28" s="5"/>
      <c r="F28" s="5" t="s">
        <v>990</v>
      </c>
      <c r="G28" s="5" t="s">
        <v>989</v>
      </c>
      <c r="H28" s="5"/>
      <c r="I28" s="5" t="s">
        <v>1002</v>
      </c>
      <c r="J28" s="5"/>
      <c r="K28" s="5"/>
      <c r="L28" s="8" t="s">
        <v>1242</v>
      </c>
    </row>
    <row r="29" spans="1:12">
      <c r="A29" s="8" t="s">
        <v>847</v>
      </c>
      <c r="B29" s="8" t="s">
        <v>977</v>
      </c>
      <c r="C29" s="5"/>
      <c r="D29" s="5" t="s">
        <v>978</v>
      </c>
      <c r="E29" s="5"/>
      <c r="F29" s="5" t="s">
        <v>979</v>
      </c>
      <c r="G29" s="5" t="s">
        <v>596</v>
      </c>
      <c r="H29" s="5"/>
      <c r="I29" s="5" t="s">
        <v>980</v>
      </c>
      <c r="J29" s="5"/>
      <c r="K29" s="6" t="s">
        <v>981</v>
      </c>
      <c r="L29" s="8" t="s">
        <v>1242</v>
      </c>
    </row>
    <row r="30" spans="1:12">
      <c r="A30" s="8" t="s">
        <v>847</v>
      </c>
      <c r="B30" s="8" t="s">
        <v>928</v>
      </c>
      <c r="C30" s="5"/>
      <c r="D30" s="5" t="s">
        <v>660</v>
      </c>
      <c r="E30" s="5"/>
      <c r="F30" s="5" t="s">
        <v>854</v>
      </c>
      <c r="G30" s="5" t="s">
        <v>32</v>
      </c>
      <c r="H30" s="5"/>
      <c r="I30" s="5" t="s">
        <v>929</v>
      </c>
      <c r="J30" s="5"/>
      <c r="K30" s="5"/>
      <c r="L30" s="8" t="s">
        <v>18</v>
      </c>
    </row>
    <row r="31" spans="1:12">
      <c r="A31" s="8" t="s">
        <v>847</v>
      </c>
      <c r="B31" s="8" t="s">
        <v>930</v>
      </c>
      <c r="C31" s="5"/>
      <c r="D31" s="5" t="s">
        <v>931</v>
      </c>
      <c r="E31" s="5"/>
      <c r="F31" s="5" t="s">
        <v>888</v>
      </c>
      <c r="G31" s="5" t="s">
        <v>32</v>
      </c>
      <c r="H31" s="5"/>
      <c r="I31" s="5" t="s">
        <v>932</v>
      </c>
      <c r="J31" s="5"/>
      <c r="K31" s="5"/>
      <c r="L31" s="5" t="s">
        <v>89</v>
      </c>
    </row>
    <row r="32" spans="1:12">
      <c r="A32" s="8" t="s">
        <v>847</v>
      </c>
      <c r="B32" s="5" t="s">
        <v>969</v>
      </c>
      <c r="C32" s="5"/>
      <c r="D32" s="5" t="s">
        <v>970</v>
      </c>
      <c r="E32" s="5"/>
      <c r="F32" s="5" t="s">
        <v>971</v>
      </c>
      <c r="G32" s="5" t="s">
        <v>26</v>
      </c>
      <c r="H32" s="5"/>
      <c r="I32" s="5" t="s">
        <v>972</v>
      </c>
      <c r="J32" s="5"/>
      <c r="K32" s="10"/>
      <c r="L32" s="5" t="s">
        <v>1242</v>
      </c>
    </row>
    <row r="33" spans="1:13">
      <c r="A33" s="7" t="s">
        <v>847</v>
      </c>
      <c r="B33" s="5" t="s">
        <v>933</v>
      </c>
      <c r="C33" s="5"/>
      <c r="D33" s="7" t="s">
        <v>934</v>
      </c>
      <c r="E33" s="5"/>
      <c r="F33" s="5" t="s">
        <v>924</v>
      </c>
      <c r="G33" s="7" t="s">
        <v>32</v>
      </c>
      <c r="H33" s="5"/>
      <c r="I33" s="5"/>
      <c r="J33" s="5"/>
      <c r="K33" s="5"/>
      <c r="L33" s="5" t="s">
        <v>1258</v>
      </c>
    </row>
    <row r="34" spans="1:13">
      <c r="A34" s="8" t="s">
        <v>847</v>
      </c>
      <c r="B34" s="5" t="s">
        <v>1003</v>
      </c>
      <c r="C34" s="5"/>
      <c r="D34" s="5" t="s">
        <v>1004</v>
      </c>
      <c r="E34" s="5" t="s">
        <v>1005</v>
      </c>
      <c r="F34" s="5" t="s">
        <v>999</v>
      </c>
      <c r="G34" s="5" t="s">
        <v>989</v>
      </c>
      <c r="H34" s="5"/>
      <c r="I34" s="5" t="s">
        <v>1006</v>
      </c>
      <c r="J34" s="5"/>
      <c r="K34" s="10"/>
      <c r="L34" s="5" t="s">
        <v>1242</v>
      </c>
    </row>
    <row r="35" spans="1:13">
      <c r="A35" s="8" t="s">
        <v>847</v>
      </c>
      <c r="B35" s="7" t="s">
        <v>935</v>
      </c>
      <c r="C35" s="5"/>
      <c r="D35" s="5" t="s">
        <v>936</v>
      </c>
      <c r="E35" s="5"/>
      <c r="F35" s="5" t="s">
        <v>937</v>
      </c>
      <c r="G35" s="5" t="s">
        <v>32</v>
      </c>
      <c r="H35" s="5"/>
      <c r="I35" s="5" t="s">
        <v>938</v>
      </c>
      <c r="J35" s="5"/>
      <c r="K35" s="5"/>
      <c r="L35" s="5" t="s">
        <v>1242</v>
      </c>
    </row>
    <row r="36" spans="1:13">
      <c r="A36" s="8" t="s">
        <v>847</v>
      </c>
      <c r="B36" s="5" t="s">
        <v>939</v>
      </c>
      <c r="C36" s="5"/>
      <c r="D36" s="5" t="s">
        <v>940</v>
      </c>
      <c r="E36" s="5"/>
      <c r="F36" s="5" t="s">
        <v>941</v>
      </c>
      <c r="G36" s="5" t="s">
        <v>32</v>
      </c>
      <c r="H36" s="5"/>
      <c r="I36" s="5" t="s">
        <v>942</v>
      </c>
      <c r="J36" s="5"/>
      <c r="K36" s="10"/>
      <c r="L36" s="5" t="s">
        <v>1242</v>
      </c>
    </row>
    <row r="37" spans="1:13">
      <c r="A37" s="8" t="s">
        <v>847</v>
      </c>
      <c r="B37" s="7" t="s">
        <v>982</v>
      </c>
      <c r="C37" s="5"/>
      <c r="D37" s="5" t="s">
        <v>983</v>
      </c>
      <c r="E37" s="5"/>
      <c r="F37" s="5" t="s">
        <v>975</v>
      </c>
      <c r="G37" s="5" t="s">
        <v>596</v>
      </c>
      <c r="H37" s="5"/>
      <c r="I37" s="5" t="s">
        <v>984</v>
      </c>
      <c r="J37" s="5"/>
      <c r="K37" s="5"/>
      <c r="L37" s="5" t="s">
        <v>1258</v>
      </c>
    </row>
    <row r="38" spans="1:13">
      <c r="A38" s="8" t="s">
        <v>847</v>
      </c>
      <c r="B38" s="5" t="s">
        <v>903</v>
      </c>
      <c r="C38" s="5" t="s">
        <v>903</v>
      </c>
      <c r="D38" s="5" t="s">
        <v>904</v>
      </c>
      <c r="E38" s="5" t="s">
        <v>905</v>
      </c>
      <c r="F38" s="5" t="s">
        <v>865</v>
      </c>
      <c r="G38" s="5" t="s">
        <v>520</v>
      </c>
      <c r="H38" s="5" t="s">
        <v>15</v>
      </c>
      <c r="I38" s="9" t="s">
        <v>906</v>
      </c>
      <c r="J38" s="5" t="s">
        <v>15</v>
      </c>
      <c r="K38" s="10" t="s">
        <v>15</v>
      </c>
      <c r="L38" s="10" t="s">
        <v>18</v>
      </c>
    </row>
    <row r="39" spans="1:13">
      <c r="A39" s="8" t="s">
        <v>847</v>
      </c>
      <c r="B39" s="5" t="s">
        <v>1010</v>
      </c>
      <c r="C39" s="5" t="s">
        <v>15</v>
      </c>
      <c r="D39" s="5" t="s">
        <v>904</v>
      </c>
      <c r="E39" s="5" t="s">
        <v>1011</v>
      </c>
      <c r="F39" s="5" t="s">
        <v>1012</v>
      </c>
      <c r="G39" s="5" t="s">
        <v>1013</v>
      </c>
      <c r="H39" s="5" t="s">
        <v>1014</v>
      </c>
      <c r="I39" s="9" t="s">
        <v>1015</v>
      </c>
      <c r="J39" s="5" t="s">
        <v>1016</v>
      </c>
      <c r="K39" s="10" t="s">
        <v>1017</v>
      </c>
      <c r="L39" s="10" t="s">
        <v>18</v>
      </c>
    </row>
    <row r="40" spans="1:13">
      <c r="A40" s="8" t="s">
        <v>847</v>
      </c>
      <c r="B40" s="5" t="s">
        <v>985</v>
      </c>
      <c r="C40" s="5" t="s">
        <v>985</v>
      </c>
      <c r="D40" s="5" t="s">
        <v>986</v>
      </c>
      <c r="E40" s="5"/>
      <c r="F40" s="5" t="s">
        <v>975</v>
      </c>
      <c r="G40" s="5" t="s">
        <v>596</v>
      </c>
      <c r="H40" s="5" t="s">
        <v>15</v>
      </c>
      <c r="I40" s="9" t="s">
        <v>987</v>
      </c>
      <c r="J40" s="5" t="s">
        <v>988</v>
      </c>
      <c r="K40" s="5"/>
      <c r="L40" s="10" t="s">
        <v>17</v>
      </c>
    </row>
    <row r="41" spans="1:13">
      <c r="A41" s="5" t="s">
        <v>847</v>
      </c>
      <c r="B41" s="5" t="s">
        <v>1007</v>
      </c>
      <c r="C41" s="5"/>
      <c r="D41" s="5" t="s">
        <v>1008</v>
      </c>
      <c r="E41" s="5"/>
      <c r="F41" s="5" t="s">
        <v>963</v>
      </c>
      <c r="G41" s="5" t="s">
        <v>989</v>
      </c>
      <c r="H41" s="5"/>
      <c r="I41" s="5" t="s">
        <v>1009</v>
      </c>
      <c r="J41" s="5"/>
      <c r="K41" s="5"/>
      <c r="L41" s="5" t="s">
        <v>1254</v>
      </c>
    </row>
    <row r="42" spans="1:13">
      <c r="A42" s="8" t="s">
        <v>847</v>
      </c>
      <c r="B42" s="5" t="s">
        <v>908</v>
      </c>
      <c r="C42" s="5"/>
      <c r="D42" s="5" t="s">
        <v>909</v>
      </c>
      <c r="E42" s="5" t="s">
        <v>907</v>
      </c>
      <c r="F42" s="5" t="s">
        <v>871</v>
      </c>
      <c r="G42" s="5" t="s">
        <v>520</v>
      </c>
      <c r="H42" s="5" t="s">
        <v>910</v>
      </c>
      <c r="I42" s="9" t="s">
        <v>911</v>
      </c>
      <c r="J42" s="5" t="s">
        <v>912</v>
      </c>
      <c r="K42" s="5" t="s">
        <v>913</v>
      </c>
      <c r="L42" s="5" t="s">
        <v>1249</v>
      </c>
    </row>
    <row r="43" spans="1:13">
      <c r="A43" s="8" t="s">
        <v>847</v>
      </c>
      <c r="B43" s="5" t="s">
        <v>952</v>
      </c>
      <c r="C43" s="5"/>
      <c r="D43" s="5" t="s">
        <v>953</v>
      </c>
      <c r="E43" s="5" t="s">
        <v>954</v>
      </c>
      <c r="F43" s="5" t="s">
        <v>848</v>
      </c>
      <c r="G43" s="5" t="s">
        <v>945</v>
      </c>
      <c r="H43" s="5"/>
      <c r="I43" s="5" t="s">
        <v>955</v>
      </c>
      <c r="J43" s="5"/>
      <c r="K43" s="6" t="s">
        <v>956</v>
      </c>
      <c r="L43" s="5" t="s">
        <v>1249</v>
      </c>
    </row>
    <row r="44" spans="1:13">
      <c r="A44" s="8" t="s">
        <v>847</v>
      </c>
      <c r="B44" s="111" t="s">
        <v>28</v>
      </c>
      <c r="C44" s="111"/>
      <c r="D44" s="111" t="s">
        <v>29</v>
      </c>
      <c r="E44" s="111" t="s">
        <v>30</v>
      </c>
      <c r="F44" s="111" t="s">
        <v>31</v>
      </c>
      <c r="G44" s="111" t="s">
        <v>32</v>
      </c>
      <c r="H44" s="111" t="s">
        <v>1244</v>
      </c>
    </row>
    <row r="45" spans="1:13" ht="15.75" thickBot="1"/>
    <row r="46" spans="1:13" ht="19.5" thickBot="1">
      <c r="A46" s="83" t="s">
        <v>1379</v>
      </c>
      <c r="B46" s="102">
        <f>COUNTA(B47)</f>
        <v>1</v>
      </c>
    </row>
    <row r="47" spans="1:13">
      <c r="A47" s="49" t="s">
        <v>847</v>
      </c>
      <c r="B47" s="49" t="s">
        <v>1309</v>
      </c>
      <c r="D47" s="49" t="s">
        <v>1310</v>
      </c>
      <c r="E47" s="49" t="s">
        <v>971</v>
      </c>
      <c r="G47" s="49" t="s">
        <v>26</v>
      </c>
      <c r="I47" s="49" t="s">
        <v>1345</v>
      </c>
      <c r="L47" s="49" t="s">
        <v>1305</v>
      </c>
      <c r="M47" t="s">
        <v>1421</v>
      </c>
    </row>
    <row r="48" spans="1:13" ht="15.75" thickBot="1"/>
    <row r="49" spans="1:13" ht="19.5" thickBot="1">
      <c r="A49" s="71" t="s">
        <v>1375</v>
      </c>
      <c r="B49" s="103">
        <f>COUNTA(B50:B50)</f>
        <v>1</v>
      </c>
    </row>
    <row r="50" spans="1:13">
      <c r="A50" s="49" t="s">
        <v>847</v>
      </c>
      <c r="B50" s="49" t="s">
        <v>1389</v>
      </c>
      <c r="C50" s="49" t="s">
        <v>1390</v>
      </c>
      <c r="F50" s="49" t="s">
        <v>1391</v>
      </c>
      <c r="G50" s="5" t="s">
        <v>32</v>
      </c>
      <c r="L50" s="49" t="s">
        <v>1417</v>
      </c>
      <c r="M50" s="49" t="s">
        <v>1392</v>
      </c>
    </row>
    <row r="52" spans="1:13">
      <c r="B52" s="112"/>
    </row>
    <row r="53" spans="1:13">
      <c r="B53" s="112"/>
    </row>
    <row r="54" spans="1:13" ht="9.75" customHeight="1">
      <c r="B54" s="112"/>
    </row>
    <row r="55" spans="1:13">
      <c r="B55" s="112"/>
    </row>
    <row r="56" spans="1:13">
      <c r="B56" s="112"/>
    </row>
    <row r="57" spans="1:13" ht="18.75" customHeight="1">
      <c r="B57" s="112"/>
    </row>
    <row r="58" spans="1:13">
      <c r="B58" s="113"/>
    </row>
    <row r="59" spans="1:13">
      <c r="B59"/>
    </row>
    <row r="60" spans="1:13">
      <c r="B60"/>
    </row>
    <row r="61" spans="1:13">
      <c r="B61"/>
    </row>
    <row r="62" spans="1:13">
      <c r="B62"/>
    </row>
    <row r="63" spans="1:13">
      <c r="B63"/>
    </row>
    <row r="64" spans="1:1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sheetData>
  <autoFilter ref="A2:M43"/>
  <hyperlinks>
    <hyperlink ref="K17" r:id="rId1"/>
    <hyperlink ref="K26" r:id="rId2" display="mailto:info@subaru.ie?subject=Enquiry%20from%20Subaru.ie%20contact%20page"/>
    <hyperlink ref="K9" r:id="rId3" display="mailto:jrroche221@gmail.com"/>
    <hyperlink ref="K43" r:id="rId4" display="mailto:ferocairl@gmail.com"/>
    <hyperlink ref="K14" r:id="rId5"/>
    <hyperlink ref="K29" r:id="rId6" display="mailto:info@newirelandmotors.ie"/>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8"/>
  <sheetViews>
    <sheetView zoomScale="60" zoomScaleNormal="60" workbookViewId="0">
      <selection activeCell="B2" sqref="B2"/>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65" customFormat="1" ht="19.5" thickBot="1">
      <c r="A1" s="73" t="s">
        <v>1383</v>
      </c>
      <c r="B1" s="98">
        <f>COUNTA(B3:B53)</f>
        <v>51</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22" t="s">
        <v>218</v>
      </c>
      <c r="B3" s="22" t="s">
        <v>222</v>
      </c>
      <c r="C3" s="22" t="s">
        <v>15</v>
      </c>
      <c r="D3" s="22" t="s">
        <v>223</v>
      </c>
      <c r="E3" s="22" t="s">
        <v>224</v>
      </c>
      <c r="F3" s="22" t="s">
        <v>225</v>
      </c>
      <c r="G3" s="22" t="s">
        <v>219</v>
      </c>
      <c r="H3" s="22" t="s">
        <v>226</v>
      </c>
      <c r="I3" s="22" t="s">
        <v>227</v>
      </c>
      <c r="J3" s="22" t="s">
        <v>15</v>
      </c>
      <c r="K3" s="24" t="s">
        <v>228</v>
      </c>
      <c r="L3" s="24" t="s">
        <v>17</v>
      </c>
    </row>
    <row r="4" spans="1:13">
      <c r="A4" s="21" t="s">
        <v>218</v>
      </c>
      <c r="B4" s="22" t="s">
        <v>229</v>
      </c>
      <c r="C4" s="22"/>
      <c r="D4" s="22" t="s">
        <v>230</v>
      </c>
      <c r="E4" s="22"/>
      <c r="F4" s="22" t="s">
        <v>231</v>
      </c>
      <c r="G4" s="22" t="s">
        <v>219</v>
      </c>
      <c r="H4" s="22"/>
      <c r="I4" s="22" t="s">
        <v>232</v>
      </c>
      <c r="J4" s="22"/>
      <c r="K4" s="23" t="s">
        <v>233</v>
      </c>
      <c r="L4" s="24" t="s">
        <v>1244</v>
      </c>
    </row>
    <row r="5" spans="1:13">
      <c r="A5" s="21" t="s">
        <v>218</v>
      </c>
      <c r="B5" s="22" t="s">
        <v>234</v>
      </c>
      <c r="C5" s="22"/>
      <c r="D5" s="22" t="s">
        <v>235</v>
      </c>
      <c r="E5" s="22" t="s">
        <v>236</v>
      </c>
      <c r="F5" s="22" t="s">
        <v>237</v>
      </c>
      <c r="G5" s="22" t="s">
        <v>219</v>
      </c>
      <c r="H5" s="22"/>
      <c r="I5" s="22" t="s">
        <v>238</v>
      </c>
      <c r="J5" s="22"/>
      <c r="K5" s="23" t="s">
        <v>239</v>
      </c>
      <c r="L5" s="22" t="s">
        <v>17</v>
      </c>
    </row>
    <row r="6" spans="1:13">
      <c r="A6" s="21" t="s">
        <v>218</v>
      </c>
      <c r="B6" s="22" t="s">
        <v>240</v>
      </c>
      <c r="C6" s="22"/>
      <c r="D6" s="22" t="s">
        <v>241</v>
      </c>
      <c r="E6" s="22"/>
      <c r="F6" s="22" t="s">
        <v>242</v>
      </c>
      <c r="G6" s="22" t="s">
        <v>219</v>
      </c>
      <c r="H6" s="22"/>
      <c r="I6" s="22" t="s">
        <v>243</v>
      </c>
      <c r="J6" s="22"/>
      <c r="K6" s="23" t="s">
        <v>244</v>
      </c>
      <c r="L6" s="22" t="s">
        <v>1264</v>
      </c>
    </row>
    <row r="7" spans="1:13">
      <c r="A7" s="21" t="s">
        <v>218</v>
      </c>
      <c r="B7" s="22" t="s">
        <v>245</v>
      </c>
      <c r="C7" s="22"/>
      <c r="D7" s="22" t="s">
        <v>246</v>
      </c>
      <c r="E7" s="22"/>
      <c r="F7" s="22" t="s">
        <v>247</v>
      </c>
      <c r="G7" s="22" t="s">
        <v>219</v>
      </c>
      <c r="H7" s="22"/>
      <c r="I7" s="22" t="s">
        <v>248</v>
      </c>
      <c r="J7" s="22"/>
      <c r="K7" s="23" t="s">
        <v>249</v>
      </c>
      <c r="L7" s="24" t="s">
        <v>17</v>
      </c>
    </row>
    <row r="8" spans="1:13">
      <c r="A8" s="18" t="s">
        <v>218</v>
      </c>
      <c r="B8" s="18" t="s">
        <v>250</v>
      </c>
      <c r="C8" s="22"/>
      <c r="D8" s="22" t="s">
        <v>251</v>
      </c>
      <c r="E8" s="22"/>
      <c r="F8" s="22" t="s">
        <v>252</v>
      </c>
      <c r="G8" s="22" t="s">
        <v>219</v>
      </c>
      <c r="H8" s="22"/>
      <c r="I8" s="22" t="s">
        <v>253</v>
      </c>
      <c r="J8" s="22"/>
      <c r="K8" s="22"/>
      <c r="L8" s="22" t="s">
        <v>1261</v>
      </c>
    </row>
    <row r="9" spans="1:13">
      <c r="A9" s="21" t="s">
        <v>218</v>
      </c>
      <c r="B9" s="22" t="s">
        <v>254</v>
      </c>
      <c r="C9" s="22"/>
      <c r="D9" s="22" t="s">
        <v>216</v>
      </c>
      <c r="E9" s="22"/>
      <c r="F9" s="22" t="s">
        <v>255</v>
      </c>
      <c r="G9" s="22" t="s">
        <v>219</v>
      </c>
      <c r="H9" s="22"/>
      <c r="I9" s="22" t="s">
        <v>256</v>
      </c>
      <c r="J9" s="22" t="s">
        <v>257</v>
      </c>
      <c r="K9" s="22" t="s">
        <v>258</v>
      </c>
      <c r="L9" s="24" t="s">
        <v>21</v>
      </c>
    </row>
    <row r="10" spans="1:13">
      <c r="A10" s="21" t="s">
        <v>218</v>
      </c>
      <c r="B10" s="22" t="s">
        <v>259</v>
      </c>
      <c r="C10" s="22"/>
      <c r="D10" s="22" t="s">
        <v>260</v>
      </c>
      <c r="E10" s="22"/>
      <c r="F10" s="22" t="s">
        <v>221</v>
      </c>
      <c r="G10" s="22" t="s">
        <v>219</v>
      </c>
      <c r="H10" s="22"/>
      <c r="I10" s="22" t="s">
        <v>261</v>
      </c>
      <c r="J10" s="22"/>
      <c r="K10" s="23" t="s">
        <v>262</v>
      </c>
      <c r="L10" s="24" t="s">
        <v>1262</v>
      </c>
    </row>
    <row r="11" spans="1:13">
      <c r="A11" s="21" t="s">
        <v>218</v>
      </c>
      <c r="B11" s="22" t="s">
        <v>263</v>
      </c>
      <c r="C11" s="22"/>
      <c r="D11" s="22" t="s">
        <v>220</v>
      </c>
      <c r="E11" s="22"/>
      <c r="F11" s="22" t="s">
        <v>221</v>
      </c>
      <c r="G11" s="22" t="s">
        <v>219</v>
      </c>
      <c r="H11" s="22"/>
      <c r="I11" s="22" t="s">
        <v>264</v>
      </c>
      <c r="J11" s="22"/>
      <c r="K11" s="22"/>
      <c r="L11" s="22" t="s">
        <v>1245</v>
      </c>
    </row>
    <row r="12" spans="1:13">
      <c r="A12" s="21" t="s">
        <v>218</v>
      </c>
      <c r="B12" s="22" t="s">
        <v>431</v>
      </c>
      <c r="C12" s="22" t="s">
        <v>431</v>
      </c>
      <c r="D12" s="22" t="s">
        <v>19</v>
      </c>
      <c r="E12" s="22"/>
      <c r="F12" s="22" t="s">
        <v>432</v>
      </c>
      <c r="G12" s="22" t="s">
        <v>219</v>
      </c>
      <c r="H12" s="22" t="s">
        <v>433</v>
      </c>
      <c r="I12" s="22" t="s">
        <v>434</v>
      </c>
      <c r="J12" s="22" t="s">
        <v>435</v>
      </c>
      <c r="K12" s="24" t="s">
        <v>436</v>
      </c>
      <c r="L12" s="24" t="s">
        <v>18</v>
      </c>
    </row>
    <row r="13" spans="1:13">
      <c r="A13" s="21" t="s">
        <v>218</v>
      </c>
      <c r="B13" s="21" t="s">
        <v>265</v>
      </c>
      <c r="C13" s="22"/>
      <c r="D13" s="22" t="s">
        <v>266</v>
      </c>
      <c r="E13" s="22"/>
      <c r="F13" s="21" t="s">
        <v>267</v>
      </c>
      <c r="G13" s="22" t="s">
        <v>219</v>
      </c>
      <c r="H13" s="22"/>
      <c r="I13" s="22" t="s">
        <v>268</v>
      </c>
      <c r="J13" s="22"/>
      <c r="K13" s="22"/>
      <c r="L13" s="22" t="s">
        <v>17</v>
      </c>
    </row>
    <row r="14" spans="1:13">
      <c r="A14" s="21" t="s">
        <v>218</v>
      </c>
      <c r="B14" s="22" t="s">
        <v>269</v>
      </c>
      <c r="C14" s="22" t="s">
        <v>270</v>
      </c>
      <c r="D14" s="22" t="s">
        <v>16</v>
      </c>
      <c r="E14" s="22"/>
      <c r="F14" s="22" t="s">
        <v>271</v>
      </c>
      <c r="G14" s="22" t="s">
        <v>219</v>
      </c>
      <c r="H14" s="22" t="s">
        <v>272</v>
      </c>
      <c r="I14" s="22" t="s">
        <v>273</v>
      </c>
      <c r="J14" s="22" t="s">
        <v>274</v>
      </c>
      <c r="K14" s="24" t="s">
        <v>275</v>
      </c>
      <c r="L14" s="24" t="s">
        <v>18</v>
      </c>
    </row>
    <row r="15" spans="1:13">
      <c r="A15" s="21" t="s">
        <v>218</v>
      </c>
      <c r="B15" s="22" t="s">
        <v>276</v>
      </c>
      <c r="C15" s="22" t="s">
        <v>276</v>
      </c>
      <c r="D15" s="22" t="s">
        <v>277</v>
      </c>
      <c r="E15" s="22"/>
      <c r="F15" s="22" t="s">
        <v>225</v>
      </c>
      <c r="G15" s="22" t="s">
        <v>219</v>
      </c>
      <c r="H15" s="22" t="s">
        <v>278</v>
      </c>
      <c r="I15" s="22" t="s">
        <v>15</v>
      </c>
      <c r="J15" s="22" t="s">
        <v>15</v>
      </c>
      <c r="K15" s="24" t="s">
        <v>15</v>
      </c>
      <c r="L15" s="24" t="s">
        <v>18</v>
      </c>
    </row>
    <row r="16" spans="1:13">
      <c r="A16" s="21" t="s">
        <v>218</v>
      </c>
      <c r="B16" s="22" t="s">
        <v>279</v>
      </c>
      <c r="C16" s="22"/>
      <c r="D16" s="22" t="s">
        <v>280</v>
      </c>
      <c r="E16" s="22" t="s">
        <v>281</v>
      </c>
      <c r="F16" s="22" t="s">
        <v>221</v>
      </c>
      <c r="G16" s="22" t="s">
        <v>219</v>
      </c>
      <c r="H16" s="22"/>
      <c r="I16" s="22" t="s">
        <v>282</v>
      </c>
      <c r="J16" s="22"/>
      <c r="K16" s="24" t="s">
        <v>283</v>
      </c>
      <c r="L16" s="24" t="s">
        <v>18</v>
      </c>
    </row>
    <row r="17" spans="1:12">
      <c r="A17" s="21" t="s">
        <v>218</v>
      </c>
      <c r="B17" s="21" t="s">
        <v>284</v>
      </c>
      <c r="C17" s="22"/>
      <c r="D17" s="22" t="s">
        <v>285</v>
      </c>
      <c r="E17" s="22"/>
      <c r="F17" s="21" t="s">
        <v>286</v>
      </c>
      <c r="G17" s="22" t="s">
        <v>219</v>
      </c>
      <c r="H17" s="22"/>
      <c r="I17" s="22" t="s">
        <v>287</v>
      </c>
      <c r="J17" s="22"/>
      <c r="K17" s="25"/>
      <c r="L17" s="22" t="s">
        <v>17</v>
      </c>
    </row>
    <row r="18" spans="1:12">
      <c r="A18" s="21" t="s">
        <v>218</v>
      </c>
      <c r="B18" s="22" t="s">
        <v>288</v>
      </c>
      <c r="C18" s="22"/>
      <c r="D18" s="22" t="s">
        <v>289</v>
      </c>
      <c r="E18" s="22"/>
      <c r="F18" s="22" t="s">
        <v>255</v>
      </c>
      <c r="G18" s="22" t="s">
        <v>219</v>
      </c>
      <c r="H18" s="22"/>
      <c r="I18" s="22" t="s">
        <v>290</v>
      </c>
      <c r="J18" s="22"/>
      <c r="K18" s="23" t="s">
        <v>291</v>
      </c>
      <c r="L18" s="24" t="s">
        <v>1242</v>
      </c>
    </row>
    <row r="19" spans="1:12">
      <c r="A19" s="21" t="s">
        <v>218</v>
      </c>
      <c r="B19" s="22" t="s">
        <v>292</v>
      </c>
      <c r="C19" s="22" t="s">
        <v>15</v>
      </c>
      <c r="D19" s="22" t="s">
        <v>293</v>
      </c>
      <c r="E19" s="22"/>
      <c r="F19" s="22" t="s">
        <v>221</v>
      </c>
      <c r="G19" s="22" t="s">
        <v>219</v>
      </c>
      <c r="H19" s="22" t="s">
        <v>15</v>
      </c>
      <c r="I19" s="22" t="s">
        <v>294</v>
      </c>
      <c r="J19" s="22" t="s">
        <v>15</v>
      </c>
      <c r="K19" s="24" t="s">
        <v>15</v>
      </c>
      <c r="L19" s="24" t="s">
        <v>17</v>
      </c>
    </row>
    <row r="20" spans="1:12">
      <c r="A20" s="22" t="s">
        <v>218</v>
      </c>
      <c r="B20" s="22" t="s">
        <v>295</v>
      </c>
      <c r="C20" s="22" t="s">
        <v>15</v>
      </c>
      <c r="D20" s="22" t="s">
        <v>296</v>
      </c>
      <c r="E20" s="22"/>
      <c r="F20" s="22" t="s">
        <v>221</v>
      </c>
      <c r="G20" s="22" t="s">
        <v>219</v>
      </c>
      <c r="H20" s="22" t="s">
        <v>15</v>
      </c>
      <c r="I20" s="22" t="s">
        <v>297</v>
      </c>
      <c r="J20" s="22" t="s">
        <v>282</v>
      </c>
      <c r="K20" s="24" t="s">
        <v>298</v>
      </c>
      <c r="L20" s="24" t="s">
        <v>17</v>
      </c>
    </row>
    <row r="21" spans="1:12">
      <c r="A21" s="22" t="s">
        <v>218</v>
      </c>
      <c r="B21" s="22" t="s">
        <v>299</v>
      </c>
      <c r="C21" s="22" t="s">
        <v>15</v>
      </c>
      <c r="D21" s="22" t="s">
        <v>300</v>
      </c>
      <c r="E21" s="22" t="s">
        <v>301</v>
      </c>
      <c r="F21" s="22" t="s">
        <v>221</v>
      </c>
      <c r="G21" s="22" t="s">
        <v>219</v>
      </c>
      <c r="H21" s="22" t="s">
        <v>15</v>
      </c>
      <c r="I21" s="22" t="s">
        <v>302</v>
      </c>
      <c r="J21" s="22" t="s">
        <v>303</v>
      </c>
      <c r="K21" s="24"/>
      <c r="L21" s="24" t="s">
        <v>17</v>
      </c>
    </row>
    <row r="22" spans="1:12">
      <c r="A22" s="21" t="s">
        <v>218</v>
      </c>
      <c r="B22" s="21" t="s">
        <v>304</v>
      </c>
      <c r="C22" s="22"/>
      <c r="D22" s="22" t="s">
        <v>305</v>
      </c>
      <c r="E22" s="22"/>
      <c r="F22" s="21" t="s">
        <v>306</v>
      </c>
      <c r="G22" s="22" t="s">
        <v>219</v>
      </c>
      <c r="H22" s="22"/>
      <c r="I22" s="22" t="s">
        <v>307</v>
      </c>
      <c r="J22" s="22"/>
      <c r="K22" s="25"/>
      <c r="L22" s="22" t="s">
        <v>1259</v>
      </c>
    </row>
    <row r="23" spans="1:12">
      <c r="A23" s="22" t="s">
        <v>218</v>
      </c>
      <c r="B23" s="22" t="s">
        <v>308</v>
      </c>
      <c r="C23" s="22" t="s">
        <v>308</v>
      </c>
      <c r="D23" s="22" t="s">
        <v>309</v>
      </c>
      <c r="E23" s="22" t="s">
        <v>310</v>
      </c>
      <c r="F23" s="22" t="s">
        <v>225</v>
      </c>
      <c r="G23" s="22" t="s">
        <v>219</v>
      </c>
      <c r="H23" s="22" t="s">
        <v>15</v>
      </c>
      <c r="I23" s="22" t="s">
        <v>15</v>
      </c>
      <c r="J23" s="22" t="s">
        <v>15</v>
      </c>
      <c r="K23" s="24" t="s">
        <v>15</v>
      </c>
      <c r="L23" s="24" t="s">
        <v>18</v>
      </c>
    </row>
    <row r="24" spans="1:12">
      <c r="A24" s="22" t="s">
        <v>218</v>
      </c>
      <c r="B24" s="22" t="s">
        <v>311</v>
      </c>
      <c r="C24" s="22" t="s">
        <v>311</v>
      </c>
      <c r="D24" s="22" t="s">
        <v>312</v>
      </c>
      <c r="E24" s="22" t="s">
        <v>19</v>
      </c>
      <c r="F24" s="22" t="s">
        <v>313</v>
      </c>
      <c r="G24" s="22" t="s">
        <v>219</v>
      </c>
      <c r="H24" s="22" t="s">
        <v>314</v>
      </c>
      <c r="I24" s="22" t="s">
        <v>315</v>
      </c>
      <c r="J24" s="22" t="s">
        <v>15</v>
      </c>
      <c r="K24" s="24" t="s">
        <v>15</v>
      </c>
      <c r="L24" s="24" t="s">
        <v>17</v>
      </c>
    </row>
    <row r="25" spans="1:12">
      <c r="A25" s="21" t="s">
        <v>218</v>
      </c>
      <c r="B25" s="21" t="s">
        <v>316</v>
      </c>
      <c r="C25" s="22"/>
      <c r="D25" s="22" t="s">
        <v>317</v>
      </c>
      <c r="E25" s="22"/>
      <c r="F25" s="21" t="s">
        <v>318</v>
      </c>
      <c r="G25" s="22" t="s">
        <v>219</v>
      </c>
      <c r="H25" s="22"/>
      <c r="I25" s="22" t="s">
        <v>319</v>
      </c>
      <c r="J25" s="22"/>
      <c r="K25" s="25"/>
      <c r="L25" s="22" t="s">
        <v>1249</v>
      </c>
    </row>
    <row r="26" spans="1:12">
      <c r="A26" s="21" t="s">
        <v>218</v>
      </c>
      <c r="B26" s="22" t="s">
        <v>320</v>
      </c>
      <c r="C26" s="22" t="s">
        <v>320</v>
      </c>
      <c r="D26" s="22" t="s">
        <v>321</v>
      </c>
      <c r="E26" s="22" t="s">
        <v>322</v>
      </c>
      <c r="F26" s="22" t="s">
        <v>237</v>
      </c>
      <c r="G26" s="22" t="s">
        <v>219</v>
      </c>
      <c r="H26" s="22" t="s">
        <v>323</v>
      </c>
      <c r="I26" s="22" t="s">
        <v>324</v>
      </c>
      <c r="J26" s="22" t="s">
        <v>325</v>
      </c>
      <c r="K26" s="24"/>
      <c r="L26" s="24" t="s">
        <v>18</v>
      </c>
    </row>
    <row r="27" spans="1:12">
      <c r="A27" s="21" t="s">
        <v>218</v>
      </c>
      <c r="B27" s="22" t="s">
        <v>326</v>
      </c>
      <c r="C27" s="22"/>
      <c r="D27" s="22" t="s">
        <v>327</v>
      </c>
      <c r="E27" s="22"/>
      <c r="F27" s="22" t="s">
        <v>221</v>
      </c>
      <c r="G27" s="22" t="s">
        <v>219</v>
      </c>
      <c r="H27" s="22"/>
      <c r="I27" s="22" t="s">
        <v>328</v>
      </c>
      <c r="J27" s="22"/>
      <c r="K27" s="24"/>
      <c r="L27" s="24" t="s">
        <v>17</v>
      </c>
    </row>
    <row r="28" spans="1:12">
      <c r="A28" s="21" t="s">
        <v>218</v>
      </c>
      <c r="B28" s="22" t="s">
        <v>330</v>
      </c>
      <c r="C28" s="22" t="s">
        <v>330</v>
      </c>
      <c r="D28" s="22" t="s">
        <v>16</v>
      </c>
      <c r="E28" s="22"/>
      <c r="F28" s="22" t="s">
        <v>331</v>
      </c>
      <c r="G28" s="22" t="s">
        <v>219</v>
      </c>
      <c r="H28" s="22" t="s">
        <v>332</v>
      </c>
      <c r="I28" s="22" t="s">
        <v>333</v>
      </c>
      <c r="J28" s="22" t="s">
        <v>15</v>
      </c>
      <c r="K28" s="24" t="s">
        <v>15</v>
      </c>
      <c r="L28" s="24" t="s">
        <v>17</v>
      </c>
    </row>
    <row r="29" spans="1:12">
      <c r="A29" s="21" t="s">
        <v>218</v>
      </c>
      <c r="B29" s="18" t="s">
        <v>334</v>
      </c>
      <c r="C29" s="22"/>
      <c r="D29" s="17" t="s">
        <v>335</v>
      </c>
      <c r="E29" s="22"/>
      <c r="F29" s="17" t="s">
        <v>336</v>
      </c>
      <c r="G29" s="22" t="s">
        <v>219</v>
      </c>
      <c r="H29" s="22"/>
      <c r="I29" s="22"/>
      <c r="J29" s="22"/>
      <c r="K29" s="22"/>
      <c r="L29" s="22" t="s">
        <v>18</v>
      </c>
    </row>
    <row r="30" spans="1:12">
      <c r="A30" s="21" t="s">
        <v>218</v>
      </c>
      <c r="B30" s="22" t="s">
        <v>337</v>
      </c>
      <c r="C30" s="22"/>
      <c r="D30" s="22" t="s">
        <v>327</v>
      </c>
      <c r="E30" s="22"/>
      <c r="F30" s="22" t="s">
        <v>221</v>
      </c>
      <c r="G30" s="22" t="s">
        <v>219</v>
      </c>
      <c r="H30" s="22"/>
      <c r="I30" s="22" t="s">
        <v>338</v>
      </c>
      <c r="J30" s="22" t="s">
        <v>339</v>
      </c>
      <c r="K30" s="23" t="s">
        <v>340</v>
      </c>
      <c r="L30" s="24" t="s">
        <v>17</v>
      </c>
    </row>
    <row r="31" spans="1:12">
      <c r="A31" s="21" t="s">
        <v>218</v>
      </c>
      <c r="B31" s="22" t="s">
        <v>341</v>
      </c>
      <c r="C31" s="22"/>
      <c r="D31" s="22" t="s">
        <v>342</v>
      </c>
      <c r="E31" s="22"/>
      <c r="F31" s="22" t="s">
        <v>313</v>
      </c>
      <c r="G31" s="22" t="s">
        <v>219</v>
      </c>
      <c r="H31" s="22"/>
      <c r="I31" s="22" t="s">
        <v>343</v>
      </c>
      <c r="J31" s="22"/>
      <c r="K31" s="24"/>
      <c r="L31" s="24" t="s">
        <v>1244</v>
      </c>
    </row>
    <row r="32" spans="1:12">
      <c r="A32" s="21" t="s">
        <v>218</v>
      </c>
      <c r="B32" s="21" t="s">
        <v>344</v>
      </c>
      <c r="C32" s="22"/>
      <c r="D32" s="22" t="s">
        <v>345</v>
      </c>
      <c r="E32" s="22"/>
      <c r="F32" s="22" t="s">
        <v>221</v>
      </c>
      <c r="G32" s="22" t="s">
        <v>219</v>
      </c>
      <c r="H32" s="22"/>
      <c r="I32" s="22" t="s">
        <v>346</v>
      </c>
      <c r="J32" s="22"/>
      <c r="K32" s="23"/>
      <c r="L32" s="22" t="s">
        <v>17</v>
      </c>
    </row>
    <row r="33" spans="1:12">
      <c r="A33" s="21" t="s">
        <v>218</v>
      </c>
      <c r="B33" s="22" t="s">
        <v>347</v>
      </c>
      <c r="C33" s="22" t="s">
        <v>348</v>
      </c>
      <c r="D33" s="22" t="s">
        <v>277</v>
      </c>
      <c r="E33" s="22"/>
      <c r="F33" s="22" t="s">
        <v>225</v>
      </c>
      <c r="G33" s="22" t="s">
        <v>219</v>
      </c>
      <c r="H33" s="22" t="s">
        <v>349</v>
      </c>
      <c r="I33" s="22" t="s">
        <v>350</v>
      </c>
      <c r="J33" s="22" t="s">
        <v>351</v>
      </c>
      <c r="K33" s="24" t="s">
        <v>352</v>
      </c>
      <c r="L33" s="24" t="s">
        <v>176</v>
      </c>
    </row>
    <row r="34" spans="1:12">
      <c r="A34" s="21" t="s">
        <v>218</v>
      </c>
      <c r="B34" s="21" t="s">
        <v>353</v>
      </c>
      <c r="C34" s="22"/>
      <c r="D34" s="22" t="s">
        <v>354</v>
      </c>
      <c r="E34" s="22"/>
      <c r="F34" s="22" t="s">
        <v>355</v>
      </c>
      <c r="G34" s="22" t="s">
        <v>219</v>
      </c>
      <c r="H34" s="22"/>
      <c r="I34" s="22" t="s">
        <v>356</v>
      </c>
      <c r="J34" s="22"/>
      <c r="K34" s="26"/>
      <c r="L34" s="24" t="s">
        <v>17</v>
      </c>
    </row>
    <row r="35" spans="1:12">
      <c r="A35" s="21" t="s">
        <v>218</v>
      </c>
      <c r="B35" s="22" t="s">
        <v>357</v>
      </c>
      <c r="C35" s="22" t="s">
        <v>15</v>
      </c>
      <c r="D35" s="22" t="s">
        <v>358</v>
      </c>
      <c r="E35" s="22"/>
      <c r="F35" s="22" t="s">
        <v>252</v>
      </c>
      <c r="G35" s="22" t="s">
        <v>219</v>
      </c>
      <c r="H35" s="22" t="s">
        <v>359</v>
      </c>
      <c r="I35" s="22" t="s">
        <v>360</v>
      </c>
      <c r="J35" s="22" t="s">
        <v>361</v>
      </c>
      <c r="K35" s="24" t="s">
        <v>362</v>
      </c>
      <c r="L35" s="24" t="s">
        <v>17</v>
      </c>
    </row>
    <row r="36" spans="1:12">
      <c r="A36" s="21" t="s">
        <v>218</v>
      </c>
      <c r="B36" s="22" t="s">
        <v>363</v>
      </c>
      <c r="C36" s="22"/>
      <c r="D36" s="22" t="s">
        <v>310</v>
      </c>
      <c r="E36" s="22"/>
      <c r="F36" s="22" t="s">
        <v>221</v>
      </c>
      <c r="G36" s="22" t="s">
        <v>219</v>
      </c>
      <c r="H36" s="22"/>
      <c r="I36" s="22" t="s">
        <v>364</v>
      </c>
      <c r="J36" s="22"/>
      <c r="K36" s="24"/>
      <c r="L36" s="24" t="s">
        <v>17</v>
      </c>
    </row>
    <row r="37" spans="1:12">
      <c r="A37" s="22" t="s">
        <v>218</v>
      </c>
      <c r="B37" s="22" t="s">
        <v>367</v>
      </c>
      <c r="C37" s="22" t="s">
        <v>365</v>
      </c>
      <c r="D37" s="22" t="s">
        <v>366</v>
      </c>
      <c r="E37" s="22"/>
      <c r="F37" s="22" t="s">
        <v>306</v>
      </c>
      <c r="G37" s="22" t="s">
        <v>219</v>
      </c>
      <c r="H37" s="22" t="s">
        <v>15</v>
      </c>
      <c r="I37" s="22" t="s">
        <v>368</v>
      </c>
      <c r="J37" s="22" t="s">
        <v>15</v>
      </c>
      <c r="K37" s="24" t="s">
        <v>15</v>
      </c>
      <c r="L37" s="24" t="s">
        <v>18</v>
      </c>
    </row>
    <row r="38" spans="1:12">
      <c r="A38" s="21" t="s">
        <v>218</v>
      </c>
      <c r="B38" s="22" t="s">
        <v>369</v>
      </c>
      <c r="C38" s="22"/>
      <c r="D38" s="22" t="s">
        <v>370</v>
      </c>
      <c r="E38" s="22" t="s">
        <v>371</v>
      </c>
      <c r="F38" s="22" t="s">
        <v>313</v>
      </c>
      <c r="G38" s="22" t="s">
        <v>219</v>
      </c>
      <c r="H38" s="22"/>
      <c r="I38" s="22" t="s">
        <v>372</v>
      </c>
      <c r="J38" s="22"/>
      <c r="K38" s="23" t="s">
        <v>373</v>
      </c>
      <c r="L38" s="24" t="s">
        <v>1242</v>
      </c>
    </row>
    <row r="39" spans="1:12">
      <c r="A39" s="21" t="s">
        <v>218</v>
      </c>
      <c r="B39" s="22" t="s">
        <v>374</v>
      </c>
      <c r="C39" s="22"/>
      <c r="D39" s="22" t="s">
        <v>16</v>
      </c>
      <c r="E39" s="22"/>
      <c r="F39" s="22" t="s">
        <v>313</v>
      </c>
      <c r="G39" s="22" t="s">
        <v>219</v>
      </c>
      <c r="H39" s="22"/>
      <c r="I39" s="22" t="s">
        <v>375</v>
      </c>
      <c r="J39" s="22"/>
      <c r="K39" s="22"/>
      <c r="L39" s="22" t="s">
        <v>17</v>
      </c>
    </row>
    <row r="40" spans="1:12">
      <c r="A40" s="21" t="s">
        <v>218</v>
      </c>
      <c r="B40" s="22" t="s">
        <v>215</v>
      </c>
      <c r="C40" s="22" t="s">
        <v>215</v>
      </c>
      <c r="D40" s="22" t="s">
        <v>437</v>
      </c>
      <c r="E40" s="22" t="s">
        <v>277</v>
      </c>
      <c r="F40" s="22" t="s">
        <v>225</v>
      </c>
      <c r="G40" s="22" t="s">
        <v>219</v>
      </c>
      <c r="H40" s="22" t="s">
        <v>15</v>
      </c>
      <c r="I40" s="27"/>
      <c r="J40" s="22" t="s">
        <v>15</v>
      </c>
      <c r="K40" s="24" t="s">
        <v>15</v>
      </c>
      <c r="L40" s="24" t="s">
        <v>17</v>
      </c>
    </row>
    <row r="41" spans="1:12">
      <c r="A41" s="21" t="s">
        <v>218</v>
      </c>
      <c r="B41" s="22" t="s">
        <v>376</v>
      </c>
      <c r="C41" s="22" t="s">
        <v>376</v>
      </c>
      <c r="D41" s="22" t="s">
        <v>377</v>
      </c>
      <c r="E41" s="22"/>
      <c r="F41" s="22" t="s">
        <v>221</v>
      </c>
      <c r="G41" s="22" t="s">
        <v>219</v>
      </c>
      <c r="H41" s="22" t="s">
        <v>15</v>
      </c>
      <c r="I41" s="22" t="s">
        <v>378</v>
      </c>
      <c r="J41" s="22" t="s">
        <v>15</v>
      </c>
      <c r="K41" s="24" t="s">
        <v>15</v>
      </c>
      <c r="L41" s="24" t="s">
        <v>17</v>
      </c>
    </row>
    <row r="42" spans="1:12">
      <c r="A42" s="21" t="s">
        <v>218</v>
      </c>
      <c r="B42" s="22" t="s">
        <v>379</v>
      </c>
      <c r="C42" s="22"/>
      <c r="D42" s="22" t="s">
        <v>380</v>
      </c>
      <c r="E42" s="22" t="s">
        <v>220</v>
      </c>
      <c r="F42" s="22" t="s">
        <v>221</v>
      </c>
      <c r="G42" s="22" t="s">
        <v>219</v>
      </c>
      <c r="H42" s="22"/>
      <c r="I42" s="22" t="s">
        <v>381</v>
      </c>
      <c r="J42" s="22"/>
      <c r="K42" s="23" t="s">
        <v>382</v>
      </c>
      <c r="L42" s="24" t="s">
        <v>1263</v>
      </c>
    </row>
    <row r="43" spans="1:12">
      <c r="A43" s="21" t="s">
        <v>218</v>
      </c>
      <c r="B43" s="21" t="s">
        <v>383</v>
      </c>
      <c r="C43" s="22"/>
      <c r="D43" s="22" t="s">
        <v>384</v>
      </c>
      <c r="E43" s="22"/>
      <c r="F43" s="22" t="s">
        <v>385</v>
      </c>
      <c r="G43" s="22" t="s">
        <v>219</v>
      </c>
      <c r="H43" s="22"/>
      <c r="I43" s="22" t="s">
        <v>386</v>
      </c>
      <c r="J43" s="22"/>
      <c r="K43" s="23" t="s">
        <v>387</v>
      </c>
      <c r="L43" s="22" t="s">
        <v>17</v>
      </c>
    </row>
    <row r="44" spans="1:12">
      <c r="A44" s="21" t="s">
        <v>218</v>
      </c>
      <c r="B44" s="22" t="s">
        <v>388</v>
      </c>
      <c r="C44" s="22" t="s">
        <v>389</v>
      </c>
      <c r="D44" s="22" t="s">
        <v>390</v>
      </c>
      <c r="E44" s="22"/>
      <c r="F44" s="22" t="s">
        <v>385</v>
      </c>
      <c r="G44" s="22" t="s">
        <v>219</v>
      </c>
      <c r="H44" s="22" t="s">
        <v>391</v>
      </c>
      <c r="I44" s="22" t="s">
        <v>392</v>
      </c>
      <c r="J44" s="22" t="s">
        <v>393</v>
      </c>
      <c r="K44" s="24" t="s">
        <v>394</v>
      </c>
      <c r="L44" s="24" t="s">
        <v>18</v>
      </c>
    </row>
    <row r="45" spans="1:12">
      <c r="A45" s="21" t="s">
        <v>218</v>
      </c>
      <c r="B45" s="22" t="s">
        <v>395</v>
      </c>
      <c r="C45" s="22" t="s">
        <v>395</v>
      </c>
      <c r="D45" s="22" t="s">
        <v>217</v>
      </c>
      <c r="E45" s="22"/>
      <c r="F45" s="22" t="s">
        <v>221</v>
      </c>
      <c r="G45" s="22" t="s">
        <v>219</v>
      </c>
      <c r="H45" s="22" t="s">
        <v>15</v>
      </c>
      <c r="I45" s="22" t="s">
        <v>396</v>
      </c>
      <c r="J45" s="22" t="s">
        <v>15</v>
      </c>
      <c r="K45" s="24" t="s">
        <v>15</v>
      </c>
      <c r="L45" s="24" t="s">
        <v>1244</v>
      </c>
    </row>
    <row r="46" spans="1:12">
      <c r="A46" s="21" t="s">
        <v>218</v>
      </c>
      <c r="B46" s="22" t="s">
        <v>397</v>
      </c>
      <c r="C46" s="22"/>
      <c r="D46" s="22" t="s">
        <v>230</v>
      </c>
      <c r="E46" s="22"/>
      <c r="F46" s="22" t="s">
        <v>398</v>
      </c>
      <c r="G46" s="22" t="s">
        <v>219</v>
      </c>
      <c r="H46" s="22"/>
      <c r="I46" s="22" t="s">
        <v>399</v>
      </c>
      <c r="J46" s="22"/>
      <c r="K46" s="23" t="s">
        <v>400</v>
      </c>
      <c r="L46" s="24" t="s">
        <v>18</v>
      </c>
    </row>
    <row r="47" spans="1:12">
      <c r="A47" s="21" t="s">
        <v>218</v>
      </c>
      <c r="B47" s="21" t="s">
        <v>401</v>
      </c>
      <c r="C47" s="22"/>
      <c r="D47" s="22" t="s">
        <v>402</v>
      </c>
      <c r="E47" s="22"/>
      <c r="F47" s="21" t="s">
        <v>313</v>
      </c>
      <c r="G47" s="22" t="s">
        <v>219</v>
      </c>
      <c r="H47" s="22"/>
      <c r="I47" s="22" t="s">
        <v>403</v>
      </c>
      <c r="J47" s="22"/>
      <c r="K47" s="23"/>
      <c r="L47" s="22" t="s">
        <v>18</v>
      </c>
    </row>
    <row r="48" spans="1:12">
      <c r="A48" s="21" t="s">
        <v>218</v>
      </c>
      <c r="B48" s="22" t="s">
        <v>404</v>
      </c>
      <c r="C48" s="22" t="s">
        <v>405</v>
      </c>
      <c r="D48" s="22" t="s">
        <v>406</v>
      </c>
      <c r="E48" s="22"/>
      <c r="F48" s="22" t="s">
        <v>329</v>
      </c>
      <c r="G48" s="22" t="s">
        <v>219</v>
      </c>
      <c r="H48" s="22" t="s">
        <v>407</v>
      </c>
      <c r="I48" s="22" t="s">
        <v>408</v>
      </c>
      <c r="J48" s="22" t="s">
        <v>15</v>
      </c>
      <c r="K48" s="24" t="s">
        <v>15</v>
      </c>
      <c r="L48" s="24" t="s">
        <v>18</v>
      </c>
    </row>
    <row r="49" spans="1:13">
      <c r="A49" s="21" t="s">
        <v>218</v>
      </c>
      <c r="B49" s="22" t="s">
        <v>409</v>
      </c>
      <c r="C49" s="22" t="s">
        <v>409</v>
      </c>
      <c r="D49" s="22" t="s">
        <v>410</v>
      </c>
      <c r="E49" s="22"/>
      <c r="F49" s="22" t="s">
        <v>252</v>
      </c>
      <c r="G49" s="22" t="s">
        <v>219</v>
      </c>
      <c r="H49" s="22" t="s">
        <v>15</v>
      </c>
      <c r="I49" s="22" t="s">
        <v>411</v>
      </c>
      <c r="J49" s="22" t="s">
        <v>15</v>
      </c>
      <c r="K49" s="24" t="s">
        <v>15</v>
      </c>
      <c r="L49" s="24" t="s">
        <v>17</v>
      </c>
    </row>
    <row r="50" spans="1:13">
      <c r="A50" s="21" t="s">
        <v>218</v>
      </c>
      <c r="B50" s="21" t="s">
        <v>412</v>
      </c>
      <c r="C50" s="22"/>
      <c r="D50" s="22" t="s">
        <v>413</v>
      </c>
      <c r="E50" s="22"/>
      <c r="F50" s="22" t="s">
        <v>225</v>
      </c>
      <c r="G50" s="22" t="s">
        <v>219</v>
      </c>
      <c r="H50" s="22"/>
      <c r="I50" s="22" t="s">
        <v>414</v>
      </c>
      <c r="J50" s="22"/>
      <c r="K50" s="23" t="s">
        <v>415</v>
      </c>
      <c r="L50" s="24" t="s">
        <v>1252</v>
      </c>
    </row>
    <row r="51" spans="1:13">
      <c r="A51" s="21" t="s">
        <v>218</v>
      </c>
      <c r="B51" s="22" t="s">
        <v>416</v>
      </c>
      <c r="C51" s="22"/>
      <c r="D51" s="22" t="s">
        <v>417</v>
      </c>
      <c r="E51" s="22" t="s">
        <v>71</v>
      </c>
      <c r="F51" s="22" t="s">
        <v>418</v>
      </c>
      <c r="G51" s="22" t="s">
        <v>219</v>
      </c>
      <c r="H51" s="22"/>
      <c r="I51" s="22" t="s">
        <v>419</v>
      </c>
      <c r="J51" s="22"/>
      <c r="K51" s="23" t="s">
        <v>420</v>
      </c>
      <c r="L51" s="24" t="s">
        <v>17</v>
      </c>
    </row>
    <row r="52" spans="1:13">
      <c r="A52" s="21" t="s">
        <v>218</v>
      </c>
      <c r="B52" s="22" t="s">
        <v>421</v>
      </c>
      <c r="C52" s="22" t="s">
        <v>421</v>
      </c>
      <c r="D52" s="22" t="s">
        <v>422</v>
      </c>
      <c r="E52" s="22" t="s">
        <v>281</v>
      </c>
      <c r="F52" s="22" t="s">
        <v>221</v>
      </c>
      <c r="G52" s="22" t="s">
        <v>219</v>
      </c>
      <c r="H52" s="22" t="s">
        <v>423</v>
      </c>
      <c r="I52" s="22" t="s">
        <v>424</v>
      </c>
      <c r="J52" s="22" t="s">
        <v>425</v>
      </c>
      <c r="K52" s="24" t="s">
        <v>426</v>
      </c>
      <c r="L52" s="24" t="s">
        <v>18</v>
      </c>
    </row>
    <row r="53" spans="1:13">
      <c r="A53" s="21" t="s">
        <v>218</v>
      </c>
      <c r="B53" s="18" t="s">
        <v>427</v>
      </c>
      <c r="C53" s="22"/>
      <c r="D53" s="22" t="s">
        <v>428</v>
      </c>
      <c r="E53" s="22"/>
      <c r="F53" s="22" t="s">
        <v>429</v>
      </c>
      <c r="G53" s="22" t="s">
        <v>219</v>
      </c>
      <c r="H53" s="22"/>
      <c r="I53" s="22" t="s">
        <v>430</v>
      </c>
      <c r="J53" s="22"/>
      <c r="K53" s="22"/>
      <c r="L53" s="22" t="s">
        <v>1260</v>
      </c>
    </row>
    <row r="54" spans="1:13" ht="15.75" thickBot="1">
      <c r="B54" s="44"/>
    </row>
    <row r="55" spans="1:13" ht="19.5" thickBot="1">
      <c r="A55" s="83" t="s">
        <v>1379</v>
      </c>
      <c r="B55" s="102">
        <f>COUNTA(B56)</f>
        <v>1</v>
      </c>
    </row>
    <row r="56" spans="1:13">
      <c r="A56" t="s">
        <v>218</v>
      </c>
      <c r="B56" t="s">
        <v>1311</v>
      </c>
      <c r="D56" t="s">
        <v>1312</v>
      </c>
      <c r="E56" t="s">
        <v>398</v>
      </c>
      <c r="F56" t="s">
        <v>331</v>
      </c>
      <c r="G56" t="s">
        <v>219</v>
      </c>
      <c r="H56" t="s">
        <v>1351</v>
      </c>
      <c r="I56" t="s">
        <v>1350</v>
      </c>
      <c r="L56" t="s">
        <v>1349</v>
      </c>
      <c r="M56" t="s">
        <v>1420</v>
      </c>
    </row>
    <row r="57" spans="1:13" ht="15.75" thickBot="1"/>
    <row r="58" spans="1:13" ht="19.5" thickBot="1">
      <c r="A58" s="71" t="s">
        <v>1375</v>
      </c>
      <c r="B58" s="103">
        <f>COUNTA(B59:B60)</f>
        <v>0</v>
      </c>
    </row>
  </sheetData>
  <autoFilter ref="A2:M53"/>
  <conditionalFormatting sqref="D1">
    <cfRule type="duplicateValues" dxfId="32" priority="1"/>
  </conditionalFormatting>
  <hyperlinks>
    <hyperlink ref="K30" r:id="rId1"/>
    <hyperlink ref="K38" r:id="rId2"/>
    <hyperlink ref="K42" r:id="rId3"/>
    <hyperlink ref="K46" r:id="rId4"/>
    <hyperlink ref="K51" r:id="rId5"/>
    <hyperlink ref="K4" r:id="rId6"/>
    <hyperlink ref="K7" r:id="rId7"/>
    <hyperlink ref="K10" r:id="rId8"/>
    <hyperlink ref="K18" r:id="rId9"/>
    <hyperlink ref="K6" r:id="rId10"/>
    <hyperlink ref="K5" r:id="rId11" display="mailto:altomotorsservice@gmail.com"/>
    <hyperlink ref="K43" r:id="rId12"/>
    <hyperlink ref="K50"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70" zoomScaleNormal="70" workbookViewId="0">
      <selection activeCell="E46" sqref="E46:F46"/>
    </sheetView>
  </sheetViews>
  <sheetFormatPr defaultRowHeight="15"/>
  <cols>
    <col min="1" max="1" width="30.85546875" bestFit="1" customWidth="1"/>
    <col min="2" max="2" width="22.42578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90.140625" bestFit="1" customWidth="1"/>
  </cols>
  <sheetData>
    <row r="1" spans="1:13" s="65" customFormat="1" ht="19.5" thickBot="1">
      <c r="A1" s="73" t="s">
        <v>1383</v>
      </c>
      <c r="B1" s="98">
        <f>COUNTA(B3:B11)</f>
        <v>9</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1081</v>
      </c>
      <c r="B3" s="5" t="s">
        <v>1110</v>
      </c>
      <c r="C3" s="5"/>
      <c r="D3" s="5" t="s">
        <v>660</v>
      </c>
      <c r="E3" s="5"/>
      <c r="F3" s="5" t="s">
        <v>1111</v>
      </c>
      <c r="G3" s="5" t="s">
        <v>1082</v>
      </c>
      <c r="H3" s="5" t="s">
        <v>1112</v>
      </c>
      <c r="I3" s="5" t="s">
        <v>1113</v>
      </c>
      <c r="J3" s="5"/>
      <c r="K3" s="5"/>
      <c r="L3" s="5" t="s">
        <v>18</v>
      </c>
    </row>
    <row r="4" spans="1:13">
      <c r="A4" s="8" t="s">
        <v>1081</v>
      </c>
      <c r="B4" s="5" t="s">
        <v>1090</v>
      </c>
      <c r="C4" s="5"/>
      <c r="D4" s="5" t="s">
        <v>1091</v>
      </c>
      <c r="E4" s="5"/>
      <c r="F4" s="5" t="s">
        <v>448</v>
      </c>
      <c r="G4" s="5" t="s">
        <v>1082</v>
      </c>
      <c r="H4" s="5" t="s">
        <v>1092</v>
      </c>
      <c r="I4" s="5" t="s">
        <v>1093</v>
      </c>
      <c r="J4" s="5"/>
      <c r="K4" s="5"/>
      <c r="L4" s="5" t="s">
        <v>1268</v>
      </c>
    </row>
    <row r="5" spans="1:13">
      <c r="A5" s="8" t="s">
        <v>1081</v>
      </c>
      <c r="B5" s="5" t="s">
        <v>1114</v>
      </c>
      <c r="C5" s="5"/>
      <c r="D5" s="5" t="s">
        <v>1115</v>
      </c>
      <c r="E5" s="5"/>
      <c r="F5" s="5" t="s">
        <v>1116</v>
      </c>
      <c r="G5" s="5" t="s">
        <v>1082</v>
      </c>
      <c r="H5" s="5" t="s">
        <v>1117</v>
      </c>
      <c r="I5" s="19" t="s">
        <v>1118</v>
      </c>
      <c r="J5" s="19" t="s">
        <v>1119</v>
      </c>
      <c r="K5" s="5" t="s">
        <v>1120</v>
      </c>
      <c r="L5" s="5" t="s">
        <v>1242</v>
      </c>
    </row>
    <row r="6" spans="1:13">
      <c r="A6" s="8" t="s">
        <v>1081</v>
      </c>
      <c r="B6" s="8" t="s">
        <v>1094</v>
      </c>
      <c r="C6" s="5"/>
      <c r="D6" s="5" t="s">
        <v>1095</v>
      </c>
      <c r="E6" s="5" t="s">
        <v>1096</v>
      </c>
      <c r="F6" s="5" t="s">
        <v>1083</v>
      </c>
      <c r="G6" s="5" t="s">
        <v>1082</v>
      </c>
      <c r="H6" s="5"/>
      <c r="I6" s="5" t="s">
        <v>1097</v>
      </c>
      <c r="J6" s="5"/>
      <c r="K6" s="5" t="s">
        <v>1098</v>
      </c>
      <c r="L6" s="5" t="s">
        <v>1242</v>
      </c>
    </row>
    <row r="7" spans="1:13">
      <c r="A7" s="8" t="s">
        <v>1081</v>
      </c>
      <c r="B7" s="7" t="s">
        <v>1100</v>
      </c>
      <c r="C7" s="5"/>
      <c r="D7" s="5"/>
      <c r="E7" s="5"/>
      <c r="F7" s="5" t="s">
        <v>1099</v>
      </c>
      <c r="G7" s="5" t="s">
        <v>1082</v>
      </c>
      <c r="H7" s="5"/>
      <c r="I7" s="38" t="s">
        <v>1101</v>
      </c>
      <c r="J7" s="5"/>
      <c r="K7" s="5"/>
      <c r="L7" s="5" t="s">
        <v>1387</v>
      </c>
    </row>
    <row r="8" spans="1:13">
      <c r="A8" s="8" t="s">
        <v>1081</v>
      </c>
      <c r="B8" s="5" t="s">
        <v>1102</v>
      </c>
      <c r="C8" s="5"/>
      <c r="D8" s="5" t="s">
        <v>1103</v>
      </c>
      <c r="E8" s="5"/>
      <c r="F8" s="5" t="s">
        <v>13</v>
      </c>
      <c r="G8" s="5" t="s">
        <v>1082</v>
      </c>
      <c r="H8" s="5"/>
      <c r="I8" s="5" t="s">
        <v>1104</v>
      </c>
      <c r="J8" s="14" t="s">
        <v>1105</v>
      </c>
      <c r="K8" s="5"/>
      <c r="L8" s="5" t="s">
        <v>18</v>
      </c>
    </row>
    <row r="9" spans="1:13">
      <c r="A9" s="8" t="s">
        <v>1081</v>
      </c>
      <c r="B9" s="5" t="s">
        <v>1121</v>
      </c>
      <c r="C9" s="5"/>
      <c r="D9" s="5" t="s">
        <v>246</v>
      </c>
      <c r="E9" s="5"/>
      <c r="F9" s="5" t="s">
        <v>1116</v>
      </c>
      <c r="G9" s="5" t="s">
        <v>1082</v>
      </c>
      <c r="H9" s="5" t="s">
        <v>1122</v>
      </c>
      <c r="I9" s="5" t="s">
        <v>1123</v>
      </c>
      <c r="J9" s="5"/>
      <c r="K9" s="5"/>
      <c r="L9" s="5" t="s">
        <v>18</v>
      </c>
    </row>
    <row r="10" spans="1:13">
      <c r="A10" s="8" t="s">
        <v>1081</v>
      </c>
      <c r="B10" s="8" t="s">
        <v>1106</v>
      </c>
      <c r="C10" s="5"/>
      <c r="D10" s="5" t="s">
        <v>1107</v>
      </c>
      <c r="E10" s="5"/>
      <c r="F10" s="5" t="s">
        <v>225</v>
      </c>
      <c r="G10" s="5" t="s">
        <v>1082</v>
      </c>
      <c r="H10" s="5"/>
      <c r="I10" s="5" t="s">
        <v>1108</v>
      </c>
      <c r="J10" s="5"/>
      <c r="K10" s="6" t="s">
        <v>1109</v>
      </c>
      <c r="L10" s="10" t="s">
        <v>1242</v>
      </c>
    </row>
    <row r="11" spans="1:13">
      <c r="A11" s="8" t="s">
        <v>1081</v>
      </c>
      <c r="B11" s="5" t="s">
        <v>1124</v>
      </c>
      <c r="C11" s="5"/>
      <c r="D11" s="5" t="s">
        <v>1125</v>
      </c>
      <c r="E11" s="5"/>
      <c r="F11" s="5" t="s">
        <v>1126</v>
      </c>
      <c r="G11" s="5" t="s">
        <v>1082</v>
      </c>
      <c r="H11" s="5" t="s">
        <v>1127</v>
      </c>
      <c r="I11" s="5"/>
      <c r="J11" s="5"/>
      <c r="K11" s="5"/>
      <c r="L11" s="10" t="s">
        <v>1242</v>
      </c>
    </row>
    <row r="12" spans="1:13" ht="15.75" thickBot="1"/>
    <row r="13" spans="1:13" ht="19.5" thickBot="1">
      <c r="A13" s="83" t="s">
        <v>1379</v>
      </c>
      <c r="B13" s="102">
        <f>COUNTA(B14:B15)</f>
        <v>2</v>
      </c>
    </row>
    <row r="14" spans="1:13">
      <c r="A14" t="s">
        <v>1081</v>
      </c>
      <c r="B14" t="s">
        <v>1313</v>
      </c>
      <c r="C14" t="s">
        <v>1314</v>
      </c>
      <c r="D14" t="s">
        <v>1315</v>
      </c>
      <c r="G14" s="5" t="s">
        <v>1082</v>
      </c>
      <c r="I14" t="s">
        <v>1352</v>
      </c>
      <c r="L14" s="10" t="s">
        <v>17</v>
      </c>
      <c r="M14" t="s">
        <v>1422</v>
      </c>
    </row>
    <row r="15" spans="1:13">
      <c r="A15" t="s">
        <v>1081</v>
      </c>
      <c r="B15" t="s">
        <v>1316</v>
      </c>
      <c r="D15" t="s">
        <v>1317</v>
      </c>
      <c r="E15" t="s">
        <v>1318</v>
      </c>
      <c r="G15" s="5" t="s">
        <v>1082</v>
      </c>
      <c r="H15" t="s">
        <v>1348</v>
      </c>
      <c r="I15" t="s">
        <v>1347</v>
      </c>
      <c r="L15" s="10" t="s">
        <v>17</v>
      </c>
      <c r="M15" t="s">
        <v>1419</v>
      </c>
    </row>
    <row r="16" spans="1:13" ht="15.75" thickBot="1"/>
    <row r="17" spans="1:2" ht="19.5" thickBot="1">
      <c r="A17" s="71" t="s">
        <v>1375</v>
      </c>
      <c r="B17" s="103">
        <f>COUNTA(B18:B19)</f>
        <v>0</v>
      </c>
    </row>
  </sheetData>
  <autoFilter ref="A2:M11"/>
  <conditionalFormatting sqref="B18:B1048576 B1:B16">
    <cfRule type="duplicateValues" dxfId="31" priority="5"/>
  </conditionalFormatting>
  <conditionalFormatting sqref="D1">
    <cfRule type="duplicateValues" dxfId="30" priority="1"/>
  </conditionalFormatting>
  <hyperlinks>
    <hyperlink ref="K10" r:id="rId1"/>
    <hyperlink ref="J8" r:id="rId2"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3"/>
  <sheetViews>
    <sheetView zoomScale="80" zoomScaleNormal="80" workbookViewId="0">
      <selection activeCell="B2" sqref="B2"/>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65" customFormat="1" ht="19.5" thickBot="1">
      <c r="A1" s="73" t="s">
        <v>1383</v>
      </c>
      <c r="B1" s="98">
        <f>COUNTA(B3:B9)</f>
        <v>7</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662</v>
      </c>
      <c r="B3" s="5" t="s">
        <v>670</v>
      </c>
      <c r="C3" s="5"/>
      <c r="D3" s="5"/>
      <c r="E3" s="5"/>
      <c r="F3" s="5" t="s">
        <v>669</v>
      </c>
      <c r="G3" s="5" t="s">
        <v>664</v>
      </c>
      <c r="H3" s="5"/>
      <c r="I3" s="5" t="s">
        <v>671</v>
      </c>
      <c r="J3" s="5"/>
      <c r="K3" s="5"/>
      <c r="L3" s="10" t="s">
        <v>18</v>
      </c>
    </row>
    <row r="4" spans="1:13">
      <c r="A4" s="8" t="s">
        <v>662</v>
      </c>
      <c r="B4" s="5" t="s">
        <v>672</v>
      </c>
      <c r="C4" s="5"/>
      <c r="D4" s="5" t="s">
        <v>673</v>
      </c>
      <c r="E4" s="5"/>
      <c r="F4" s="5" t="s">
        <v>667</v>
      </c>
      <c r="G4" s="5" t="s">
        <v>664</v>
      </c>
      <c r="H4" s="5"/>
      <c r="I4" s="5" t="s">
        <v>674</v>
      </c>
      <c r="J4" s="5"/>
      <c r="K4" s="10"/>
      <c r="L4" s="10" t="s">
        <v>1242</v>
      </c>
    </row>
    <row r="5" spans="1:13">
      <c r="A5" s="8" t="s">
        <v>662</v>
      </c>
      <c r="B5" s="5" t="s">
        <v>675</v>
      </c>
      <c r="C5" s="5"/>
      <c r="D5" s="5" t="s">
        <v>676</v>
      </c>
      <c r="E5" s="5"/>
      <c r="F5" s="5" t="s">
        <v>677</v>
      </c>
      <c r="G5" s="5" t="s">
        <v>664</v>
      </c>
      <c r="H5" s="5"/>
      <c r="I5" s="5" t="s">
        <v>678</v>
      </c>
      <c r="J5" s="5"/>
      <c r="K5" s="6" t="s">
        <v>679</v>
      </c>
      <c r="L5" s="10" t="s">
        <v>1242</v>
      </c>
    </row>
    <row r="6" spans="1:13">
      <c r="A6" s="8" t="s">
        <v>662</v>
      </c>
      <c r="B6" s="5" t="s">
        <v>680</v>
      </c>
      <c r="C6" s="5"/>
      <c r="D6" s="5" t="s">
        <v>681</v>
      </c>
      <c r="E6" s="5"/>
      <c r="F6" s="5" t="s">
        <v>669</v>
      </c>
      <c r="G6" s="5" t="s">
        <v>664</v>
      </c>
      <c r="H6" s="5"/>
      <c r="I6" s="5" t="s">
        <v>682</v>
      </c>
      <c r="J6" s="5"/>
      <c r="K6" s="10"/>
      <c r="L6" s="10" t="s">
        <v>1266</v>
      </c>
    </row>
    <row r="7" spans="1:13">
      <c r="A7" s="8" t="s">
        <v>662</v>
      </c>
      <c r="B7" s="42" t="s">
        <v>1240</v>
      </c>
      <c r="C7" s="5"/>
      <c r="D7" s="18" t="s">
        <v>665</v>
      </c>
      <c r="E7" s="18" t="s">
        <v>666</v>
      </c>
      <c r="F7" s="18" t="s">
        <v>667</v>
      </c>
      <c r="G7" s="5" t="s">
        <v>664</v>
      </c>
      <c r="H7" s="5"/>
      <c r="I7" s="5"/>
      <c r="J7" s="5"/>
      <c r="K7" s="5"/>
      <c r="L7" s="10" t="s">
        <v>1252</v>
      </c>
    </row>
    <row r="8" spans="1:13">
      <c r="A8" s="8" t="s">
        <v>662</v>
      </c>
      <c r="B8" s="5" t="s">
        <v>215</v>
      </c>
      <c r="C8" s="5" t="s">
        <v>215</v>
      </c>
      <c r="D8" s="5" t="s">
        <v>686</v>
      </c>
      <c r="E8" s="5" t="s">
        <v>687</v>
      </c>
      <c r="F8" s="5" t="s">
        <v>667</v>
      </c>
      <c r="G8" s="5" t="s">
        <v>664</v>
      </c>
      <c r="H8" s="5" t="s">
        <v>688</v>
      </c>
      <c r="I8" s="5" t="s">
        <v>689</v>
      </c>
      <c r="J8" s="5" t="s">
        <v>15</v>
      </c>
      <c r="K8" s="10" t="s">
        <v>15</v>
      </c>
      <c r="L8" s="10" t="s">
        <v>22</v>
      </c>
    </row>
    <row r="9" spans="1:13">
      <c r="A9" s="8" t="s">
        <v>662</v>
      </c>
      <c r="B9" s="7" t="s">
        <v>683</v>
      </c>
      <c r="C9" s="5"/>
      <c r="D9" s="5" t="s">
        <v>684</v>
      </c>
      <c r="E9" s="5"/>
      <c r="F9" s="5" t="s">
        <v>667</v>
      </c>
      <c r="G9" s="5" t="s">
        <v>664</v>
      </c>
      <c r="H9" s="5"/>
      <c r="I9" s="5" t="s">
        <v>685</v>
      </c>
      <c r="J9" s="5"/>
      <c r="K9" s="5"/>
      <c r="L9" s="10" t="s">
        <v>18</v>
      </c>
    </row>
    <row r="10" spans="1:13" ht="15.75" thickBot="1"/>
    <row r="11" spans="1:13" ht="19.5" thickBot="1">
      <c r="A11" s="83" t="s">
        <v>1288</v>
      </c>
      <c r="B11" s="102">
        <f>COUNTA(B12)</f>
        <v>0</v>
      </c>
    </row>
    <row r="12" spans="1:13" ht="15.75" thickBot="1">
      <c r="A12" s="8"/>
      <c r="B12" s="7"/>
    </row>
    <row r="13" spans="1:13" ht="19.5" thickBot="1">
      <c r="A13" s="71" t="s">
        <v>1375</v>
      </c>
      <c r="B13" s="103">
        <f>COUNTA(B14:B15)</f>
        <v>0</v>
      </c>
    </row>
  </sheetData>
  <autoFilter ref="A2:M9"/>
  <conditionalFormatting sqref="D1">
    <cfRule type="duplicateValues" dxfId="29" priority="2"/>
  </conditionalFormatting>
  <conditionalFormatting sqref="B11">
    <cfRule type="duplicateValues" dxfId="28" priority="1"/>
  </conditionalFormatting>
  <hyperlinks>
    <hyperlink ref="K5"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2"/>
  <sheetViews>
    <sheetView zoomScale="60" zoomScaleNormal="60" workbookViewId="0">
      <selection activeCell="B2" sqref="B2"/>
    </sheetView>
  </sheetViews>
  <sheetFormatPr defaultRowHeight="15"/>
  <cols>
    <col min="1" max="1" width="30.85546875" bestFit="1" customWidth="1"/>
    <col min="2" max="2" width="44.140625" bestFit="1" customWidth="1"/>
    <col min="3" max="3" width="22.7109375" bestFit="1" customWidth="1"/>
    <col min="4" max="4" width="30.425781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65" customFormat="1" ht="19.5" thickBot="1">
      <c r="A1" s="73" t="s">
        <v>1383</v>
      </c>
      <c r="B1" s="98">
        <f>COUNTA(B3:B16)</f>
        <v>14</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5" t="s">
        <v>1128</v>
      </c>
      <c r="B3" s="16" t="s">
        <v>1145</v>
      </c>
      <c r="C3" s="5"/>
      <c r="D3" s="5" t="s">
        <v>1146</v>
      </c>
      <c r="E3" s="5"/>
      <c r="F3" s="5" t="s">
        <v>1135</v>
      </c>
      <c r="G3" s="5" t="s">
        <v>1132</v>
      </c>
      <c r="H3" s="5"/>
      <c r="I3" s="5"/>
      <c r="J3" s="5"/>
      <c r="K3" s="5"/>
      <c r="L3" s="10" t="s">
        <v>1249</v>
      </c>
    </row>
    <row r="4" spans="1:13">
      <c r="A4" s="5" t="s">
        <v>1128</v>
      </c>
      <c r="B4" s="41" t="s">
        <v>1129</v>
      </c>
      <c r="C4" s="5" t="s">
        <v>1129</v>
      </c>
      <c r="D4" s="5" t="s">
        <v>1130</v>
      </c>
      <c r="E4" s="5"/>
      <c r="F4" s="5" t="s">
        <v>1131</v>
      </c>
      <c r="G4" s="5" t="s">
        <v>1132</v>
      </c>
      <c r="H4" s="5" t="s">
        <v>1133</v>
      </c>
      <c r="I4" s="5" t="s">
        <v>1134</v>
      </c>
      <c r="J4" s="5" t="s">
        <v>15</v>
      </c>
      <c r="K4" s="10" t="s">
        <v>15</v>
      </c>
      <c r="L4" s="10" t="s">
        <v>18</v>
      </c>
    </row>
    <row r="5" spans="1:13">
      <c r="A5" s="5" t="s">
        <v>1128</v>
      </c>
      <c r="B5" s="5" t="s">
        <v>1147</v>
      </c>
      <c r="C5" s="5"/>
      <c r="D5" s="5" t="s">
        <v>1148</v>
      </c>
      <c r="E5" s="5"/>
      <c r="F5" s="5" t="s">
        <v>1136</v>
      </c>
      <c r="G5" s="5" t="s">
        <v>1132</v>
      </c>
      <c r="H5" s="5"/>
      <c r="I5" s="5"/>
      <c r="J5" s="5"/>
      <c r="K5" s="5"/>
      <c r="L5" s="10" t="s">
        <v>1255</v>
      </c>
    </row>
    <row r="6" spans="1:13">
      <c r="A6" s="8" t="s">
        <v>1128</v>
      </c>
      <c r="B6" s="18" t="s">
        <v>1152</v>
      </c>
      <c r="C6" s="5" t="s">
        <v>1153</v>
      </c>
      <c r="D6" s="18" t="s">
        <v>1154</v>
      </c>
      <c r="E6" s="5"/>
      <c r="F6" s="18" t="s">
        <v>1136</v>
      </c>
      <c r="G6" s="5" t="s">
        <v>1132</v>
      </c>
      <c r="H6" s="5"/>
      <c r="I6" s="5"/>
      <c r="J6" s="5"/>
      <c r="K6" s="5"/>
      <c r="L6" s="5" t="s">
        <v>20</v>
      </c>
    </row>
    <row r="7" spans="1:13">
      <c r="A7" s="8" t="s">
        <v>1128</v>
      </c>
      <c r="B7" s="5" t="s">
        <v>1155</v>
      </c>
      <c r="C7" s="5"/>
      <c r="D7" s="5" t="s">
        <v>1150</v>
      </c>
      <c r="E7" s="5"/>
      <c r="F7" s="5" t="s">
        <v>1144</v>
      </c>
      <c r="G7" s="5" t="s">
        <v>1132</v>
      </c>
      <c r="H7" s="5"/>
      <c r="I7" s="5" t="s">
        <v>1156</v>
      </c>
      <c r="J7" s="5"/>
      <c r="K7" s="5"/>
      <c r="L7" s="10" t="s">
        <v>1264</v>
      </c>
    </row>
    <row r="8" spans="1:13" ht="17.25" customHeight="1">
      <c r="A8" s="8" t="s">
        <v>1128</v>
      </c>
      <c r="B8" s="5" t="s">
        <v>1157</v>
      </c>
      <c r="C8" s="5" t="s">
        <v>15</v>
      </c>
      <c r="D8" s="5" t="s">
        <v>1158</v>
      </c>
      <c r="E8" s="5"/>
      <c r="F8" s="5" t="s">
        <v>1144</v>
      </c>
      <c r="G8" s="5" t="s">
        <v>1132</v>
      </c>
      <c r="H8" s="5" t="s">
        <v>1159</v>
      </c>
      <c r="I8" s="5" t="s">
        <v>1160</v>
      </c>
      <c r="J8" s="5" t="s">
        <v>1161</v>
      </c>
      <c r="K8" s="10" t="s">
        <v>1162</v>
      </c>
      <c r="L8" s="10" t="s">
        <v>17</v>
      </c>
    </row>
    <row r="9" spans="1:13">
      <c r="A9" s="8" t="s">
        <v>1128</v>
      </c>
      <c r="B9" s="8" t="s">
        <v>1163</v>
      </c>
      <c r="C9" s="5"/>
      <c r="D9" s="5" t="s">
        <v>1164</v>
      </c>
      <c r="E9" s="5" t="s">
        <v>1149</v>
      </c>
      <c r="F9" s="8" t="s">
        <v>1140</v>
      </c>
      <c r="G9" s="5" t="s">
        <v>1132</v>
      </c>
      <c r="H9" s="5"/>
      <c r="I9" s="5"/>
      <c r="J9" s="5"/>
      <c r="K9" s="5"/>
      <c r="L9" s="5" t="s">
        <v>439</v>
      </c>
    </row>
    <row r="10" spans="1:13">
      <c r="A10" s="8" t="s">
        <v>1128</v>
      </c>
      <c r="B10" s="5" t="s">
        <v>1165</v>
      </c>
      <c r="C10" s="5" t="s">
        <v>1165</v>
      </c>
      <c r="D10" s="5" t="s">
        <v>1166</v>
      </c>
      <c r="E10" s="5" t="s">
        <v>661</v>
      </c>
      <c r="F10" s="5" t="s">
        <v>1144</v>
      </c>
      <c r="G10" s="5" t="s">
        <v>1132</v>
      </c>
      <c r="H10" s="5" t="s">
        <v>1167</v>
      </c>
      <c r="I10" s="5" t="s">
        <v>1168</v>
      </c>
      <c r="J10" s="5" t="s">
        <v>1169</v>
      </c>
      <c r="K10" s="10" t="s">
        <v>15</v>
      </c>
      <c r="L10" s="10" t="s">
        <v>1170</v>
      </c>
    </row>
    <row r="11" spans="1:13">
      <c r="A11" s="8" t="s">
        <v>1128</v>
      </c>
      <c r="B11" s="8" t="s">
        <v>1172</v>
      </c>
      <c r="C11" s="5"/>
      <c r="D11" s="5" t="s">
        <v>1173</v>
      </c>
      <c r="E11" s="5" t="s">
        <v>16</v>
      </c>
      <c r="F11" s="5" t="s">
        <v>1144</v>
      </c>
      <c r="G11" s="5" t="s">
        <v>1132</v>
      </c>
      <c r="H11" s="5"/>
      <c r="I11" s="5" t="s">
        <v>1174</v>
      </c>
      <c r="J11" s="5"/>
      <c r="K11" s="6" t="s">
        <v>1175</v>
      </c>
      <c r="L11" s="5" t="s">
        <v>1261</v>
      </c>
    </row>
    <row r="12" spans="1:13">
      <c r="A12" s="8" t="s">
        <v>1128</v>
      </c>
      <c r="B12" s="5" t="s">
        <v>1176</v>
      </c>
      <c r="C12" s="5"/>
      <c r="D12" s="5" t="s">
        <v>1177</v>
      </c>
      <c r="E12" s="5"/>
      <c r="F12" s="5" t="s">
        <v>1144</v>
      </c>
      <c r="G12" s="5" t="s">
        <v>1132</v>
      </c>
      <c r="H12" s="5"/>
      <c r="I12" s="5" t="s">
        <v>1178</v>
      </c>
      <c r="J12" s="5"/>
      <c r="K12" s="10"/>
      <c r="L12" s="10" t="s">
        <v>439</v>
      </c>
    </row>
    <row r="13" spans="1:13">
      <c r="A13" s="8" t="s">
        <v>1128</v>
      </c>
      <c r="B13" s="8" t="s">
        <v>1179</v>
      </c>
      <c r="C13" s="5"/>
      <c r="D13" s="5" t="s">
        <v>1180</v>
      </c>
      <c r="E13" s="5" t="s">
        <v>1146</v>
      </c>
      <c r="F13" s="5" t="s">
        <v>1144</v>
      </c>
      <c r="G13" s="5" t="s">
        <v>1132</v>
      </c>
      <c r="H13" s="5"/>
      <c r="I13" s="5" t="s">
        <v>1181</v>
      </c>
      <c r="J13" s="5"/>
      <c r="K13" s="6" t="s">
        <v>1182</v>
      </c>
      <c r="L13" s="5" t="s">
        <v>18</v>
      </c>
    </row>
    <row r="14" spans="1:13">
      <c r="A14" s="8" t="s">
        <v>1128</v>
      </c>
      <c r="B14" s="8" t="s">
        <v>1183</v>
      </c>
      <c r="C14" s="5"/>
      <c r="D14" s="5" t="s">
        <v>1184</v>
      </c>
      <c r="E14" s="5"/>
      <c r="F14" s="8" t="s">
        <v>1140</v>
      </c>
      <c r="G14" s="5" t="s">
        <v>1132</v>
      </c>
      <c r="H14" s="5"/>
      <c r="I14" s="5" t="s">
        <v>1185</v>
      </c>
      <c r="J14" s="5"/>
      <c r="K14" s="10"/>
      <c r="L14" s="5" t="s">
        <v>18</v>
      </c>
    </row>
    <row r="15" spans="1:13">
      <c r="A15" s="8" t="s">
        <v>1128</v>
      </c>
      <c r="B15" s="5" t="s">
        <v>1186</v>
      </c>
      <c r="C15" s="5"/>
      <c r="D15" s="5" t="s">
        <v>438</v>
      </c>
      <c r="E15" s="5" t="s">
        <v>1171</v>
      </c>
      <c r="F15" s="5" t="s">
        <v>1144</v>
      </c>
      <c r="G15" s="5" t="s">
        <v>1132</v>
      </c>
      <c r="H15" s="5"/>
      <c r="I15" s="5" t="s">
        <v>1187</v>
      </c>
      <c r="J15" s="5"/>
      <c r="K15" s="10"/>
      <c r="L15" s="10" t="s">
        <v>18</v>
      </c>
    </row>
    <row r="16" spans="1:13">
      <c r="A16" s="8" t="s">
        <v>1128</v>
      </c>
      <c r="B16" s="5" t="s">
        <v>1188</v>
      </c>
      <c r="C16" s="5" t="s">
        <v>15</v>
      </c>
      <c r="D16" s="5" t="s">
        <v>1189</v>
      </c>
      <c r="E16" s="5" t="s">
        <v>1190</v>
      </c>
      <c r="F16" s="5" t="s">
        <v>1144</v>
      </c>
      <c r="G16" s="5" t="s">
        <v>1132</v>
      </c>
      <c r="H16" s="5" t="s">
        <v>1191</v>
      </c>
      <c r="I16" s="5" t="s">
        <v>1192</v>
      </c>
      <c r="J16" s="5" t="s">
        <v>1193</v>
      </c>
      <c r="K16" s="10" t="s">
        <v>1194</v>
      </c>
      <c r="L16" s="10" t="s">
        <v>17</v>
      </c>
    </row>
    <row r="17" spans="1:13" ht="15.75" thickBot="1"/>
    <row r="18" spans="1:13" ht="19.5" thickBot="1">
      <c r="A18" s="83" t="s">
        <v>1379</v>
      </c>
      <c r="B18" s="102">
        <f>COUNTA(B19:B21)</f>
        <v>3</v>
      </c>
    </row>
    <row r="19" spans="1:13">
      <c r="A19" s="8" t="s">
        <v>1128</v>
      </c>
      <c r="B19" t="s">
        <v>1319</v>
      </c>
      <c r="D19" t="s">
        <v>1320</v>
      </c>
      <c r="E19" t="s">
        <v>1177</v>
      </c>
      <c r="F19" t="s">
        <v>1144</v>
      </c>
      <c r="G19" s="5" t="s">
        <v>1132</v>
      </c>
      <c r="H19" s="5" t="s">
        <v>1357</v>
      </c>
      <c r="I19" t="s">
        <v>1354</v>
      </c>
      <c r="L19" t="s">
        <v>1360</v>
      </c>
      <c r="M19" t="s">
        <v>1423</v>
      </c>
    </row>
    <row r="20" spans="1:13">
      <c r="A20" s="8" t="s">
        <v>1128</v>
      </c>
      <c r="B20" t="s">
        <v>1321</v>
      </c>
      <c r="D20" t="s">
        <v>1322</v>
      </c>
      <c r="E20" t="s">
        <v>1136</v>
      </c>
      <c r="G20" s="5" t="s">
        <v>1132</v>
      </c>
      <c r="H20" s="5" t="s">
        <v>1358</v>
      </c>
      <c r="I20" t="s">
        <v>1353</v>
      </c>
      <c r="L20" t="s">
        <v>18</v>
      </c>
      <c r="M20" t="s">
        <v>1424</v>
      </c>
    </row>
    <row r="21" spans="1:13">
      <c r="A21" s="8" t="s">
        <v>1128</v>
      </c>
      <c r="B21" t="s">
        <v>1323</v>
      </c>
      <c r="C21" t="s">
        <v>1324</v>
      </c>
      <c r="D21" t="s">
        <v>1325</v>
      </c>
      <c r="E21" t="s">
        <v>1326</v>
      </c>
      <c r="G21" s="5" t="s">
        <v>1132</v>
      </c>
      <c r="H21" t="s">
        <v>1323</v>
      </c>
      <c r="I21" t="s">
        <v>1359</v>
      </c>
      <c r="L21" t="s">
        <v>17</v>
      </c>
      <c r="M21" t="s">
        <v>1425</v>
      </c>
    </row>
    <row r="22" spans="1:13" ht="15.75" thickBot="1">
      <c r="A22" s="8"/>
      <c r="B22" s="7"/>
    </row>
    <row r="23" spans="1:13" ht="19.5" thickBot="1">
      <c r="A23" s="71" t="s">
        <v>1375</v>
      </c>
      <c r="B23" s="103">
        <f>COUNTA(B24:B29)</f>
        <v>6</v>
      </c>
    </row>
    <row r="24" spans="1:13">
      <c r="A24" t="s">
        <v>1128</v>
      </c>
      <c r="B24" t="s">
        <v>1402</v>
      </c>
      <c r="C24" t="s">
        <v>1403</v>
      </c>
      <c r="D24" t="s">
        <v>1404</v>
      </c>
      <c r="E24" t="s">
        <v>1144</v>
      </c>
      <c r="G24" t="s">
        <v>1132</v>
      </c>
      <c r="H24" t="s">
        <v>1405</v>
      </c>
      <c r="I24" t="s">
        <v>1406</v>
      </c>
      <c r="L24" t="s">
        <v>1415</v>
      </c>
      <c r="M24" t="s">
        <v>1407</v>
      </c>
    </row>
    <row r="25" spans="1:13">
      <c r="A25" t="s">
        <v>1128</v>
      </c>
      <c r="B25" t="s">
        <v>1408</v>
      </c>
      <c r="C25" t="s">
        <v>1409</v>
      </c>
      <c r="D25" t="s">
        <v>1151</v>
      </c>
      <c r="G25" t="s">
        <v>1132</v>
      </c>
      <c r="I25" t="s">
        <v>1410</v>
      </c>
      <c r="L25" t="s">
        <v>1416</v>
      </c>
      <c r="M25" t="s">
        <v>1411</v>
      </c>
    </row>
    <row r="26" spans="1:13">
      <c r="A26" t="s">
        <v>1128</v>
      </c>
      <c r="B26" t="s">
        <v>1412</v>
      </c>
      <c r="C26" t="s">
        <v>1177</v>
      </c>
      <c r="D26" t="s">
        <v>1144</v>
      </c>
      <c r="G26" t="s">
        <v>1132</v>
      </c>
      <c r="H26" t="s">
        <v>1413</v>
      </c>
      <c r="I26" t="s">
        <v>1178</v>
      </c>
      <c r="L26" t="s">
        <v>1415</v>
      </c>
      <c r="M26" t="s">
        <v>1414</v>
      </c>
    </row>
    <row r="27" spans="1:13">
      <c r="A27" t="s">
        <v>1128</v>
      </c>
      <c r="B27" t="s">
        <v>1153</v>
      </c>
      <c r="G27" t="s">
        <v>1132</v>
      </c>
      <c r="H27" t="s">
        <v>1441</v>
      </c>
      <c r="L27" t="s">
        <v>1445</v>
      </c>
      <c r="M27" t="s">
        <v>1442</v>
      </c>
    </row>
    <row r="28" spans="1:13" s="44" customFormat="1">
      <c r="A28" s="44" t="s">
        <v>1128</v>
      </c>
      <c r="B28" s="44" t="s">
        <v>1443</v>
      </c>
      <c r="G28" s="44" t="s">
        <v>1132</v>
      </c>
      <c r="L28" s="44" t="s">
        <v>1446</v>
      </c>
      <c r="M28" s="44" t="s">
        <v>1411</v>
      </c>
    </row>
    <row r="29" spans="1:13" s="44" customFormat="1">
      <c r="A29" s="44" t="s">
        <v>1128</v>
      </c>
      <c r="B29" s="44" t="s">
        <v>1444</v>
      </c>
      <c r="G29" s="44" t="s">
        <v>1132</v>
      </c>
      <c r="L29" s="44" t="s">
        <v>1447</v>
      </c>
      <c r="M29" s="44" t="s">
        <v>1411</v>
      </c>
    </row>
    <row r="30" spans="1:13" s="44" customFormat="1"/>
    <row r="31" spans="1:13" s="44" customFormat="1"/>
    <row r="32" spans="1:13" s="44" customFormat="1"/>
    <row r="33" s="44" customFormat="1"/>
    <row r="34" s="44" customFormat="1"/>
    <row r="35" s="44" customFormat="1"/>
    <row r="36" s="44" customFormat="1"/>
    <row r="37" s="44" customFormat="1"/>
    <row r="38" s="44" customFormat="1"/>
    <row r="39" s="44" customFormat="1"/>
    <row r="40" s="44" customFormat="1"/>
    <row r="41" s="44" customFormat="1"/>
    <row r="42" s="44" customFormat="1"/>
  </sheetData>
  <autoFilter ref="A2:M16">
    <sortState ref="A3:M38">
      <sortCondition ref="B2:B37"/>
    </sortState>
  </autoFilter>
  <conditionalFormatting sqref="B1:B1048576">
    <cfRule type="duplicateValues" dxfId="27" priority="1"/>
  </conditionalFormatting>
  <hyperlinks>
    <hyperlink ref="K13" r:id="rId1" display="mailto:peninsulatyres@gmail.com"/>
    <hyperlink ref="K1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60" zoomScaleNormal="60" workbookViewId="0">
      <selection activeCell="B2" sqref="B2"/>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65" customFormat="1" ht="19.5" thickBot="1">
      <c r="A1" s="73" t="s">
        <v>1383</v>
      </c>
      <c r="B1" s="98">
        <f>COUNTA(B3:B22)</f>
        <v>20</v>
      </c>
      <c r="C1" s="96"/>
      <c r="D1" s="96"/>
      <c r="E1" s="96"/>
      <c r="F1" s="96"/>
    </row>
    <row r="2" spans="1:13" s="64" customFormat="1" ht="18.75">
      <c r="A2" s="86" t="s">
        <v>0</v>
      </c>
      <c r="B2" s="87" t="s">
        <v>2</v>
      </c>
      <c r="C2" s="87" t="s">
        <v>3</v>
      </c>
      <c r="D2" s="87" t="s">
        <v>4</v>
      </c>
      <c r="E2" s="87" t="s">
        <v>5</v>
      </c>
      <c r="F2" s="87" t="s">
        <v>6</v>
      </c>
      <c r="G2" s="87" t="s">
        <v>7</v>
      </c>
      <c r="H2" s="87" t="s">
        <v>8</v>
      </c>
      <c r="I2" s="87" t="s">
        <v>9</v>
      </c>
      <c r="J2" s="87" t="s">
        <v>10</v>
      </c>
      <c r="K2" s="88" t="s">
        <v>11</v>
      </c>
      <c r="L2" s="88" t="s">
        <v>12</v>
      </c>
      <c r="M2" s="64" t="s">
        <v>1294</v>
      </c>
    </row>
    <row r="3" spans="1:13">
      <c r="A3" s="8" t="s">
        <v>441</v>
      </c>
      <c r="B3" s="7" t="s">
        <v>452</v>
      </c>
      <c r="C3" s="7"/>
      <c r="D3" s="7" t="s">
        <v>453</v>
      </c>
      <c r="E3" s="7"/>
      <c r="F3" s="7" t="s">
        <v>454</v>
      </c>
      <c r="G3" s="8" t="s">
        <v>442</v>
      </c>
      <c r="H3" s="7"/>
      <c r="I3" s="7" t="s">
        <v>455</v>
      </c>
      <c r="J3" s="7"/>
      <c r="K3" s="7"/>
      <c r="L3" s="50" t="s">
        <v>1249</v>
      </c>
    </row>
    <row r="4" spans="1:13">
      <c r="A4" s="8" t="s">
        <v>441</v>
      </c>
      <c r="B4" s="8" t="s">
        <v>447</v>
      </c>
      <c r="C4" s="8"/>
      <c r="D4" s="8" t="s">
        <v>448</v>
      </c>
      <c r="E4" s="8"/>
      <c r="F4" s="8" t="s">
        <v>449</v>
      </c>
      <c r="G4" s="8" t="s">
        <v>442</v>
      </c>
      <c r="H4" s="8"/>
      <c r="I4" s="45" t="s">
        <v>450</v>
      </c>
      <c r="J4" s="8"/>
      <c r="K4" s="8" t="s">
        <v>451</v>
      </c>
      <c r="L4" s="50" t="s">
        <v>1249</v>
      </c>
    </row>
    <row r="5" spans="1:13">
      <c r="A5" s="8" t="s">
        <v>441</v>
      </c>
      <c r="B5" s="8" t="s">
        <v>456</v>
      </c>
      <c r="C5" s="8"/>
      <c r="D5" s="8" t="s">
        <v>457</v>
      </c>
      <c r="E5" s="8" t="s">
        <v>458</v>
      </c>
      <c r="F5" s="8" t="s">
        <v>459</v>
      </c>
      <c r="G5" s="8" t="s">
        <v>442</v>
      </c>
      <c r="H5" s="8"/>
      <c r="I5" s="8"/>
      <c r="J5" s="8"/>
      <c r="K5" s="8"/>
      <c r="L5" s="50" t="s">
        <v>1249</v>
      </c>
    </row>
    <row r="6" spans="1:13">
      <c r="A6" s="8" t="s">
        <v>441</v>
      </c>
      <c r="B6" s="8" t="s">
        <v>460</v>
      </c>
      <c r="C6" s="8"/>
      <c r="D6" s="8" t="s">
        <v>461</v>
      </c>
      <c r="E6" s="8"/>
      <c r="F6" s="8" t="s">
        <v>462</v>
      </c>
      <c r="G6" s="8" t="s">
        <v>442</v>
      </c>
      <c r="H6" s="8"/>
      <c r="I6" s="8" t="s">
        <v>463</v>
      </c>
      <c r="J6" s="8"/>
      <c r="K6" s="12"/>
      <c r="L6" s="12" t="s">
        <v>1242</v>
      </c>
    </row>
    <row r="7" spans="1:13">
      <c r="A7" s="8" t="s">
        <v>441</v>
      </c>
      <c r="B7" s="8" t="s">
        <v>1237</v>
      </c>
      <c r="C7" s="8"/>
      <c r="D7" s="8" t="s">
        <v>444</v>
      </c>
      <c r="E7" s="8" t="s">
        <v>445</v>
      </c>
      <c r="F7" s="8" t="s">
        <v>446</v>
      </c>
      <c r="G7" s="8" t="s">
        <v>442</v>
      </c>
      <c r="H7" s="8"/>
      <c r="I7" s="8"/>
      <c r="J7" s="8"/>
      <c r="K7" s="8"/>
      <c r="L7" s="8" t="s">
        <v>18</v>
      </c>
    </row>
    <row r="8" spans="1:13">
      <c r="A8" s="8" t="s">
        <v>441</v>
      </c>
      <c r="B8" s="16" t="s">
        <v>466</v>
      </c>
      <c r="C8" s="8"/>
      <c r="D8" s="8" t="s">
        <v>467</v>
      </c>
      <c r="E8" s="8"/>
      <c r="F8" s="8" t="s">
        <v>336</v>
      </c>
      <c r="G8" s="8" t="s">
        <v>442</v>
      </c>
      <c r="H8" s="8"/>
      <c r="I8" s="8" t="s">
        <v>468</v>
      </c>
      <c r="J8" s="8"/>
      <c r="K8" s="8"/>
      <c r="L8" s="8" t="s">
        <v>1265</v>
      </c>
    </row>
    <row r="9" spans="1:13">
      <c r="A9" s="8" t="s">
        <v>441</v>
      </c>
      <c r="B9" s="8" t="s">
        <v>469</v>
      </c>
      <c r="C9" s="8"/>
      <c r="D9" s="8" t="s">
        <v>470</v>
      </c>
      <c r="E9" s="8" t="s">
        <v>413</v>
      </c>
      <c r="F9" s="7" t="s">
        <v>465</v>
      </c>
      <c r="G9" s="8" t="s">
        <v>442</v>
      </c>
      <c r="H9" s="8" t="s">
        <v>471</v>
      </c>
      <c r="I9" s="8" t="s">
        <v>472</v>
      </c>
      <c r="J9" s="8" t="s">
        <v>472</v>
      </c>
      <c r="K9" s="46" t="s">
        <v>473</v>
      </c>
      <c r="L9" s="50" t="s">
        <v>1249</v>
      </c>
    </row>
    <row r="10" spans="1:13">
      <c r="A10" s="8" t="s">
        <v>441</v>
      </c>
      <c r="B10" s="8" t="s">
        <v>474</v>
      </c>
      <c r="C10" s="8"/>
      <c r="D10" s="8" t="s">
        <v>475</v>
      </c>
      <c r="E10" s="8" t="s">
        <v>476</v>
      </c>
      <c r="F10" s="7" t="s">
        <v>443</v>
      </c>
      <c r="G10" s="8" t="s">
        <v>442</v>
      </c>
      <c r="H10" s="8"/>
      <c r="I10" s="8" t="s">
        <v>477</v>
      </c>
      <c r="J10" s="8"/>
      <c r="K10" s="8"/>
      <c r="L10" s="8" t="s">
        <v>1242</v>
      </c>
    </row>
    <row r="11" spans="1:13">
      <c r="A11" s="8" t="s">
        <v>441</v>
      </c>
      <c r="B11" s="8" t="s">
        <v>478</v>
      </c>
      <c r="C11" s="8"/>
      <c r="D11" s="8"/>
      <c r="E11" s="8"/>
      <c r="F11" s="8" t="s">
        <v>479</v>
      </c>
      <c r="G11" s="8" t="s">
        <v>442</v>
      </c>
      <c r="H11" s="8"/>
      <c r="I11" s="8" t="s">
        <v>480</v>
      </c>
      <c r="J11" s="8"/>
      <c r="K11" s="8"/>
      <c r="L11" s="8" t="s">
        <v>18</v>
      </c>
    </row>
    <row r="12" spans="1:13">
      <c r="A12" s="8" t="s">
        <v>441</v>
      </c>
      <c r="B12" s="8" t="s">
        <v>481</v>
      </c>
      <c r="C12" s="8"/>
      <c r="D12" s="8" t="s">
        <v>482</v>
      </c>
      <c r="E12" s="8"/>
      <c r="F12" s="8" t="s">
        <v>446</v>
      </c>
      <c r="G12" s="8" t="s">
        <v>442</v>
      </c>
      <c r="H12" s="8"/>
      <c r="I12" s="8" t="s">
        <v>483</v>
      </c>
      <c r="J12" s="8"/>
      <c r="K12" s="8"/>
      <c r="L12" s="50" t="s">
        <v>1249</v>
      </c>
    </row>
    <row r="13" spans="1:13">
      <c r="A13" s="8" t="s">
        <v>441</v>
      </c>
      <c r="B13" s="8" t="s">
        <v>484</v>
      </c>
      <c r="C13" s="8" t="s">
        <v>484</v>
      </c>
      <c r="D13" s="8" t="s">
        <v>485</v>
      </c>
      <c r="E13" s="8" t="s">
        <v>486</v>
      </c>
      <c r="F13" s="8" t="s">
        <v>464</v>
      </c>
      <c r="G13" s="8" t="s">
        <v>442</v>
      </c>
      <c r="H13" s="8" t="s">
        <v>15</v>
      </c>
      <c r="I13" s="8" t="s">
        <v>487</v>
      </c>
      <c r="J13" s="8" t="s">
        <v>488</v>
      </c>
      <c r="K13" s="12" t="s">
        <v>15</v>
      </c>
      <c r="L13" s="12" t="s">
        <v>17</v>
      </c>
    </row>
    <row r="14" spans="1:13">
      <c r="A14" s="8" t="s">
        <v>441</v>
      </c>
      <c r="B14" s="8" t="s">
        <v>489</v>
      </c>
      <c r="C14" s="8"/>
      <c r="D14" s="8" t="s">
        <v>490</v>
      </c>
      <c r="E14" s="8"/>
      <c r="F14" s="8" t="s">
        <v>491</v>
      </c>
      <c r="G14" s="8" t="s">
        <v>442</v>
      </c>
      <c r="H14" s="8"/>
      <c r="I14" s="8" t="s">
        <v>492</v>
      </c>
      <c r="J14" s="8"/>
      <c r="K14" s="8"/>
      <c r="L14" s="8" t="s">
        <v>1242</v>
      </c>
    </row>
    <row r="15" spans="1:13">
      <c r="A15" s="8" t="s">
        <v>441</v>
      </c>
      <c r="B15" s="8" t="s">
        <v>494</v>
      </c>
      <c r="C15" s="8"/>
      <c r="D15" s="8" t="s">
        <v>495</v>
      </c>
      <c r="E15" s="8" t="s">
        <v>496</v>
      </c>
      <c r="F15" s="8" t="s">
        <v>449</v>
      </c>
      <c r="G15" s="8" t="s">
        <v>442</v>
      </c>
      <c r="H15" s="8"/>
      <c r="I15" s="8" t="s">
        <v>497</v>
      </c>
      <c r="J15" s="8"/>
      <c r="K15" s="47"/>
      <c r="L15" s="50" t="s">
        <v>1249</v>
      </c>
    </row>
    <row r="16" spans="1:13">
      <c r="A16" s="8" t="s">
        <v>441</v>
      </c>
      <c r="B16" s="8" t="s">
        <v>498</v>
      </c>
      <c r="C16" s="8" t="s">
        <v>15</v>
      </c>
      <c r="D16" s="8" t="s">
        <v>499</v>
      </c>
      <c r="E16" s="8" t="s">
        <v>499</v>
      </c>
      <c r="F16" s="8" t="s">
        <v>464</v>
      </c>
      <c r="G16" s="8" t="s">
        <v>442</v>
      </c>
      <c r="H16" s="8" t="s">
        <v>500</v>
      </c>
      <c r="I16" s="8" t="s">
        <v>501</v>
      </c>
      <c r="J16" s="8" t="s">
        <v>15</v>
      </c>
      <c r="K16" s="12" t="s">
        <v>15</v>
      </c>
      <c r="L16" s="12" t="s">
        <v>18</v>
      </c>
    </row>
    <row r="17" spans="1:13">
      <c r="A17" s="8" t="s">
        <v>441</v>
      </c>
      <c r="B17" s="8" t="s">
        <v>502</v>
      </c>
      <c r="C17" s="8"/>
      <c r="D17" s="8" t="s">
        <v>503</v>
      </c>
      <c r="E17" s="8"/>
      <c r="F17" s="7" t="s">
        <v>454</v>
      </c>
      <c r="G17" s="8" t="s">
        <v>442</v>
      </c>
      <c r="H17" s="8"/>
      <c r="I17" s="8" t="s">
        <v>504</v>
      </c>
      <c r="J17" s="8"/>
      <c r="K17" s="8"/>
      <c r="L17" s="50" t="s">
        <v>1249</v>
      </c>
    </row>
    <row r="18" spans="1:13">
      <c r="A18" s="8" t="s">
        <v>441</v>
      </c>
      <c r="B18" s="18" t="s">
        <v>23</v>
      </c>
      <c r="C18" s="8"/>
      <c r="D18" s="18" t="s">
        <v>514</v>
      </c>
      <c r="E18" s="8"/>
      <c r="F18" s="18" t="s">
        <v>454</v>
      </c>
      <c r="G18" s="8" t="s">
        <v>442</v>
      </c>
      <c r="H18" s="8"/>
      <c r="I18" s="8"/>
      <c r="J18" s="8"/>
      <c r="K18" s="8"/>
      <c r="L18" s="8" t="s">
        <v>20</v>
      </c>
    </row>
    <row r="19" spans="1:13">
      <c r="A19" s="8" t="s">
        <v>441</v>
      </c>
      <c r="B19" s="8" t="s">
        <v>506</v>
      </c>
      <c r="C19" s="8"/>
      <c r="D19" s="8" t="s">
        <v>505</v>
      </c>
      <c r="E19" s="8"/>
      <c r="F19" s="8" t="s">
        <v>493</v>
      </c>
      <c r="G19" s="8" t="s">
        <v>442</v>
      </c>
      <c r="H19" s="8"/>
      <c r="I19" s="8"/>
      <c r="J19" s="8"/>
      <c r="K19" s="8"/>
      <c r="L19" s="50" t="s">
        <v>1249</v>
      </c>
    </row>
    <row r="20" spans="1:13" ht="15.75" customHeight="1">
      <c r="A20" s="8" t="s">
        <v>441</v>
      </c>
      <c r="B20" s="8" t="s">
        <v>507</v>
      </c>
      <c r="C20" s="8"/>
      <c r="D20" s="8" t="s">
        <v>508</v>
      </c>
      <c r="E20" s="8"/>
      <c r="F20" s="8" t="s">
        <v>509</v>
      </c>
      <c r="G20" s="8" t="s">
        <v>442</v>
      </c>
      <c r="H20" s="8" t="s">
        <v>510</v>
      </c>
      <c r="I20" s="48" t="s">
        <v>511</v>
      </c>
      <c r="J20" s="48" t="s">
        <v>512</v>
      </c>
      <c r="K20" s="8" t="s">
        <v>513</v>
      </c>
      <c r="L20" s="8" t="s">
        <v>439</v>
      </c>
    </row>
    <row r="21" spans="1:13" s="111" customFormat="1" ht="15.75" customHeight="1">
      <c r="A21" s="8" t="s">
        <v>441</v>
      </c>
      <c r="B21" s="8" t="s">
        <v>1195</v>
      </c>
      <c r="C21" s="8"/>
      <c r="D21" s="8" t="s">
        <v>1196</v>
      </c>
      <c r="E21" s="8"/>
      <c r="F21" s="8" t="s">
        <v>1197</v>
      </c>
      <c r="G21" s="8" t="s">
        <v>442</v>
      </c>
      <c r="H21" s="8"/>
      <c r="I21" s="48"/>
      <c r="J21" s="48"/>
      <c r="K21" s="8"/>
      <c r="L21" s="8" t="s">
        <v>18</v>
      </c>
    </row>
    <row r="22" spans="1:13">
      <c r="A22" s="8" t="s">
        <v>441</v>
      </c>
      <c r="B22" s="8" t="s">
        <v>1137</v>
      </c>
      <c r="C22" s="54"/>
      <c r="D22" s="5" t="s">
        <v>1138</v>
      </c>
      <c r="E22" s="5" t="s">
        <v>1139</v>
      </c>
      <c r="F22" s="8" t="s">
        <v>1140</v>
      </c>
      <c r="G22" s="5" t="s">
        <v>1132</v>
      </c>
      <c r="H22" s="8" t="s">
        <v>1141</v>
      </c>
      <c r="I22" s="5" t="s">
        <v>1142</v>
      </c>
      <c r="J22" s="5"/>
      <c r="K22" s="30" t="s">
        <v>1143</v>
      </c>
      <c r="L22" s="10" t="s">
        <v>1255</v>
      </c>
    </row>
    <row r="23" spans="1:13" s="111" customFormat="1" ht="15.75" thickBot="1">
      <c r="A23" s="8"/>
      <c r="B23" s="8"/>
      <c r="C23" s="54"/>
      <c r="D23" s="5"/>
      <c r="E23" s="5"/>
      <c r="F23" s="8"/>
      <c r="G23" s="5"/>
      <c r="H23" s="8"/>
      <c r="I23" s="5"/>
      <c r="J23" s="5"/>
      <c r="K23" s="30"/>
      <c r="L23" s="10"/>
    </row>
    <row r="24" spans="1:13" ht="19.5" thickBot="1">
      <c r="A24" s="83" t="s">
        <v>1379</v>
      </c>
      <c r="B24" s="102">
        <f>COUNTA(B25)</f>
        <v>1</v>
      </c>
    </row>
    <row r="25" spans="1:13">
      <c r="A25" t="s">
        <v>441</v>
      </c>
      <c r="B25" t="s">
        <v>1327</v>
      </c>
      <c r="C25" t="s">
        <v>1328</v>
      </c>
      <c r="D25" t="s">
        <v>1329</v>
      </c>
      <c r="E25" t="s">
        <v>1330</v>
      </c>
      <c r="F25" t="s">
        <v>1356</v>
      </c>
      <c r="G25" t="s">
        <v>442</v>
      </c>
      <c r="I25" t="s">
        <v>1355</v>
      </c>
      <c r="L25" t="s">
        <v>1361</v>
      </c>
      <c r="M25" t="s">
        <v>1426</v>
      </c>
    </row>
    <row r="26" spans="1:13" ht="15.75" thickBot="1"/>
    <row r="27" spans="1:13" ht="19.5" thickBot="1">
      <c r="A27" s="71" t="s">
        <v>1375</v>
      </c>
      <c r="B27" s="103">
        <f>COUNTA(B28:B29)</f>
        <v>0</v>
      </c>
    </row>
  </sheetData>
  <autoFilter ref="A2:M20"/>
  <conditionalFormatting sqref="D1">
    <cfRule type="duplicateValues" dxfId="26" priority="2"/>
  </conditionalFormatting>
  <conditionalFormatting sqref="B22:B23">
    <cfRule type="duplicateValues" dxfId="25" priority="1"/>
  </conditionalFormatting>
  <hyperlinks>
    <hyperlink ref="K9" r:id="rId1" display="mailto:gtautos@hotmail.co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2018-04-16T15:53:32Z</cp:lastPrinted>
  <dcterms:created xsi:type="dcterms:W3CDTF">2017-12-07T14:35:07Z</dcterms:created>
  <dcterms:modified xsi:type="dcterms:W3CDTF">2018-04-16T15:53:33Z</dcterms:modified>
</cp:coreProperties>
</file>