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Co'!$A$2:$L$6</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9" i="27" l="1"/>
  <c r="B7" i="7"/>
  <c r="B1" i="31" l="1"/>
  <c r="B17" i="20" l="1"/>
  <c r="B1" i="27" l="1"/>
  <c r="B1" i="20"/>
  <c r="B1" i="1"/>
  <c r="B1" i="16" l="1"/>
  <c r="B12" i="4" l="1"/>
  <c r="B1" i="4"/>
  <c r="B4" i="32"/>
  <c r="E7" i="34"/>
  <c r="E8" i="34"/>
  <c r="E11" i="34"/>
  <c r="B10" i="35" l="1"/>
  <c r="B1" i="23" l="1"/>
  <c r="B1" i="35" l="1"/>
  <c r="B1" i="7"/>
  <c r="B11" i="31" l="1"/>
  <c r="E6" i="34" s="1"/>
  <c r="B8" i="31"/>
  <c r="B27" i="16" l="1"/>
  <c r="B9" i="4"/>
  <c r="D6" i="34" l="1"/>
  <c r="D5" i="34"/>
  <c r="D9" i="34"/>
  <c r="D7" i="34"/>
  <c r="D8" i="34"/>
  <c r="D10" i="34" l="1"/>
  <c r="F4" i="34" l="1"/>
  <c r="D3" i="34" l="1"/>
  <c r="B21" i="27" l="1"/>
  <c r="E10" i="34" s="1"/>
  <c r="B8" i="32"/>
  <c r="E3" i="34" s="1"/>
  <c r="B8" i="23"/>
  <c r="E4" i="34" s="1"/>
  <c r="B30" i="16"/>
  <c r="E9" i="34" s="1"/>
  <c r="B21" i="20"/>
  <c r="E12" i="34" s="1"/>
  <c r="D12" i="34"/>
  <c r="B15" i="35"/>
  <c r="B11"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<sst xmlns="http://schemas.openxmlformats.org/spreadsheetml/2006/main" count="983" uniqueCount="469">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</sst>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left/>
        <right style="medium">
          <color indexed="64"/>
        </right>
        <top/>
        <bottom/>
      </border>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22/08/2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County Council</c:v>
                </c:pt>
                <c:pt idx="1">
                  <c:v>Galway City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Fingal County Council</c:v>
                </c:pt>
                <c:pt idx="27">
                  <c:v>Westmeath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0.97333333333333338</c:v>
                </c:pt>
                <c:pt idx="8">
                  <c:v>0.96825396825396826</c:v>
                </c:pt>
                <c:pt idx="9">
                  <c:v>0.96721311475409832</c:v>
                </c:pt>
                <c:pt idx="10">
                  <c:v>0.96581196581196582</c:v>
                </c:pt>
                <c:pt idx="11">
                  <c:v>0.96478873239436624</c:v>
                </c:pt>
                <c:pt idx="12">
                  <c:v>0.94</c:v>
                </c:pt>
                <c:pt idx="13">
                  <c:v>0.93506493506493504</c:v>
                </c:pt>
                <c:pt idx="14">
                  <c:v>0.9285714285714286</c:v>
                </c:pt>
                <c:pt idx="15">
                  <c:v>0.92142857142857137</c:v>
                </c:pt>
                <c:pt idx="16">
                  <c:v>0.89090909090909087</c:v>
                </c:pt>
                <c:pt idx="17">
                  <c:v>0.87755102040816324</c:v>
                </c:pt>
                <c:pt idx="18">
                  <c:v>0.87037037037037035</c:v>
                </c:pt>
                <c:pt idx="19">
                  <c:v>0.8571428571428571</c:v>
                </c:pt>
                <c:pt idx="20">
                  <c:v>0.85443037974683544</c:v>
                </c:pt>
                <c:pt idx="21">
                  <c:v>0.85416666666666663</c:v>
                </c:pt>
                <c:pt idx="22">
                  <c:v>0.84615384615384615</c:v>
                </c:pt>
                <c:pt idx="23">
                  <c:v>0.84536082474226804</c:v>
                </c:pt>
                <c:pt idx="24">
                  <c:v>0.84210526315789469</c:v>
                </c:pt>
                <c:pt idx="25">
                  <c:v>0.83116883116883122</c:v>
                </c:pt>
                <c:pt idx="26">
                  <c:v>0.79473684210526319</c:v>
                </c:pt>
                <c:pt idx="27">
                  <c:v>0.79452054794520544</c:v>
                </c:pt>
                <c:pt idx="28">
                  <c:v>0.79166666666666663</c:v>
                </c:pt>
                <c:pt idx="29">
                  <c:v>0.78846153846153844</c:v>
                </c:pt>
                <c:pt idx="30">
                  <c:v>0.71523178807947019</c:v>
                </c:pt>
              </c:numCache>
            </c:numRef>
          </c:val>
        </c:ser>
        <c:dLbls>
          <c:dLblPos val="outEnd"/>
          <c:showLegendKey val="0"/>
          <c:showVal val="1"/>
          <c:showCatName val="0"/>
          <c:showSerName val="0"/>
          <c:showPercent val="0"/>
          <c:showBubbleSize val="0"/>
        </c:dLbls>
        <c:gapWidth val="219"/>
        <c:overlap val="-27"/>
        <c:axId val="738098120"/>
        <c:axId val="738098512"/>
      </c:barChart>
      <c:catAx>
        <c:axId val="73809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098512"/>
        <c:crosses val="autoZero"/>
        <c:auto val="1"/>
        <c:lblAlgn val="ctr"/>
        <c:lblOffset val="100"/>
        <c:noMultiLvlLbl val="0"/>
      </c:catAx>
      <c:valAx>
        <c:axId val="73809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098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0.99041533546325877</c:v>
                </c:pt>
                <c:pt idx="3">
                  <c:v>0.96825396825396826</c:v>
                </c:pt>
                <c:pt idx="4">
                  <c:v>0.93506493506493504</c:v>
                </c:pt>
                <c:pt idx="5">
                  <c:v>0.89090909090909087</c:v>
                </c:pt>
                <c:pt idx="6">
                  <c:v>0.85443037974683544</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549794720"/>
        <c:axId val="549798248"/>
      </c:barChart>
      <c:catAx>
        <c:axId val="5497947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49798248"/>
        <c:crosses val="autoZero"/>
        <c:auto val="1"/>
        <c:lblAlgn val="ctr"/>
        <c:lblOffset val="100"/>
        <c:noMultiLvlLbl val="0"/>
      </c:catAx>
      <c:valAx>
        <c:axId val="5497982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4979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calculatedColumnFormula>VLOOKUP(Table2[[#This Row],[LA]],$J:$Q,2,FALSE)</calculatedColumnFormula>
    </tableColumn>
    <tableColumn id="6" name="Members Premises" totalsRowFunction="sum" dataDxfId="84">
      <calculatedColumnFormula>VLOOKUP(Table2[[#This Row],[LA]],$J:$Q,3,FALSE)</calculatedColumnFormula>
    </tableColumn>
    <tableColumn id="9" name="Revoked Members" totalsRowFunction="sum" dataDxfId="83">
      <calculatedColumnFormula>'Limerick City &amp; County Council'!B5</calculatedColumnFormula>
    </tableColumn>
    <tableColumn id="2" name="Obligated &amp; (Reinstated)" totalsRowFunction="sum" dataDxfId="82">
      <calculatedColumnFormula>'Limerick City &amp; County Council'!B8</calculatedColumnFormula>
    </tableColumn>
    <tableColumn id="8" name="Potential/ Unregistered" totalsRowFunction="sum" dataDxfId="81"/>
    <tableColumn id="3" name="Total" totalsRowFunction="sum" dataDxfId="80" totalsRowDxfId="79">
      <calculatedColumnFormula>Table2[[#This Row],[Members Premises]]+Table2[[#This Row],[Potential/ Unregistered]]</calculatedColumnFormula>
    </tableColumn>
    <tableColumn id="7" name="% Registered" totalsRowFunction="average" dataDxfId="78" totalsRowDxfId="77">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6" dataDxfId="74" headerRowBorderDxfId="75" tableBorderDxfId="73" totalsRowBorderDxfId="72">
  <autoFilter ref="J2:Q33"/>
  <sortState ref="J3:Q33">
    <sortCondition descending="1" ref="Q2:Q33"/>
  </sortState>
  <tableColumns count="8">
    <tableColumn id="1" name="LA" totalsRowLabel="Total " dataDxfId="71" totalsRowDxfId="8"/>
    <tableColumn id="2" name="Members" totalsRowFunction="sum" dataDxfId="70" totalsRowDxfId="7"/>
    <tableColumn id="3" name="Member Premises " totalsRowFunction="sum" dataDxfId="69" totalsRowDxfId="6"/>
    <tableColumn id="6" name="Revoked Members" totalsRowFunction="sum" dataDxfId="68" totalsRowDxfId="5"/>
    <tableColumn id="7" name="Obligated &amp; Reinstated" totalsRowFunction="sum" dataDxfId="67" totalsRowDxfId="4"/>
    <tableColumn id="4" name="Potential Members " totalsRowFunction="sum" dataDxfId="66" totalsRowDxfId="3"/>
    <tableColumn id="8" name="Total" totalsRowFunction="sum" dataDxfId="65" totalsRowDxfId="2"/>
    <tableColumn id="5" name="% Registered" totalsRowFunction="average" dataDxfId="0" totalsRowDxfId="1">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T38" sqref="T38"/>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0.42578125" style="1" customWidth="1"/>
    <col min="12" max="12" width="17.28515625" style="1" bestFit="1" customWidth="1"/>
    <col min="13" max="13" width="12.140625" style="1" customWidth="1"/>
    <col min="14" max="14" width="13.5703125" style="1" customWidth="1"/>
    <col min="15" max="15" width="11.42578125" style="1" customWidth="1"/>
    <col min="16" max="16" width="12.28515625" style="1" hidden="1" customWidth="1"/>
    <col min="17" max="17" width="13.2851562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6" t="s">
        <v>351</v>
      </c>
      <c r="B1" s="97"/>
      <c r="C1" s="97"/>
      <c r="D1" s="97"/>
      <c r="E1" s="97"/>
      <c r="F1" s="97"/>
      <c r="G1" s="97"/>
      <c r="H1" s="98"/>
      <c r="J1" s="96" t="s">
        <v>366</v>
      </c>
      <c r="K1" s="97"/>
      <c r="L1" s="97"/>
      <c r="M1" s="97"/>
      <c r="N1" s="97"/>
      <c r="O1" s="97"/>
      <c r="P1" s="97"/>
      <c r="Q1" s="98"/>
    </row>
    <row r="2" spans="1:17" s="21" customFormat="1" ht="60.75" customHeight="1" thickBot="1" x14ac:dyDescent="0.3">
      <c r="A2" s="61" t="s">
        <v>329</v>
      </c>
      <c r="B2" s="62" t="s">
        <v>338</v>
      </c>
      <c r="C2" s="62" t="s">
        <v>393</v>
      </c>
      <c r="D2" s="35" t="s">
        <v>339</v>
      </c>
      <c r="E2" s="36" t="s">
        <v>406</v>
      </c>
      <c r="F2" s="37" t="s">
        <v>401</v>
      </c>
      <c r="G2" s="37" t="s">
        <v>426</v>
      </c>
      <c r="H2" s="63" t="s">
        <v>340</v>
      </c>
      <c r="J2" s="64" t="s">
        <v>329</v>
      </c>
      <c r="K2" s="62" t="s">
        <v>367</v>
      </c>
      <c r="L2" s="62" t="s">
        <v>427</v>
      </c>
      <c r="M2" s="35" t="s">
        <v>339</v>
      </c>
      <c r="N2" s="36" t="s">
        <v>428</v>
      </c>
      <c r="O2" s="37" t="s">
        <v>429</v>
      </c>
      <c r="P2" s="37" t="s">
        <v>426</v>
      </c>
      <c r="Q2" s="63" t="s">
        <v>340</v>
      </c>
    </row>
    <row r="3" spans="1:17" customFormat="1" x14ac:dyDescent="0.25">
      <c r="A3" s="7" t="s">
        <v>363</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343</v>
      </c>
      <c r="K3" s="68">
        <v>116</v>
      </c>
      <c r="L3" s="15">
        <v>122</v>
      </c>
      <c r="M3" s="16" t="s">
        <v>458</v>
      </c>
      <c r="N3" s="73" t="s">
        <v>458</v>
      </c>
      <c r="O3" s="16">
        <v>0</v>
      </c>
      <c r="P3" s="16">
        <v>122</v>
      </c>
      <c r="Q3" s="74">
        <f>Table216[[#This Row],[Member Premises ]]/Table216[[#This Row],[Total]]</f>
        <v>1</v>
      </c>
    </row>
    <row r="4" spans="1:17" customFormat="1" x14ac:dyDescent="0.25">
      <c r="A4" s="7" t="s">
        <v>357</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349</v>
      </c>
      <c r="K4" s="69">
        <v>26</v>
      </c>
      <c r="L4" s="7">
        <v>37</v>
      </c>
      <c r="M4" s="13">
        <v>1</v>
      </c>
      <c r="N4" s="13" t="s">
        <v>458</v>
      </c>
      <c r="O4" s="11">
        <v>0</v>
      </c>
      <c r="P4" s="11">
        <v>37</v>
      </c>
      <c r="Q4" s="76">
        <f>Table216[[#This Row],[Member Premises ]]/Table216[[#This Row],[Total]]</f>
        <v>1</v>
      </c>
    </row>
    <row r="5" spans="1:17" customFormat="1" x14ac:dyDescent="0.25">
      <c r="A5" s="7" t="s">
        <v>81</v>
      </c>
      <c r="B5" s="14">
        <f>VLOOKUP(Table2[[#This Row],[LA]],$J:$Q,2,FALSE)</f>
        <v>287</v>
      </c>
      <c r="C5" s="14">
        <f>VLOOKUP(Table2[[#This Row],[LA]],$J:$Q,3,FALSE)</f>
        <v>310</v>
      </c>
      <c r="D5" s="13">
        <f>'Cork Co'!B7</f>
        <v>2</v>
      </c>
      <c r="E5" s="13">
        <f>'Cork Co'!B11</f>
        <v>0</v>
      </c>
      <c r="F5" s="14">
        <f>'Cork Co'!B1</f>
        <v>3</v>
      </c>
      <c r="G5" s="14">
        <f>Table2[[#This Row],[Members Premises]]+Table2[[#This Row],[Potential/ Unregistered]]</f>
        <v>313</v>
      </c>
      <c r="H5" s="12">
        <f>Table2[[#This Row],[Members Premises]]/G5</f>
        <v>0.99041533546325877</v>
      </c>
      <c r="J5" s="75" t="s">
        <v>363</v>
      </c>
      <c r="K5" s="69">
        <v>57</v>
      </c>
      <c r="L5" s="7">
        <v>63</v>
      </c>
      <c r="M5" s="13">
        <v>2</v>
      </c>
      <c r="N5" s="13" t="s">
        <v>458</v>
      </c>
      <c r="O5" s="11">
        <v>0</v>
      </c>
      <c r="P5" s="11">
        <v>63</v>
      </c>
      <c r="Q5" s="76">
        <f>Table216[[#This Row],[Member Premises ]]/Table216[[#This Row],[Total]]</f>
        <v>1</v>
      </c>
    </row>
    <row r="6" spans="1:17" customFormat="1" x14ac:dyDescent="0.25">
      <c r="A6" s="7" t="s">
        <v>306</v>
      </c>
      <c r="B6" s="14">
        <f>VLOOKUP(Table2[[#This Row],[LA]],$J:$Q,2,FALSE)</f>
        <v>115</v>
      </c>
      <c r="C6" s="14">
        <f>VLOOKUP(Table2[[#This Row],[LA]],$J:$Q,3,FALSE)</f>
        <v>122</v>
      </c>
      <c r="D6" s="13">
        <f>'Tipperary Co'!B8</f>
        <v>0</v>
      </c>
      <c r="E6" s="13">
        <f>'Tipperary Co'!B11</f>
        <v>2</v>
      </c>
      <c r="F6" s="14">
        <f>'Tipperary Co'!B1</f>
        <v>4</v>
      </c>
      <c r="G6" s="7">
        <f>Table2[[#This Row],[Members Premises]]+Table2[[#This Row],[Potential/ Unregistered]]</f>
        <v>126</v>
      </c>
      <c r="H6" s="12">
        <f>Table2[[#This Row],[Members Premises]]/G6</f>
        <v>0.96825396825396826</v>
      </c>
      <c r="J6" s="75" t="s">
        <v>357</v>
      </c>
      <c r="K6" s="69">
        <v>132</v>
      </c>
      <c r="L6" s="7">
        <v>148</v>
      </c>
      <c r="M6" s="13" t="s">
        <v>458</v>
      </c>
      <c r="N6" s="13" t="s">
        <v>458</v>
      </c>
      <c r="O6" s="11">
        <v>1</v>
      </c>
      <c r="P6" s="11">
        <v>149</v>
      </c>
      <c r="Q6" s="76">
        <f>Table216[[#This Row],[Member Premises ]]/Table216[[#This Row],[Total]]</f>
        <v>0.99328859060402686</v>
      </c>
    </row>
    <row r="7" spans="1:17" customFormat="1" x14ac:dyDescent="0.25">
      <c r="A7" s="7" t="s">
        <v>41</v>
      </c>
      <c r="B7" s="14">
        <f>VLOOKUP(Table2[[#This Row],[LA]],$J:$Q,2,FALSE)</f>
        <v>69</v>
      </c>
      <c r="C7" s="14">
        <f>VLOOKUP(Table2[[#This Row],[LA]],$J:$Q,3,FALSE)</f>
        <v>72</v>
      </c>
      <c r="D7" s="13">
        <f>'Clare Co'!B9</f>
        <v>1</v>
      </c>
      <c r="E7" s="13">
        <f>'Clare Co'!B12</f>
        <v>3</v>
      </c>
      <c r="F7" s="14">
        <f>'Clare Co'!B1</f>
        <v>5</v>
      </c>
      <c r="G7" s="7">
        <f>Table2[[#This Row],[Members Premises]]+Table2[[#This Row],[Potential/ Unregistered]]</f>
        <v>77</v>
      </c>
      <c r="H7" s="12">
        <f>Table2[[#This Row],[Members Premises]]/G7</f>
        <v>0.93506493506493504</v>
      </c>
      <c r="J7" s="75" t="s">
        <v>81</v>
      </c>
      <c r="K7" s="69">
        <v>287</v>
      </c>
      <c r="L7" s="7">
        <v>310</v>
      </c>
      <c r="M7" s="13">
        <v>2</v>
      </c>
      <c r="N7" s="13" t="s">
        <v>458</v>
      </c>
      <c r="O7" s="11">
        <v>3</v>
      </c>
      <c r="P7" s="11">
        <v>313</v>
      </c>
      <c r="Q7" s="76">
        <f>Table216[[#This Row],[Member Premises ]]/Table216[[#This Row],[Total]]</f>
        <v>0.99041533546325877</v>
      </c>
    </row>
    <row r="8" spans="1:17" customFormat="1" x14ac:dyDescent="0.25">
      <c r="A8" s="7" t="s">
        <v>68</v>
      </c>
      <c r="B8" s="13">
        <f>VLOOKUP(Table2[[#This Row],[LA]],$J:$Q,2,FALSE)</f>
        <v>36</v>
      </c>
      <c r="C8" s="14">
        <f>VLOOKUP(Table2[[#This Row],[LA]],$J:$Q,3,FALSE)</f>
        <v>49</v>
      </c>
      <c r="D8" s="13">
        <f>'Cork City '!B10</f>
        <v>3</v>
      </c>
      <c r="E8" s="13">
        <f>'Cork City '!B15</f>
        <v>0</v>
      </c>
      <c r="F8" s="14">
        <f>'Cork City '!B1</f>
        <v>6</v>
      </c>
      <c r="G8" s="14">
        <f>Table2[[#This Row],[Members Premises]]+Table2[[#This Row],[Potential/ Unregistered]]</f>
        <v>55</v>
      </c>
      <c r="H8" s="12">
        <f>Table2[[#This Row],[Members Premises]]/G8</f>
        <v>0.89090909090909087</v>
      </c>
      <c r="J8" s="75" t="s">
        <v>365</v>
      </c>
      <c r="K8" s="69">
        <v>94</v>
      </c>
      <c r="L8" s="7">
        <v>100</v>
      </c>
      <c r="M8" s="13">
        <v>3</v>
      </c>
      <c r="N8" s="13" t="s">
        <v>458</v>
      </c>
      <c r="O8" s="11">
        <v>2</v>
      </c>
      <c r="P8" s="11">
        <v>102</v>
      </c>
      <c r="Q8" s="76">
        <f>Table216[[#This Row],[Member Premises ]]/Table216[[#This Row],[Total]]</f>
        <v>0.98039215686274506</v>
      </c>
    </row>
    <row r="9" spans="1:17" customFormat="1" x14ac:dyDescent="0.25">
      <c r="A9" s="7" t="s">
        <v>109</v>
      </c>
      <c r="B9" s="14">
        <f>VLOOKUP(Table2[[#This Row],[LA]],$J:$Q,2,FALSE)</f>
        <v>125</v>
      </c>
      <c r="C9" s="14">
        <f>VLOOKUP(Table2[[#This Row],[LA]],$J:$Q,3,FALSE)</f>
        <v>135</v>
      </c>
      <c r="D9" s="13">
        <f>'Kerry Co'!B27</f>
        <v>1</v>
      </c>
      <c r="E9" s="13">
        <f>'Kerry Co'!B30</f>
        <v>0</v>
      </c>
      <c r="F9" s="14">
        <f>'Kerry Co'!B1</f>
        <v>23</v>
      </c>
      <c r="G9" s="7">
        <f>Table2[[#This Row],[Members Premises]]+Table2[[#This Row],[Potential/ Unregistered]]</f>
        <v>158</v>
      </c>
      <c r="H9" s="12">
        <f>Table2[[#This Row],[Members Premises]]/G9</f>
        <v>0.85443037974683544</v>
      </c>
      <c r="J9" s="75" t="s">
        <v>344</v>
      </c>
      <c r="K9" s="69">
        <v>38</v>
      </c>
      <c r="L9" s="7">
        <v>38</v>
      </c>
      <c r="M9" s="13" t="s">
        <v>458</v>
      </c>
      <c r="N9" s="13" t="s">
        <v>458</v>
      </c>
      <c r="O9" s="11">
        <v>1</v>
      </c>
      <c r="P9" s="11">
        <v>39</v>
      </c>
      <c r="Q9" s="76">
        <f>Table216[[#This Row],[Member Premises ]]/Table216[[#This Row],[Total]]</f>
        <v>0.97435897435897434</v>
      </c>
    </row>
    <row r="10" spans="1:17" customFormat="1" x14ac:dyDescent="0.25">
      <c r="A10" s="7" t="s">
        <v>253</v>
      </c>
      <c r="B10" s="14">
        <f>VLOOKUP(Table2[[#This Row],[LA]],$J:$Q,2,FALSE)</f>
        <v>76</v>
      </c>
      <c r="C10" s="14">
        <f>VLOOKUP(Table2[[#This Row],[LA]],$J:$Q,3,FALSE)</f>
        <v>82</v>
      </c>
      <c r="D10" s="13">
        <f>'Wexford Co'!B19</f>
        <v>0</v>
      </c>
      <c r="E10" s="13">
        <f>'Wexford Co'!B21</f>
        <v>1</v>
      </c>
      <c r="F10" s="14">
        <f>'Wexford Co'!B1</f>
        <v>15</v>
      </c>
      <c r="G10" s="7">
        <f>Table2[[#This Row],[Members Premises]]+Table2[[#This Row],[Potential/ Unregistered]]</f>
        <v>97</v>
      </c>
      <c r="H10" s="12">
        <f>Table2[[#This Row],[Members Premises]]/G10</f>
        <v>0.84536082474226804</v>
      </c>
      <c r="J10" s="75" t="s">
        <v>359</v>
      </c>
      <c r="K10" s="69">
        <v>65</v>
      </c>
      <c r="L10" s="14">
        <v>73</v>
      </c>
      <c r="M10" s="13">
        <v>2</v>
      </c>
      <c r="N10" s="13" t="s">
        <v>458</v>
      </c>
      <c r="O10" s="11">
        <v>2</v>
      </c>
      <c r="P10" s="11">
        <v>75</v>
      </c>
      <c r="Q10" s="76">
        <f>Table216[[#This Row],[Member Premises ]]/Table216[[#This Row],[Total]]</f>
        <v>0.97333333333333338</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306</v>
      </c>
      <c r="K11" s="69">
        <v>115</v>
      </c>
      <c r="L11" s="7">
        <v>122</v>
      </c>
      <c r="M11" s="13" t="s">
        <v>458</v>
      </c>
      <c r="N11" s="11">
        <v>2</v>
      </c>
      <c r="O11" s="11">
        <v>4</v>
      </c>
      <c r="P11" s="11">
        <v>126</v>
      </c>
      <c r="Q11" s="76">
        <f>Table216[[#This Row],[Member Premises ]]/Table216[[#This Row],[Total]]</f>
        <v>0.96825396825396826</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356</v>
      </c>
      <c r="K12" s="69">
        <v>55</v>
      </c>
      <c r="L12" s="7">
        <v>59</v>
      </c>
      <c r="M12" s="13">
        <v>2</v>
      </c>
      <c r="N12" s="13" t="s">
        <v>458</v>
      </c>
      <c r="O12" s="11">
        <v>2</v>
      </c>
      <c r="P12" s="11">
        <v>61</v>
      </c>
      <c r="Q12" s="76">
        <f>Table216[[#This Row],[Member Premises ]]/Table216[[#This Row],[Total]]</f>
        <v>0.96721311475409832</v>
      </c>
    </row>
    <row r="13" spans="1:17" customFormat="1" x14ac:dyDescent="0.25">
      <c r="A13" s="7" t="s">
        <v>350</v>
      </c>
      <c r="B13" s="7">
        <f>SUBTOTAL(109,Table2[[Members ]])</f>
        <v>987</v>
      </c>
      <c r="C13" s="7">
        <f>SUBTOTAL(109,Table2[Members Premises])</f>
        <v>1077</v>
      </c>
      <c r="D13" s="11">
        <f>SUBTOTAL(109,Table2[Revoked Members])</f>
        <v>11</v>
      </c>
      <c r="E13" s="7">
        <f>SUBTOTAL(109,Table2[Obligated &amp; (Reinstated)])</f>
        <v>6</v>
      </c>
      <c r="F13" s="7">
        <f>SUBTOTAL(109,Table2[Potential/ Unregistered])</f>
        <v>76</v>
      </c>
      <c r="G13" s="7">
        <f>SUBTOTAL(109,Table2[Total])</f>
        <v>1153</v>
      </c>
      <c r="H13" s="12">
        <f>SUBTOTAL(101,Table2[% Registered])</f>
        <v>0.91509972191111077</v>
      </c>
      <c r="J13" s="75" t="s">
        <v>345</v>
      </c>
      <c r="K13" s="69">
        <v>100</v>
      </c>
      <c r="L13" s="14">
        <v>113</v>
      </c>
      <c r="M13" s="13">
        <v>2</v>
      </c>
      <c r="N13" s="13">
        <v>1</v>
      </c>
      <c r="O13" s="11">
        <v>4</v>
      </c>
      <c r="P13" s="11">
        <v>117</v>
      </c>
      <c r="Q13" s="76">
        <f>Table216[[#This Row],[Member Premises ]]/Table216[[#This Row],[Total]]</f>
        <v>0.96581196581196582</v>
      </c>
    </row>
    <row r="14" spans="1:17" customFormat="1" x14ac:dyDescent="0.25">
      <c r="E14" s="8"/>
      <c r="F14" s="8"/>
      <c r="G14" s="8"/>
      <c r="J14" s="75" t="s">
        <v>362</v>
      </c>
      <c r="K14" s="69">
        <v>110</v>
      </c>
      <c r="L14" s="14">
        <v>137</v>
      </c>
      <c r="M14" s="13">
        <v>3</v>
      </c>
      <c r="N14" s="13">
        <v>1</v>
      </c>
      <c r="O14" s="11">
        <v>5</v>
      </c>
      <c r="P14" s="11">
        <v>142</v>
      </c>
      <c r="Q14" s="76">
        <f>Table216[[#This Row],[Member Premises ]]/Table216[[#This Row],[Total]]</f>
        <v>0.96478873239436624</v>
      </c>
    </row>
    <row r="15" spans="1:17" customFormat="1" x14ac:dyDescent="0.25">
      <c r="A15" s="8"/>
      <c r="B15" s="8"/>
      <c r="E15" s="8"/>
      <c r="F15" s="8"/>
      <c r="G15" s="8"/>
      <c r="J15" s="75" t="s">
        <v>347</v>
      </c>
      <c r="K15" s="69">
        <v>43</v>
      </c>
      <c r="L15" s="7">
        <v>47</v>
      </c>
      <c r="M15" s="13" t="s">
        <v>458</v>
      </c>
      <c r="N15" s="13">
        <v>1</v>
      </c>
      <c r="O15" s="11">
        <v>3</v>
      </c>
      <c r="P15" s="11">
        <v>50</v>
      </c>
      <c r="Q15" s="76">
        <f>Table216[[#This Row],[Member Premises ]]/Table216[[#This Row],[Total]]</f>
        <v>0.94</v>
      </c>
    </row>
    <row r="16" spans="1:17" customFormat="1" x14ac:dyDescent="0.25">
      <c r="A16" s="8"/>
      <c r="B16" s="8"/>
      <c r="E16" s="8"/>
      <c r="F16" s="8"/>
      <c r="G16" s="8"/>
      <c r="J16" s="75" t="s">
        <v>41</v>
      </c>
      <c r="K16" s="69">
        <v>69</v>
      </c>
      <c r="L16" s="7">
        <v>72</v>
      </c>
      <c r="M16" s="13">
        <v>1</v>
      </c>
      <c r="N16" s="13">
        <v>3</v>
      </c>
      <c r="O16" s="11">
        <v>5</v>
      </c>
      <c r="P16" s="11">
        <v>77</v>
      </c>
      <c r="Q16" s="76">
        <f>Table216[[#This Row],[Member Premises ]]/Table216[[#This Row],[Total]]</f>
        <v>0.93506493506493504</v>
      </c>
    </row>
    <row r="17" spans="1:17" customFormat="1" ht="15" customHeight="1" x14ac:dyDescent="0.25">
      <c r="A17" s="8"/>
      <c r="B17" s="8"/>
      <c r="E17" s="8"/>
      <c r="F17" s="8"/>
      <c r="G17" s="8"/>
      <c r="J17" s="75" t="s">
        <v>358</v>
      </c>
      <c r="K17" s="69">
        <v>37</v>
      </c>
      <c r="L17" s="7">
        <v>39</v>
      </c>
      <c r="M17" s="13" t="s">
        <v>458</v>
      </c>
      <c r="N17" s="13" t="s">
        <v>458</v>
      </c>
      <c r="O17" s="11">
        <v>3</v>
      </c>
      <c r="P17" s="11">
        <v>42</v>
      </c>
      <c r="Q17" s="76">
        <f>Table216[[#This Row],[Member Premises ]]/Table216[[#This Row],[Total]]</f>
        <v>0.9285714285714286</v>
      </c>
    </row>
    <row r="18" spans="1:17" customFormat="1" x14ac:dyDescent="0.25">
      <c r="A18" s="8"/>
      <c r="B18" s="8"/>
      <c r="E18" s="8"/>
      <c r="F18" s="8"/>
      <c r="G18" s="8"/>
      <c r="J18" s="75" t="s">
        <v>360</v>
      </c>
      <c r="K18" s="69">
        <v>117</v>
      </c>
      <c r="L18" s="7">
        <v>129</v>
      </c>
      <c r="M18" s="13" t="s">
        <v>458</v>
      </c>
      <c r="N18" s="13" t="s">
        <v>458</v>
      </c>
      <c r="O18" s="11">
        <v>11</v>
      </c>
      <c r="P18" s="11">
        <v>140</v>
      </c>
      <c r="Q18" s="76">
        <f>Table216[[#This Row],[Member Premises ]]/Table216[[#This Row],[Total]]</f>
        <v>0.92142857142857137</v>
      </c>
    </row>
    <row r="19" spans="1:17" customFormat="1" x14ac:dyDescent="0.25">
      <c r="E19" s="8"/>
      <c r="F19" s="8"/>
      <c r="G19" s="8"/>
      <c r="J19" s="75" t="s">
        <v>68</v>
      </c>
      <c r="K19" s="69">
        <v>36</v>
      </c>
      <c r="L19" s="7">
        <v>49</v>
      </c>
      <c r="M19" s="13">
        <v>3</v>
      </c>
      <c r="N19" s="13" t="s">
        <v>458</v>
      </c>
      <c r="O19" s="11">
        <v>6</v>
      </c>
      <c r="P19" s="11">
        <v>55</v>
      </c>
      <c r="Q19" s="76">
        <f>Table216[[#This Row],[Member Premises ]]/Table216[[#This Row],[Total]]</f>
        <v>0.89090909090909087</v>
      </c>
    </row>
    <row r="20" spans="1:17" customFormat="1" x14ac:dyDescent="0.25">
      <c r="A20" t="s">
        <v>390</v>
      </c>
      <c r="E20" s="8"/>
      <c r="F20" s="8"/>
      <c r="G20" s="8"/>
      <c r="J20" s="75" t="s">
        <v>348</v>
      </c>
      <c r="K20" s="69">
        <v>37</v>
      </c>
      <c r="L20" s="7">
        <v>43</v>
      </c>
      <c r="M20" s="13" t="s">
        <v>458</v>
      </c>
      <c r="N20" s="13" t="s">
        <v>458</v>
      </c>
      <c r="O20" s="11">
        <v>6</v>
      </c>
      <c r="P20" s="11">
        <v>49</v>
      </c>
      <c r="Q20" s="76">
        <f>Table216[[#This Row],[Member Premises ]]/Table216[[#This Row],[Total]]</f>
        <v>0.87755102040816324</v>
      </c>
    </row>
    <row r="21" spans="1:17" customFormat="1" x14ac:dyDescent="0.25">
      <c r="E21" s="8"/>
      <c r="F21" s="8"/>
      <c r="G21" s="8"/>
      <c r="J21" s="75" t="s">
        <v>353</v>
      </c>
      <c r="K21" s="69">
        <v>38</v>
      </c>
      <c r="L21" s="7">
        <v>47</v>
      </c>
      <c r="M21" s="13" t="s">
        <v>458</v>
      </c>
      <c r="N21" s="13" t="s">
        <v>458</v>
      </c>
      <c r="O21" s="11">
        <v>7</v>
      </c>
      <c r="P21" s="11">
        <v>54</v>
      </c>
      <c r="Q21" s="76">
        <f>Table216[[#This Row],[Member Premises ]]/Table216[[#This Row],[Total]]</f>
        <v>0.87037037037037035</v>
      </c>
    </row>
    <row r="22" spans="1:17" customFormat="1" x14ac:dyDescent="0.25">
      <c r="E22" s="8"/>
      <c r="F22" s="8"/>
      <c r="G22" s="8"/>
      <c r="J22" s="75" t="s">
        <v>352</v>
      </c>
      <c r="K22" s="69">
        <v>133</v>
      </c>
      <c r="L22" s="14">
        <v>162</v>
      </c>
      <c r="M22" s="13">
        <v>1</v>
      </c>
      <c r="N22" s="13">
        <v>7</v>
      </c>
      <c r="O22" s="11">
        <v>27</v>
      </c>
      <c r="P22" s="11">
        <v>189</v>
      </c>
      <c r="Q22" s="76">
        <f>Table216[[#This Row],[Member Premises ]]/Table216[[#This Row],[Total]]</f>
        <v>0.8571428571428571</v>
      </c>
    </row>
    <row r="23" spans="1:17" customFormat="1" x14ac:dyDescent="0.25">
      <c r="E23" s="8"/>
      <c r="F23" s="8"/>
      <c r="G23" s="8"/>
      <c r="J23" s="75" t="s">
        <v>109</v>
      </c>
      <c r="K23" s="69">
        <v>125</v>
      </c>
      <c r="L23" s="7">
        <v>135</v>
      </c>
      <c r="M23" s="13">
        <v>1</v>
      </c>
      <c r="N23" s="13" t="s">
        <v>458</v>
      </c>
      <c r="O23" s="11">
        <v>23</v>
      </c>
      <c r="P23" s="11">
        <v>158</v>
      </c>
      <c r="Q23" s="76">
        <f>Table216[[#This Row],[Member Premises ]]/Table216[[#This Row],[Total]]</f>
        <v>0.85443037974683544</v>
      </c>
    </row>
    <row r="24" spans="1:17" customFormat="1" x14ac:dyDescent="0.25">
      <c r="E24" s="8"/>
      <c r="F24" s="8"/>
      <c r="G24" s="8"/>
      <c r="J24" s="75" t="s">
        <v>346</v>
      </c>
      <c r="K24" s="69">
        <v>39</v>
      </c>
      <c r="L24" s="7">
        <v>41</v>
      </c>
      <c r="M24" s="13">
        <v>3</v>
      </c>
      <c r="N24" s="13" t="s">
        <v>458</v>
      </c>
      <c r="O24" s="11">
        <v>7</v>
      </c>
      <c r="P24" s="11">
        <v>48</v>
      </c>
      <c r="Q24" s="76">
        <f>Table216[[#This Row],[Member Premises ]]/Table216[[#This Row],[Total]]</f>
        <v>0.85416666666666663</v>
      </c>
    </row>
    <row r="25" spans="1:17" customFormat="1" x14ac:dyDescent="0.25">
      <c r="E25" s="8"/>
      <c r="F25" s="8"/>
      <c r="G25" s="8"/>
      <c r="J25" s="77" t="s">
        <v>341</v>
      </c>
      <c r="K25" s="69">
        <v>51</v>
      </c>
      <c r="L25" s="7">
        <v>55</v>
      </c>
      <c r="M25" s="13">
        <v>2</v>
      </c>
      <c r="N25" s="13" t="s">
        <v>458</v>
      </c>
      <c r="O25" s="11">
        <v>10</v>
      </c>
      <c r="P25" s="11">
        <v>65</v>
      </c>
      <c r="Q25" s="76">
        <f>Table216[[#This Row],[Member Premises ]]/Table216[[#This Row],[Total]]</f>
        <v>0.84615384615384615</v>
      </c>
    </row>
    <row r="26" spans="1:17" customFormat="1" x14ac:dyDescent="0.25">
      <c r="E26" s="8"/>
      <c r="F26" s="8"/>
      <c r="G26" s="8"/>
      <c r="J26" s="75" t="s">
        <v>253</v>
      </c>
      <c r="K26" s="69">
        <v>76</v>
      </c>
      <c r="L26" s="7">
        <v>82</v>
      </c>
      <c r="M26" s="13" t="s">
        <v>458</v>
      </c>
      <c r="N26" s="13">
        <v>1</v>
      </c>
      <c r="O26" s="11">
        <v>15</v>
      </c>
      <c r="P26" s="11">
        <v>97</v>
      </c>
      <c r="Q26" s="76">
        <f>Table216[[#This Row],[Member Premises ]]/Table216[[#This Row],[Total]]</f>
        <v>0.84536082474226804</v>
      </c>
    </row>
    <row r="27" spans="1:17" customFormat="1" x14ac:dyDescent="0.25">
      <c r="E27" s="8"/>
      <c r="F27" s="8"/>
      <c r="G27" s="8"/>
      <c r="J27" s="75" t="s">
        <v>11</v>
      </c>
      <c r="K27" s="69">
        <v>28</v>
      </c>
      <c r="L27" s="7">
        <v>32</v>
      </c>
      <c r="M27" s="13" t="s">
        <v>458</v>
      </c>
      <c r="N27" s="13" t="s">
        <v>458</v>
      </c>
      <c r="O27" s="11">
        <v>6</v>
      </c>
      <c r="P27" s="11">
        <v>38</v>
      </c>
      <c r="Q27" s="76">
        <f>Table216[[#This Row],[Member Premises ]]/Table216[[#This Row],[Total]]</f>
        <v>0.84210526315789469</v>
      </c>
    </row>
    <row r="28" spans="1:17" customFormat="1" x14ac:dyDescent="0.25">
      <c r="E28" s="8"/>
      <c r="F28" s="8"/>
      <c r="G28" s="8"/>
      <c r="J28" s="75" t="s">
        <v>202</v>
      </c>
      <c r="K28" s="69">
        <v>62</v>
      </c>
      <c r="L28" s="7">
        <v>64</v>
      </c>
      <c r="M28" s="13">
        <v>2</v>
      </c>
      <c r="N28" s="13" t="s">
        <v>458</v>
      </c>
      <c r="O28" s="11">
        <v>13</v>
      </c>
      <c r="P28" s="11">
        <v>77</v>
      </c>
      <c r="Q28" s="76">
        <f>Table216[[#This Row],[Member Premises ]]/Table216[[#This Row],[Total]]</f>
        <v>0.83116883116883122</v>
      </c>
    </row>
    <row r="29" spans="1:17" customFormat="1" x14ac:dyDescent="0.25">
      <c r="E29" s="8"/>
      <c r="F29" s="8"/>
      <c r="G29" s="8"/>
      <c r="J29" s="75" t="s">
        <v>354</v>
      </c>
      <c r="K29" s="69">
        <v>132</v>
      </c>
      <c r="L29" s="7">
        <v>151</v>
      </c>
      <c r="M29" s="13" t="s">
        <v>458</v>
      </c>
      <c r="N29" s="13" t="s">
        <v>458</v>
      </c>
      <c r="O29" s="11">
        <v>39</v>
      </c>
      <c r="P29" s="11">
        <v>190</v>
      </c>
      <c r="Q29" s="76">
        <f>Table216[[#This Row],[Member Premises ]]/Table216[[#This Row],[Total]]</f>
        <v>0.79473684210526319</v>
      </c>
    </row>
    <row r="30" spans="1:17" customFormat="1" x14ac:dyDescent="0.25">
      <c r="E30" s="8"/>
      <c r="F30" s="8"/>
      <c r="G30" s="8"/>
      <c r="J30" s="75" t="s">
        <v>364</v>
      </c>
      <c r="K30" s="78">
        <v>56</v>
      </c>
      <c r="L30" s="14">
        <v>58</v>
      </c>
      <c r="M30" s="13" t="s">
        <v>458</v>
      </c>
      <c r="N30" s="13">
        <v>1</v>
      </c>
      <c r="O30" s="13">
        <v>15</v>
      </c>
      <c r="P30" s="13">
        <v>73</v>
      </c>
      <c r="Q30" s="76">
        <f>Table216[[#This Row],[Member Premises ]]/Table216[[#This Row],[Total]]</f>
        <v>0.79452054794520544</v>
      </c>
    </row>
    <row r="31" spans="1:17" customFormat="1" x14ac:dyDescent="0.25">
      <c r="E31" s="8"/>
      <c r="F31" s="8"/>
      <c r="G31" s="8"/>
      <c r="J31" s="75" t="s">
        <v>361</v>
      </c>
      <c r="K31" s="69">
        <v>37</v>
      </c>
      <c r="L31" s="14">
        <v>38</v>
      </c>
      <c r="M31" s="13">
        <v>2</v>
      </c>
      <c r="N31" s="11">
        <v>1</v>
      </c>
      <c r="O31" s="11">
        <v>10</v>
      </c>
      <c r="P31" s="11">
        <v>48</v>
      </c>
      <c r="Q31" s="76">
        <f>Table216[[#This Row],[Member Premises ]]/Table216[[#This Row],[Total]]</f>
        <v>0.79166666666666663</v>
      </c>
    </row>
    <row r="32" spans="1:17" customFormat="1" x14ac:dyDescent="0.25">
      <c r="E32" s="8"/>
      <c r="F32" s="8"/>
      <c r="G32" s="8"/>
      <c r="J32" s="75" t="s">
        <v>342</v>
      </c>
      <c r="K32" s="69">
        <v>78</v>
      </c>
      <c r="L32" s="7">
        <v>82</v>
      </c>
      <c r="M32" s="13" t="s">
        <v>458</v>
      </c>
      <c r="N32" s="13">
        <v>1</v>
      </c>
      <c r="O32" s="11">
        <v>22</v>
      </c>
      <c r="P32" s="11">
        <v>104</v>
      </c>
      <c r="Q32" s="76">
        <f>Table216[[#This Row],[Member Premises ]]/Table216[[#This Row],[Total]]</f>
        <v>0.78846153846153844</v>
      </c>
    </row>
    <row r="33" spans="1:32" customFormat="1" ht="15.75" thickBot="1" x14ac:dyDescent="0.3">
      <c r="E33" s="8"/>
      <c r="F33" s="8"/>
      <c r="G33" s="8"/>
      <c r="J33" s="79" t="s">
        <v>355</v>
      </c>
      <c r="K33" s="70">
        <v>99</v>
      </c>
      <c r="L33" s="71">
        <v>108</v>
      </c>
      <c r="M33" s="80">
        <v>2</v>
      </c>
      <c r="N33" s="80" t="s">
        <v>458</v>
      </c>
      <c r="O33" s="81">
        <v>43</v>
      </c>
      <c r="P33" s="81">
        <v>151</v>
      </c>
      <c r="Q33" s="82">
        <f>Table216[[#This Row],[Member Premises ]]/Table216[[#This Row],[Total]]</f>
        <v>0.71523178807947019</v>
      </c>
    </row>
    <row r="34" spans="1:32" customFormat="1" x14ac:dyDescent="0.25">
      <c r="E34" s="8"/>
      <c r="F34" s="8"/>
      <c r="G34" s="8"/>
      <c r="J34" s="15" t="s">
        <v>350</v>
      </c>
      <c r="K34" s="15">
        <f>SUBTOTAL(109,Table216[Members])</f>
        <v>2488</v>
      </c>
      <c r="L34" s="15">
        <f>SUBTOTAL(109,Table216[[Member Premises ]])</f>
        <v>2756</v>
      </c>
      <c r="M34" s="16">
        <f>SUBTOTAL(109,Table216[Revoked Members])</f>
        <v>34</v>
      </c>
      <c r="N34" s="16">
        <f>SUBTOTAL(109,Table216[Obligated &amp; Reinstated])</f>
        <v>19</v>
      </c>
      <c r="O34" s="15">
        <f>SUBTOTAL(109,Table216[[Potential Members ]])</f>
        <v>295</v>
      </c>
      <c r="P34" s="15">
        <f>SUBTOTAL(109,Table216[Total])</f>
        <v>3051</v>
      </c>
      <c r="Q34" s="17">
        <f>SUBTOTAL(101,Table216[% Registered])</f>
        <v>0.90183540776214965</v>
      </c>
    </row>
    <row r="35" spans="1:32" customFormat="1" x14ac:dyDescent="0.25">
      <c r="E35" s="8"/>
      <c r="F35" s="8"/>
      <c r="G35" s="8"/>
      <c r="N35" s="8"/>
      <c r="P35" s="8"/>
    </row>
    <row r="36" spans="1:32" ht="15.75" thickBot="1" x14ac:dyDescent="0.3"/>
    <row r="37" spans="1:32" ht="47.25" customHeight="1" thickBot="1" x14ac:dyDescent="0.3">
      <c r="A37" s="91" t="s">
        <v>398</v>
      </c>
      <c r="B37" s="92"/>
      <c r="C37" s="92"/>
      <c r="D37" s="92"/>
      <c r="E37" s="92"/>
      <c r="F37" s="92"/>
      <c r="G37" s="92"/>
      <c r="H37" s="93"/>
    </row>
    <row r="38" spans="1:32" ht="72.75" customHeight="1" thickBot="1" x14ac:dyDescent="0.3">
      <c r="A38" s="48" t="s">
        <v>338</v>
      </c>
      <c r="B38" s="94" t="s">
        <v>399</v>
      </c>
      <c r="C38" s="94"/>
      <c r="D38" s="94"/>
      <c r="E38" s="94"/>
      <c r="F38" s="94"/>
      <c r="G38" s="94"/>
      <c r="H38" s="95"/>
    </row>
    <row r="39" spans="1:32" ht="54.75" customHeight="1" thickBot="1" x14ac:dyDescent="0.3">
      <c r="A39" s="49" t="s">
        <v>393</v>
      </c>
      <c r="B39" s="94" t="s">
        <v>402</v>
      </c>
      <c r="C39" s="94"/>
      <c r="D39" s="94"/>
      <c r="E39" s="94"/>
      <c r="F39" s="94"/>
      <c r="G39" s="94"/>
      <c r="H39" s="95"/>
    </row>
    <row r="40" spans="1:32" ht="95.25" customHeight="1" thickBot="1" x14ac:dyDescent="0.3">
      <c r="A40" s="50" t="s">
        <v>395</v>
      </c>
      <c r="B40" s="99" t="s">
        <v>403</v>
      </c>
      <c r="C40" s="99"/>
      <c r="D40" s="99"/>
      <c r="E40" s="99"/>
      <c r="F40" s="99"/>
      <c r="G40" s="99"/>
      <c r="H40" s="100"/>
    </row>
    <row r="41" spans="1:32" ht="162.75" customHeight="1" thickBot="1" x14ac:dyDescent="0.3">
      <c r="A41" s="51" t="s">
        <v>396</v>
      </c>
      <c r="B41" s="94" t="s">
        <v>404</v>
      </c>
      <c r="C41" s="94"/>
      <c r="D41" s="94"/>
      <c r="E41" s="94"/>
      <c r="F41" s="94"/>
      <c r="G41" s="94"/>
      <c r="H41" s="95"/>
    </row>
    <row r="42" spans="1:32" ht="69" customHeight="1" thickBot="1" x14ac:dyDescent="0.3">
      <c r="A42" s="52" t="s">
        <v>405</v>
      </c>
      <c r="B42" s="99" t="s">
        <v>397</v>
      </c>
      <c r="C42" s="99"/>
      <c r="D42" s="99"/>
      <c r="E42" s="99"/>
      <c r="F42" s="99"/>
      <c r="G42" s="99"/>
      <c r="H42" s="100"/>
    </row>
    <row r="43" spans="1:32" ht="32.25" customHeight="1" thickBot="1" x14ac:dyDescent="0.3">
      <c r="A43" s="53" t="s">
        <v>340</v>
      </c>
      <c r="B43" s="94" t="s">
        <v>400</v>
      </c>
      <c r="C43" s="94"/>
      <c r="D43" s="94"/>
      <c r="E43" s="94"/>
      <c r="F43" s="94"/>
      <c r="G43" s="94"/>
      <c r="H43" s="95"/>
    </row>
    <row r="46" spans="1:32" x14ac:dyDescent="0.25">
      <c r="U46" s="43"/>
      <c r="V46" s="43"/>
      <c r="W46" s="43"/>
      <c r="X46" s="43"/>
      <c r="Y46" s="43"/>
      <c r="Z46" s="43"/>
      <c r="AA46" s="43"/>
      <c r="AB46" s="43"/>
      <c r="AC46" s="43"/>
      <c r="AD46" s="43"/>
      <c r="AE46" s="43"/>
      <c r="AF46" s="43"/>
    </row>
    <row r="47" spans="1:32" x14ac:dyDescent="0.25">
      <c r="R47" s="42"/>
      <c r="U47" s="43"/>
      <c r="V47" s="43"/>
      <c r="W47" s="43"/>
      <c r="X47" s="43"/>
      <c r="Y47" s="43"/>
      <c r="Z47" s="43"/>
      <c r="AA47" s="43"/>
      <c r="AB47" s="43"/>
      <c r="AC47" s="43"/>
      <c r="AD47" s="43"/>
      <c r="AE47" s="43"/>
      <c r="AF47" s="43"/>
    </row>
    <row r="48" spans="1:32" x14ac:dyDescent="0.25">
      <c r="H48" s="43"/>
      <c r="I48" s="43"/>
      <c r="R48" s="42"/>
      <c r="S48" s="43"/>
      <c r="T48" s="43"/>
      <c r="U48" s="43"/>
      <c r="V48" s="43"/>
      <c r="W48" s="43"/>
      <c r="X48" s="43"/>
      <c r="Y48" s="43"/>
    </row>
    <row r="49" spans="8:32" x14ac:dyDescent="0.25">
      <c r="H49" s="43"/>
      <c r="I49" s="43"/>
      <c r="R49" s="42"/>
      <c r="S49" s="43"/>
      <c r="T49" s="43"/>
      <c r="U49" s="43"/>
      <c r="V49" s="43"/>
      <c r="W49" s="43"/>
      <c r="X49" s="43"/>
      <c r="Y49" s="43"/>
    </row>
    <row r="50" spans="8:32" x14ac:dyDescent="0.25">
      <c r="H50" s="43"/>
      <c r="I50" s="43"/>
      <c r="R50" s="42"/>
      <c r="S50" s="43"/>
      <c r="T50" s="43"/>
      <c r="U50" s="43"/>
      <c r="V50" s="43"/>
      <c r="W50" s="43"/>
      <c r="X50" s="43"/>
      <c r="Y50" s="43"/>
    </row>
    <row r="51" spans="8:32" x14ac:dyDescent="0.25">
      <c r="H51" s="43"/>
      <c r="I51" s="43"/>
      <c r="R51" s="42"/>
      <c r="S51" s="43"/>
      <c r="T51" s="43"/>
      <c r="U51" s="43"/>
      <c r="V51" s="43"/>
      <c r="W51" s="43"/>
      <c r="X51" s="43"/>
      <c r="Y51" s="43"/>
    </row>
    <row r="52" spans="8:32" x14ac:dyDescent="0.25">
      <c r="H52" s="43"/>
      <c r="I52" s="43"/>
      <c r="R52" s="42"/>
      <c r="S52" s="43"/>
      <c r="T52" s="43"/>
      <c r="U52" s="43"/>
      <c r="V52" s="43"/>
      <c r="W52" s="43"/>
      <c r="X52" s="43"/>
      <c r="Y52" s="43"/>
    </row>
    <row r="53" spans="8:32" x14ac:dyDescent="0.25">
      <c r="H53" s="43"/>
      <c r="I53" s="43"/>
      <c r="R53" s="43"/>
      <c r="S53" s="43"/>
      <c r="T53" s="43"/>
      <c r="U53" s="43"/>
      <c r="V53" s="43"/>
      <c r="W53" s="43"/>
      <c r="X53" s="43"/>
      <c r="Y53" s="43"/>
    </row>
    <row r="54" spans="8:32" x14ac:dyDescent="0.25">
      <c r="H54" s="43"/>
      <c r="I54" s="43"/>
      <c r="R54" s="43"/>
      <c r="S54" s="43"/>
      <c r="T54" s="43"/>
      <c r="U54" s="43"/>
      <c r="V54" s="43"/>
      <c r="W54" s="43"/>
      <c r="X54" s="43"/>
      <c r="Y54" s="43"/>
    </row>
    <row r="55" spans="8:32" x14ac:dyDescent="0.25">
      <c r="H55" s="43"/>
      <c r="I55" s="43"/>
      <c r="R55" s="43"/>
      <c r="S55" s="43"/>
      <c r="T55" s="43"/>
      <c r="U55" s="43"/>
      <c r="V55" s="43"/>
      <c r="W55" s="43"/>
      <c r="X55" s="43"/>
      <c r="Y55" s="43"/>
    </row>
    <row r="56" spans="8:32" x14ac:dyDescent="0.25">
      <c r="H56" s="43"/>
      <c r="I56" s="43"/>
      <c r="J56" s="8"/>
      <c r="K56" s="8"/>
      <c r="L56" s="8"/>
      <c r="M56" s="90"/>
      <c r="N56" s="90"/>
      <c r="O56" s="87"/>
      <c r="P56" s="42"/>
      <c r="Q56" s="42"/>
      <c r="R56" s="43"/>
      <c r="S56" s="43"/>
      <c r="T56" s="43"/>
      <c r="U56" s="43"/>
      <c r="V56" s="43"/>
      <c r="W56" s="43"/>
      <c r="X56" s="43"/>
      <c r="Y56" s="43"/>
    </row>
    <row r="57" spans="8:32" x14ac:dyDescent="0.25">
      <c r="H57" s="43"/>
      <c r="I57" s="43"/>
      <c r="K57" s="87"/>
      <c r="L57" s="87"/>
      <c r="M57" s="87"/>
      <c r="N57" s="87"/>
      <c r="O57" s="87"/>
      <c r="Q57" s="43"/>
      <c r="R57" s="43"/>
      <c r="S57" s="43"/>
      <c r="T57" s="43"/>
      <c r="U57" s="43"/>
      <c r="V57" s="43"/>
      <c r="W57" s="43"/>
      <c r="X57" s="43"/>
      <c r="Y57" s="43"/>
    </row>
    <row r="58" spans="8:32" x14ac:dyDescent="0.25">
      <c r="H58" s="43"/>
      <c r="I58" s="43"/>
      <c r="K58" s="87"/>
      <c r="L58" s="87"/>
      <c r="M58" s="87"/>
      <c r="N58" s="87"/>
      <c r="O58" s="87"/>
      <c r="U58" s="43"/>
      <c r="V58" s="43"/>
      <c r="W58" s="43"/>
      <c r="X58" s="43"/>
      <c r="Y58" s="43"/>
      <c r="Z58" s="43"/>
      <c r="AA58" s="43"/>
      <c r="AB58" s="43"/>
      <c r="AC58" s="43"/>
      <c r="AD58" s="43"/>
      <c r="AE58" s="43"/>
      <c r="AF58" s="43"/>
    </row>
    <row r="59" spans="8:32" x14ac:dyDescent="0.25">
      <c r="H59" s="43"/>
      <c r="I59" s="43"/>
      <c r="K59" s="87"/>
      <c r="L59" s="87"/>
      <c r="M59" s="87"/>
      <c r="N59" s="87"/>
      <c r="O59" s="87"/>
      <c r="U59" s="43"/>
      <c r="V59" s="43"/>
      <c r="W59" s="43"/>
      <c r="X59" s="43"/>
      <c r="Y59" s="43"/>
      <c r="Z59" s="43"/>
      <c r="AA59" s="43"/>
      <c r="AB59" s="43"/>
    </row>
    <row r="60" spans="8:32" x14ac:dyDescent="0.25">
      <c r="H60" s="43"/>
      <c r="I60" s="43"/>
      <c r="K60" s="87"/>
      <c r="L60" s="87"/>
      <c r="M60" s="87"/>
      <c r="N60" s="87"/>
      <c r="O60" s="87"/>
      <c r="U60" s="43"/>
      <c r="V60" s="43"/>
      <c r="W60" s="43"/>
      <c r="X60" s="43"/>
      <c r="Y60" s="43"/>
      <c r="Z60" s="43"/>
      <c r="AA60" s="43"/>
      <c r="AB60" s="43"/>
    </row>
    <row r="61" spans="8:32" x14ac:dyDescent="0.25">
      <c r="H61" s="43"/>
      <c r="I61" s="43"/>
      <c r="K61" s="87"/>
      <c r="L61" s="87"/>
      <c r="M61" s="87"/>
      <c r="N61" s="87"/>
      <c r="O61" s="87"/>
      <c r="U61" s="43"/>
      <c r="V61" s="43"/>
      <c r="W61" s="43"/>
      <c r="X61" s="43"/>
      <c r="Y61" s="43"/>
      <c r="Z61" s="43"/>
      <c r="AA61" s="43"/>
      <c r="AB61" s="43"/>
    </row>
    <row r="62" spans="8:32" x14ac:dyDescent="0.25">
      <c r="H62" s="43"/>
      <c r="I62" s="43"/>
      <c r="K62" s="87"/>
      <c r="L62" s="87"/>
      <c r="M62" s="87"/>
      <c r="N62" s="87"/>
      <c r="O62" s="87"/>
      <c r="U62" s="43"/>
      <c r="V62" s="43"/>
      <c r="W62" s="43"/>
      <c r="X62" s="43"/>
      <c r="Y62" s="43"/>
      <c r="Z62" s="43"/>
      <c r="AA62" s="43"/>
      <c r="AB62" s="43"/>
    </row>
    <row r="63" spans="8:32" x14ac:dyDescent="0.25">
      <c r="H63" s="43"/>
      <c r="I63" s="43"/>
      <c r="K63" s="87"/>
      <c r="L63" s="87"/>
      <c r="M63" s="87"/>
      <c r="N63" s="87"/>
      <c r="O63" s="87"/>
      <c r="U63" s="43"/>
      <c r="V63" s="43"/>
      <c r="W63" s="43"/>
      <c r="X63" s="43"/>
      <c r="Y63" s="43"/>
      <c r="Z63" s="43"/>
      <c r="AA63" s="43"/>
      <c r="AB63" s="43"/>
    </row>
    <row r="64" spans="8:32" x14ac:dyDescent="0.25">
      <c r="H64" s="43"/>
      <c r="I64" s="43"/>
      <c r="K64" s="87"/>
      <c r="L64" s="87"/>
      <c r="M64" s="87"/>
      <c r="N64" s="87"/>
      <c r="O64" s="87"/>
      <c r="U64" s="43"/>
      <c r="V64" s="43"/>
      <c r="W64" s="43"/>
      <c r="X64" s="43"/>
      <c r="Y64" s="43"/>
      <c r="Z64" s="43"/>
      <c r="AA64" s="43"/>
      <c r="AB64" s="43"/>
    </row>
    <row r="65" spans="8:28" x14ac:dyDescent="0.25">
      <c r="H65" s="43"/>
      <c r="I65" s="43"/>
      <c r="K65" s="42"/>
      <c r="L65" s="42"/>
      <c r="M65" s="42"/>
      <c r="N65" s="86"/>
      <c r="O65" s="86"/>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41" sqref="I41:J41"/>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401</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ht="15.75" thickBot="1" x14ac:dyDescent="0.3">
      <c r="A3" s="1"/>
      <c r="B3" s="1"/>
      <c r="C3" s="1"/>
      <c r="D3" s="1"/>
      <c r="E3" s="1"/>
      <c r="F3" s="1"/>
      <c r="G3" s="1"/>
      <c r="H3" s="1"/>
      <c r="I3" s="1"/>
      <c r="J3" s="1"/>
      <c r="K3" s="1"/>
    </row>
    <row r="4" spans="1:12" ht="19.5" thickBot="1" x14ac:dyDescent="0.35">
      <c r="A4" s="39" t="s">
        <v>339</v>
      </c>
      <c r="B4" s="54">
        <f>COUNTA(B5:B6)</f>
        <v>2</v>
      </c>
      <c r="C4" s="1"/>
      <c r="D4" s="1"/>
      <c r="E4" s="1"/>
      <c r="F4" s="1"/>
      <c r="G4" s="1"/>
      <c r="H4" s="1"/>
      <c r="I4" s="1"/>
      <c r="J4" s="1"/>
      <c r="K4" s="1"/>
    </row>
    <row r="5" spans="1:12" s="21" customFormat="1" x14ac:dyDescent="0.25">
      <c r="A5" s="60" t="s">
        <v>327</v>
      </c>
      <c r="B5" s="38" t="s">
        <v>423</v>
      </c>
      <c r="C5" s="2"/>
      <c r="D5" s="2" t="s">
        <v>424</v>
      </c>
      <c r="E5" s="2" t="s">
        <v>425</v>
      </c>
      <c r="F5" s="2"/>
      <c r="G5" s="2" t="s">
        <v>328</v>
      </c>
      <c r="H5" s="2"/>
      <c r="I5" s="2"/>
      <c r="J5" s="2"/>
      <c r="K5" s="2" t="s">
        <v>377</v>
      </c>
      <c r="L5" s="21" t="s">
        <v>443</v>
      </c>
    </row>
    <row r="6" spans="1:12" x14ac:dyDescent="0.25">
      <c r="A6" s="60" t="s">
        <v>327</v>
      </c>
      <c r="B6" s="38" t="s">
        <v>450</v>
      </c>
      <c r="C6" s="1" t="s">
        <v>450</v>
      </c>
      <c r="D6" s="1" t="s">
        <v>451</v>
      </c>
      <c r="E6" s="1" t="s">
        <v>452</v>
      </c>
      <c r="F6" s="1" t="s">
        <v>453</v>
      </c>
      <c r="G6" s="2" t="s">
        <v>328</v>
      </c>
      <c r="H6" s="1"/>
      <c r="I6" s="1"/>
      <c r="J6" s="1"/>
      <c r="K6" s="2" t="s">
        <v>433</v>
      </c>
      <c r="L6" t="s">
        <v>454</v>
      </c>
    </row>
    <row r="7" spans="1:12" s="8" customFormat="1" ht="19.5" thickBot="1" x14ac:dyDescent="0.35">
      <c r="A7" s="40"/>
      <c r="B7" s="56"/>
      <c r="C7" s="1"/>
      <c r="D7" s="1"/>
      <c r="E7" s="1"/>
      <c r="F7" s="1"/>
      <c r="G7" s="1"/>
      <c r="H7" s="1"/>
      <c r="I7" s="1"/>
      <c r="J7" s="1"/>
      <c r="K7" s="1"/>
    </row>
    <row r="8" spans="1:12" ht="19.5" thickBot="1" x14ac:dyDescent="0.35">
      <c r="A8" s="32" t="s">
        <v>406</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6" priority="5"/>
  </conditionalFormatting>
  <conditionalFormatting sqref="F1">
    <cfRule type="duplicateValues" dxfId="15" priority="4"/>
  </conditionalFormatting>
  <conditionalFormatting sqref="F1">
    <cfRule type="duplicateValues" dxfId="14" priority="3"/>
  </conditionalFormatting>
  <conditionalFormatting sqref="F1">
    <cfRule type="duplicateValues" dxfId="13" priority="2"/>
  </conditionalFormatting>
  <conditionalFormatting sqref="B4:B7">
    <cfRule type="duplicateValues" dxfId="12"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B20" sqref="B20"/>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401</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380</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339</v>
      </c>
      <c r="B19" s="54">
        <f>COUNTA(B20)</f>
        <v>0</v>
      </c>
    </row>
    <row r="20" spans="1:13" s="8" customFormat="1" ht="19.5" thickBot="1" x14ac:dyDescent="0.35">
      <c r="A20" s="40"/>
      <c r="B20" s="56"/>
    </row>
    <row r="21" spans="1:13" ht="19.5" thickBot="1" x14ac:dyDescent="0.35">
      <c r="A21" s="32" t="s">
        <v>406</v>
      </c>
      <c r="B21" s="55">
        <f>COUNTA(#REF!)</f>
        <v>1</v>
      </c>
    </row>
    <row r="22" spans="1:13" x14ac:dyDescent="0.25">
      <c r="A22" t="s">
        <v>253</v>
      </c>
      <c r="B22" s="89" t="s">
        <v>465</v>
      </c>
      <c r="D22" s="88" t="s">
        <v>466</v>
      </c>
      <c r="E22" s="88" t="s">
        <v>467</v>
      </c>
      <c r="F22" s="88" t="s">
        <v>275</v>
      </c>
      <c r="G22" s="88" t="s">
        <v>256</v>
      </c>
      <c r="M22" t="s">
        <v>468</v>
      </c>
    </row>
  </sheetData>
  <autoFilter ref="A2:L17">
    <sortState ref="A3:L19">
      <sortCondition ref="B2:B19"/>
    </sortState>
  </autoFilter>
  <conditionalFormatting sqref="F1">
    <cfRule type="duplicateValues" dxfId="11" priority="5"/>
  </conditionalFormatting>
  <conditionalFormatting sqref="F1">
    <cfRule type="duplicateValues" dxfId="10" priority="4"/>
  </conditionalFormatting>
  <conditionalFormatting sqref="F1">
    <cfRule type="duplicateValues" dxfId="9"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16" sqref="B16"/>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401</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2" t="s">
        <v>11</v>
      </c>
      <c r="B3" s="2" t="s">
        <v>12</v>
      </c>
      <c r="C3" s="2"/>
      <c r="D3" s="2" t="s">
        <v>13</v>
      </c>
      <c r="E3" s="2" t="s">
        <v>14</v>
      </c>
      <c r="F3" s="2" t="s">
        <v>15</v>
      </c>
      <c r="G3" s="2" t="s">
        <v>16</v>
      </c>
      <c r="H3" s="2" t="s">
        <v>17</v>
      </c>
      <c r="I3" s="2"/>
      <c r="J3" s="2"/>
      <c r="K3" s="21" t="s">
        <v>370</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371</v>
      </c>
    </row>
    <row r="7" spans="1:12" x14ac:dyDescent="0.25">
      <c r="A7" s="2" t="s">
        <v>11</v>
      </c>
      <c r="B7" s="2" t="s">
        <v>28</v>
      </c>
      <c r="C7" s="2"/>
      <c r="D7" s="2" t="s">
        <v>29</v>
      </c>
      <c r="E7" s="2"/>
      <c r="F7" s="2" t="s">
        <v>30</v>
      </c>
      <c r="G7" s="2" t="s">
        <v>16</v>
      </c>
      <c r="H7" s="2" t="s">
        <v>31</v>
      </c>
      <c r="I7" s="2"/>
      <c r="J7" s="2"/>
      <c r="K7" s="21" t="s">
        <v>370</v>
      </c>
    </row>
    <row r="8" spans="1:12" x14ac:dyDescent="0.25">
      <c r="A8" s="2" t="s">
        <v>11</v>
      </c>
      <c r="B8" s="2" t="s">
        <v>32</v>
      </c>
      <c r="C8" s="2"/>
      <c r="D8" s="2" t="s">
        <v>33</v>
      </c>
      <c r="E8" s="2"/>
      <c r="F8" s="2" t="s">
        <v>34</v>
      </c>
      <c r="G8" s="2" t="s">
        <v>16</v>
      </c>
      <c r="H8" s="2"/>
      <c r="I8" s="2"/>
      <c r="J8" s="2"/>
      <c r="K8" s="21" t="s">
        <v>371</v>
      </c>
    </row>
    <row r="9" spans="1:12" ht="15.75" thickBot="1" x14ac:dyDescent="0.3"/>
    <row r="10" spans="1:12" ht="19.5" thickBot="1" x14ac:dyDescent="0.35">
      <c r="A10" s="39" t="s">
        <v>339</v>
      </c>
      <c r="B10" s="54">
        <f>COUNTA(B11)</f>
        <v>0</v>
      </c>
    </row>
    <row r="11" spans="1:12" s="24" customFormat="1" ht="19.5" thickBot="1" x14ac:dyDescent="0.35">
      <c r="A11" s="40"/>
      <c r="B11" s="56"/>
    </row>
    <row r="12" spans="1:12" ht="19.5" thickBot="1" x14ac:dyDescent="0.35">
      <c r="A12" s="32" t="s">
        <v>406</v>
      </c>
      <c r="B12" s="55">
        <f>COUNTA(B13)</f>
        <v>0</v>
      </c>
    </row>
    <row r="19" spans="2:9" x14ac:dyDescent="0.25">
      <c r="B19" s="8"/>
      <c r="C19" s="8"/>
      <c r="D19" s="8"/>
      <c r="E19" s="8"/>
      <c r="F19" s="8"/>
      <c r="G19" s="8"/>
      <c r="H19" s="8"/>
      <c r="I19" s="8"/>
    </row>
    <row r="20" spans="2:9" x14ac:dyDescent="0.25">
      <c r="B20" s="8"/>
      <c r="C20" s="8"/>
      <c r="D20" s="8"/>
      <c r="E20" s="8"/>
      <c r="F20" s="8"/>
      <c r="G20" s="8"/>
      <c r="H20" s="8"/>
      <c r="I20" s="8"/>
    </row>
    <row r="21" spans="2:9" x14ac:dyDescent="0.25">
      <c r="B21" s="8"/>
      <c r="C21" s="8"/>
      <c r="D21" s="8"/>
      <c r="E21" s="8"/>
      <c r="F21" s="8"/>
      <c r="G21" s="8"/>
      <c r="H21" s="8"/>
      <c r="I21" s="8"/>
    </row>
    <row r="22" spans="2:9" x14ac:dyDescent="0.25">
      <c r="B22" s="8"/>
      <c r="C22" s="8"/>
      <c r="D22" s="8"/>
      <c r="E22" s="8"/>
      <c r="F22" s="8"/>
      <c r="G22" s="8"/>
      <c r="H22" s="8"/>
      <c r="I22" s="8"/>
    </row>
    <row r="23" spans="2:9" x14ac:dyDescent="0.25">
      <c r="B23" s="8"/>
      <c r="C23" s="8"/>
      <c r="D23" s="8"/>
      <c r="E23" s="8"/>
      <c r="F23" s="8"/>
      <c r="G23" s="8"/>
      <c r="H23" s="8"/>
      <c r="I23" s="8"/>
    </row>
  </sheetData>
  <autoFilter ref="A2:K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10:B11">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34" sqref="B34"/>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401</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339</v>
      </c>
      <c r="B9" s="54">
        <f>COUNTA(B10:B10)</f>
        <v>1</v>
      </c>
    </row>
    <row r="10" spans="1:13" x14ac:dyDescent="0.25">
      <c r="A10" s="24" t="s">
        <v>41</v>
      </c>
      <c r="B10" s="38" t="s">
        <v>388</v>
      </c>
      <c r="C10" s="24"/>
      <c r="D10" s="24" t="s">
        <v>389</v>
      </c>
      <c r="E10" s="24" t="s">
        <v>46</v>
      </c>
      <c r="F10" s="24" t="s">
        <v>48</v>
      </c>
      <c r="G10" s="24" t="s">
        <v>44</v>
      </c>
      <c r="H10" s="24"/>
      <c r="I10" s="24"/>
      <c r="J10" s="24"/>
      <c r="K10" s="24" t="s">
        <v>36</v>
      </c>
      <c r="L10" s="23" t="s">
        <v>438</v>
      </c>
      <c r="M10" s="20"/>
    </row>
    <row r="11" spans="1:13" ht="15.75" thickBot="1" x14ac:dyDescent="0.3">
      <c r="A11" s="2"/>
      <c r="B11" s="20"/>
      <c r="C11" s="2"/>
      <c r="D11" s="2"/>
      <c r="E11" s="2"/>
      <c r="F11" s="2"/>
      <c r="G11" s="2"/>
      <c r="H11" s="2"/>
      <c r="I11" s="2"/>
      <c r="J11" s="2"/>
      <c r="K11" s="2"/>
      <c r="L11" s="2"/>
    </row>
    <row r="12" spans="1:13" ht="19.5" thickBot="1" x14ac:dyDescent="0.35">
      <c r="A12" s="32" t="s">
        <v>406</v>
      </c>
      <c r="B12" s="55">
        <f>COUNTA(B13:B15)</f>
        <v>3</v>
      </c>
      <c r="C12" s="2"/>
      <c r="D12" s="2"/>
      <c r="E12" s="2"/>
      <c r="F12" s="2"/>
      <c r="G12" s="2"/>
      <c r="H12" s="2"/>
      <c r="I12" s="2"/>
      <c r="J12" s="2"/>
      <c r="K12" s="2"/>
      <c r="L12" s="2"/>
    </row>
    <row r="13" spans="1:13" x14ac:dyDescent="0.25">
      <c r="A13" s="23" t="s">
        <v>41</v>
      </c>
      <c r="B13" s="23" t="s">
        <v>408</v>
      </c>
      <c r="E13" s="23" t="s">
        <v>409</v>
      </c>
      <c r="G13" s="23" t="s">
        <v>44</v>
      </c>
      <c r="K13" s="23" t="s">
        <v>372</v>
      </c>
      <c r="L13" s="23" t="s">
        <v>407</v>
      </c>
    </row>
    <row r="14" spans="1:13" x14ac:dyDescent="0.25">
      <c r="A14" s="23" t="s">
        <v>41</v>
      </c>
      <c r="B14" s="23" t="s">
        <v>391</v>
      </c>
      <c r="D14" s="23" t="s">
        <v>392</v>
      </c>
      <c r="F14" s="23" t="s">
        <v>47</v>
      </c>
      <c r="G14" s="23" t="s">
        <v>44</v>
      </c>
      <c r="H14" s="23">
        <v>861572013</v>
      </c>
      <c r="K14" s="23" t="s">
        <v>36</v>
      </c>
      <c r="L14" s="23" t="s">
        <v>407</v>
      </c>
    </row>
    <row r="15" spans="1:13" x14ac:dyDescent="0.25">
      <c r="A15" s="23" t="s">
        <v>41</v>
      </c>
      <c r="B15" s="24" t="s">
        <v>330</v>
      </c>
      <c r="G15" s="23" t="s">
        <v>44</v>
      </c>
      <c r="K15" s="23" t="s">
        <v>372</v>
      </c>
      <c r="L15" s="23" t="s">
        <v>407</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60" priority="6"/>
  </conditionalFormatting>
  <conditionalFormatting sqref="F1">
    <cfRule type="duplicateValues" dxfId="59" priority="5"/>
  </conditionalFormatting>
  <conditionalFormatting sqref="F1">
    <cfRule type="duplicateValues" dxfId="58" priority="4"/>
  </conditionalFormatting>
  <conditionalFormatting sqref="F1">
    <cfRule type="duplicateValues" dxfId="57" priority="3"/>
  </conditionalFormatting>
  <conditionalFormatting sqref="B1:B1048576">
    <cfRule type="duplicateValues" dxfId="56"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401</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373</v>
      </c>
    </row>
    <row r="6" spans="1:12" ht="15.75" thickBot="1" x14ac:dyDescent="0.3"/>
    <row r="7" spans="1:12" ht="19.5" thickBot="1" x14ac:dyDescent="0.35">
      <c r="A7" s="44" t="s">
        <v>368</v>
      </c>
      <c r="B7" s="57">
        <f>COUNTA(B8:B9)</f>
        <v>2</v>
      </c>
    </row>
    <row r="8" spans="1:12" s="42" customFormat="1" x14ac:dyDescent="0.25">
      <c r="A8" t="s">
        <v>81</v>
      </c>
      <c r="B8" s="7" t="s">
        <v>385</v>
      </c>
      <c r="C8" s="58"/>
      <c r="D8" s="7" t="s">
        <v>386</v>
      </c>
      <c r="E8" t="s">
        <v>387</v>
      </c>
      <c r="F8" t="s">
        <v>86</v>
      </c>
      <c r="G8" s="1" t="s">
        <v>69</v>
      </c>
      <c r="H8"/>
      <c r="I8"/>
      <c r="K8" s="42" t="s">
        <v>420</v>
      </c>
      <c r="L8" t="s">
        <v>444</v>
      </c>
    </row>
    <row r="9" spans="1:12" s="42" customFormat="1" x14ac:dyDescent="0.25">
      <c r="A9" t="s">
        <v>81</v>
      </c>
      <c r="B9" s="7" t="s">
        <v>410</v>
      </c>
      <c r="C9" s="58" t="s">
        <v>411</v>
      </c>
      <c r="D9" s="7" t="s">
        <v>412</v>
      </c>
      <c r="E9" t="s">
        <v>413</v>
      </c>
      <c r="F9" t="s">
        <v>414</v>
      </c>
      <c r="G9" s="1" t="s">
        <v>69</v>
      </c>
      <c r="H9"/>
      <c r="I9"/>
      <c r="K9" s="42" t="s">
        <v>421</v>
      </c>
      <c r="L9" t="s">
        <v>442</v>
      </c>
    </row>
    <row r="10" spans="1:12" s="42" customFormat="1" ht="15.75" customHeight="1" thickBot="1" x14ac:dyDescent="0.3">
      <c r="G10" s="43"/>
    </row>
    <row r="11" spans="1:12" ht="19.5" thickBot="1" x14ac:dyDescent="0.35">
      <c r="A11" s="32" t="s">
        <v>406</v>
      </c>
      <c r="B11" s="55">
        <f>COUNTA(B12)</f>
        <v>0</v>
      </c>
    </row>
    <row r="13" spans="1:12" x14ac:dyDescent="0.25">
      <c r="A13" s="7"/>
    </row>
    <row r="17" spans="1:3" x14ac:dyDescent="0.25">
      <c r="A17" s="7"/>
      <c r="C17" s="7"/>
    </row>
    <row r="18" spans="1:3" x14ac:dyDescent="0.25">
      <c r="A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sheetData>
  <autoFilter ref="A2:L5">
    <sortState ref="A3:L7">
      <sortCondition ref="B2:B7"/>
    </sortState>
  </autoFilter>
  <conditionalFormatting sqref="F1">
    <cfRule type="duplicateValues" dxfId="55" priority="4"/>
  </conditionalFormatting>
  <conditionalFormatting sqref="F1">
    <cfRule type="duplicateValues" dxfId="54" priority="3"/>
  </conditionalFormatting>
  <conditionalFormatting sqref="F1">
    <cfRule type="duplicateValues" dxfId="53" priority="2"/>
  </conditionalFormatting>
  <conditionalFormatting sqref="C8:C9">
    <cfRule type="duplicateValues" dxfId="52" priority="43"/>
  </conditionalFormatting>
  <conditionalFormatting sqref="C8:C9">
    <cfRule type="duplicateValues" dxfId="51" priority="44"/>
    <cfRule type="duplicateValues" dxfId="50"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D28" sqref="D28"/>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401</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374</v>
      </c>
    </row>
    <row r="7" spans="1:12" x14ac:dyDescent="0.25">
      <c r="A7" s="1" t="s">
        <v>68</v>
      </c>
      <c r="B7" s="1" t="s">
        <v>70</v>
      </c>
      <c r="C7" s="1"/>
      <c r="D7" s="1"/>
      <c r="E7" s="1"/>
      <c r="F7" s="1" t="s">
        <v>71</v>
      </c>
      <c r="G7" s="1" t="s">
        <v>72</v>
      </c>
      <c r="H7" s="1"/>
      <c r="I7" s="1"/>
      <c r="J7" s="1"/>
      <c r="K7" s="1" t="s">
        <v>375</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339</v>
      </c>
      <c r="B10" s="54">
        <f>COUNTA(B11:B13)</f>
        <v>3</v>
      </c>
    </row>
    <row r="11" spans="1:12" s="42" customFormat="1" x14ac:dyDescent="0.25">
      <c r="A11" s="1" t="s">
        <v>68</v>
      </c>
      <c r="B11" t="s">
        <v>415</v>
      </c>
      <c r="C11"/>
      <c r="D11" t="s">
        <v>416</v>
      </c>
      <c r="E11" t="s">
        <v>417</v>
      </c>
      <c r="F11"/>
      <c r="G11" s="1" t="s">
        <v>72</v>
      </c>
      <c r="H11"/>
      <c r="I11"/>
      <c r="J11"/>
      <c r="K11" t="s">
        <v>373</v>
      </c>
      <c r="L11" t="s">
        <v>439</v>
      </c>
    </row>
    <row r="12" spans="1:12" s="42" customFormat="1" ht="15.75" customHeight="1" x14ac:dyDescent="0.25">
      <c r="A12" s="1" t="s">
        <v>68</v>
      </c>
      <c r="B12" t="s">
        <v>418</v>
      </c>
      <c r="C12" t="s">
        <v>419</v>
      </c>
      <c r="D12" t="s">
        <v>106</v>
      </c>
      <c r="E12" t="s">
        <v>97</v>
      </c>
      <c r="F12"/>
      <c r="G12" s="1" t="s">
        <v>72</v>
      </c>
      <c r="H12"/>
      <c r="I12"/>
      <c r="J12"/>
      <c r="K12" t="s">
        <v>36</v>
      </c>
      <c r="L12" t="s">
        <v>440</v>
      </c>
    </row>
    <row r="13" spans="1:12" s="42" customFormat="1" ht="15.75" customHeight="1" x14ac:dyDescent="0.25">
      <c r="A13" s="58" t="s">
        <v>68</v>
      </c>
      <c r="B13" s="7" t="s">
        <v>445</v>
      </c>
      <c r="C13" s="8"/>
      <c r="D13" s="8" t="s">
        <v>447</v>
      </c>
      <c r="E13" s="8" t="s">
        <v>448</v>
      </c>
      <c r="G13" s="1" t="s">
        <v>72</v>
      </c>
      <c r="H13" s="8" t="s">
        <v>449</v>
      </c>
      <c r="I13" s="8"/>
      <c r="J13" s="8"/>
      <c r="K13" s="8" t="s">
        <v>377</v>
      </c>
      <c r="L13" t="s">
        <v>446</v>
      </c>
    </row>
    <row r="14" spans="1:12" s="42" customFormat="1" ht="19.5" thickBot="1" x14ac:dyDescent="0.35">
      <c r="A14" s="40"/>
      <c r="B14" s="56"/>
    </row>
    <row r="15" spans="1:12" ht="19.5" thickBot="1" x14ac:dyDescent="0.35">
      <c r="A15" s="32" t="s">
        <v>406</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9" priority="18"/>
  </conditionalFormatting>
  <conditionalFormatting sqref="F1">
    <cfRule type="duplicateValues" dxfId="48" priority="13"/>
  </conditionalFormatting>
  <conditionalFormatting sqref="F1">
    <cfRule type="duplicateValues" dxfId="47" priority="12"/>
  </conditionalFormatting>
  <conditionalFormatting sqref="F1">
    <cfRule type="duplicateValues" dxfId="46" priority="11"/>
  </conditionalFormatting>
  <conditionalFormatting sqref="B10 B14">
    <cfRule type="duplicateValues" dxfId="45" priority="33"/>
  </conditionalFormatting>
  <conditionalFormatting sqref="B21:B22">
    <cfRule type="duplicateValues" dxfId="44" priority="2"/>
  </conditionalFormatting>
  <conditionalFormatting sqref="B21:B22">
    <cfRule type="duplicateValues" dxfId="43" priority="3"/>
  </conditionalFormatting>
  <conditionalFormatting sqref="B21:B22">
    <cfRule type="duplicateValues" dxfId="42" priority="4"/>
    <cfRule type="duplicateValues" dxfId="41" priority="5"/>
  </conditionalFormatting>
  <conditionalFormatting sqref="B19">
    <cfRule type="duplicateValues" dxfId="4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G44" sqref="G44"/>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401</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379</v>
      </c>
    </row>
    <row r="11" spans="1:12" x14ac:dyDescent="0.25">
      <c r="A11" s="1" t="s">
        <v>109</v>
      </c>
      <c r="B11" s="1" t="s">
        <v>142</v>
      </c>
      <c r="C11" s="1"/>
      <c r="D11" s="1" t="s">
        <v>143</v>
      </c>
      <c r="E11" s="1"/>
      <c r="F11" s="1" t="s">
        <v>144</v>
      </c>
      <c r="G11" s="1" t="s">
        <v>110</v>
      </c>
      <c r="H11" s="1" t="s">
        <v>145</v>
      </c>
      <c r="I11" s="1"/>
      <c r="J11" s="1"/>
      <c r="K11" s="1" t="s">
        <v>378</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378</v>
      </c>
    </row>
    <row r="14" spans="1:12" x14ac:dyDescent="0.25">
      <c r="A14" s="1" t="s">
        <v>109</v>
      </c>
      <c r="B14" s="1" t="s">
        <v>155</v>
      </c>
      <c r="C14" s="1"/>
      <c r="D14" s="1" t="s">
        <v>156</v>
      </c>
      <c r="E14" s="1"/>
      <c r="F14" s="1" t="s">
        <v>157</v>
      </c>
      <c r="G14" s="1" t="s">
        <v>110</v>
      </c>
      <c r="H14" s="1" t="s">
        <v>158</v>
      </c>
      <c r="I14" s="1"/>
      <c r="J14" s="1"/>
      <c r="K14" s="1" t="s">
        <v>384</v>
      </c>
    </row>
    <row r="15" spans="1:12" x14ac:dyDescent="0.25">
      <c r="A15" s="1" t="s">
        <v>109</v>
      </c>
      <c r="B15" s="1" t="s">
        <v>112</v>
      </c>
      <c r="C15" s="1"/>
      <c r="D15" s="1" t="s">
        <v>86</v>
      </c>
      <c r="E15" s="1"/>
      <c r="F15" s="1" t="s">
        <v>113</v>
      </c>
      <c r="G15" s="1" t="s">
        <v>110</v>
      </c>
      <c r="H15" s="1"/>
      <c r="I15" s="1"/>
      <c r="J15" s="1"/>
      <c r="K15" s="1" t="s">
        <v>384</v>
      </c>
    </row>
    <row r="16" spans="1:12" x14ac:dyDescent="0.25">
      <c r="A16" s="1" t="s">
        <v>109</v>
      </c>
      <c r="B16" s="1" t="s">
        <v>195</v>
      </c>
      <c r="C16" s="1"/>
      <c r="D16" s="1"/>
      <c r="E16" s="1"/>
      <c r="F16" s="1" t="s">
        <v>114</v>
      </c>
      <c r="G16" s="1" t="s">
        <v>110</v>
      </c>
      <c r="H16" s="1" t="s">
        <v>196</v>
      </c>
      <c r="I16" s="1" t="s">
        <v>197</v>
      </c>
      <c r="J16" s="1" t="s">
        <v>198</v>
      </c>
      <c r="K16" s="1" t="s">
        <v>376</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459</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384</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339</v>
      </c>
      <c r="B27" s="54">
        <f>COUNTA(#REF!)</f>
        <v>1</v>
      </c>
      <c r="C27" s="5"/>
      <c r="D27" s="5"/>
      <c r="E27" s="5"/>
      <c r="F27" s="5"/>
      <c r="G27" s="5"/>
      <c r="H27" s="5"/>
      <c r="I27" s="5"/>
      <c r="J27" s="5"/>
    </row>
    <row r="28" spans="1:12" s="8" customFormat="1" ht="18.75" x14ac:dyDescent="0.3">
      <c r="A28" s="83" t="s">
        <v>109</v>
      </c>
      <c r="B28" s="5" t="s">
        <v>455</v>
      </c>
      <c r="C28" s="8" t="s">
        <v>455</v>
      </c>
      <c r="D28" s="5" t="s">
        <v>456</v>
      </c>
      <c r="E28" s="5" t="s">
        <v>457</v>
      </c>
      <c r="F28" s="5"/>
      <c r="G28" s="5" t="s">
        <v>110</v>
      </c>
      <c r="H28" s="5"/>
      <c r="I28" s="5"/>
      <c r="J28" s="5"/>
      <c r="K28" s="8" t="s">
        <v>373</v>
      </c>
      <c r="L28" s="8" t="s">
        <v>441</v>
      </c>
    </row>
    <row r="29" spans="1:12" s="8" customFormat="1" ht="19.5" thickBot="1" x14ac:dyDescent="0.35">
      <c r="A29" s="40"/>
      <c r="B29" s="56"/>
      <c r="C29" s="5"/>
      <c r="D29" s="5"/>
      <c r="E29" s="5"/>
      <c r="F29" s="5"/>
      <c r="G29" s="5"/>
      <c r="H29" s="5"/>
      <c r="I29" s="5"/>
      <c r="J29" s="5"/>
    </row>
    <row r="30" spans="1:12" ht="19.5" thickBot="1" x14ac:dyDescent="0.35">
      <c r="A30" s="32" t="s">
        <v>406</v>
      </c>
      <c r="B30" s="55">
        <f>COUNTA(B31)</f>
        <v>0</v>
      </c>
      <c r="C30" s="5"/>
      <c r="D30" s="5"/>
      <c r="E30" s="5"/>
      <c r="F30" s="5"/>
      <c r="G30" s="5"/>
      <c r="H30" s="5"/>
      <c r="I30" s="5"/>
      <c r="J30" s="5"/>
    </row>
    <row r="31" spans="1:12" x14ac:dyDescent="0.25">
      <c r="A31" s="67"/>
    </row>
  </sheetData>
  <autoFilter ref="A2:L25">
    <sortState ref="A3:L25">
      <sortCondition ref="B2:B25"/>
    </sortState>
  </autoFilter>
  <conditionalFormatting sqref="B31:B1048576 B1:B19 B21:B26">
    <cfRule type="duplicateValues" dxfId="39" priority="5"/>
    <cfRule type="duplicateValues" dxfId="38" priority="6"/>
    <cfRule type="duplicateValues" dxfId="37" priority="7"/>
  </conditionalFormatting>
  <conditionalFormatting sqref="F1">
    <cfRule type="duplicateValues" dxfId="36" priority="4"/>
  </conditionalFormatting>
  <conditionalFormatting sqref="F1">
    <cfRule type="duplicateValues" dxfId="35" priority="3"/>
  </conditionalFormatting>
  <conditionalFormatting sqref="F1">
    <cfRule type="duplicateValues" dxfId="34" priority="2"/>
  </conditionalFormatting>
  <conditionalFormatting sqref="B27 B29">
    <cfRule type="duplicateValues" dxfId="33"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C25" sqref="C2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401</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202</v>
      </c>
      <c r="B3" s="1" t="s">
        <v>204</v>
      </c>
      <c r="C3" s="1"/>
      <c r="D3" s="1" t="s">
        <v>205</v>
      </c>
      <c r="E3" s="1"/>
      <c r="F3" s="1" t="s">
        <v>206</v>
      </c>
      <c r="G3" s="1" t="s">
        <v>203</v>
      </c>
      <c r="H3" s="1" t="s">
        <v>207</v>
      </c>
      <c r="I3" s="1"/>
      <c r="J3" s="1"/>
      <c r="K3" s="1" t="s">
        <v>331</v>
      </c>
    </row>
    <row r="4" spans="1:12" x14ac:dyDescent="0.25">
      <c r="A4" s="1" t="s">
        <v>202</v>
      </c>
      <c r="B4" s="1" t="s">
        <v>208</v>
      </c>
      <c r="C4" s="1"/>
      <c r="D4" s="1" t="s">
        <v>209</v>
      </c>
      <c r="E4" s="1" t="s">
        <v>210</v>
      </c>
      <c r="F4" s="1" t="s">
        <v>211</v>
      </c>
      <c r="G4" s="1" t="s">
        <v>203</v>
      </c>
      <c r="H4" s="1" t="s">
        <v>212</v>
      </c>
      <c r="I4" s="1"/>
      <c r="J4" s="1" t="s">
        <v>213</v>
      </c>
      <c r="K4" s="1" t="s">
        <v>374</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383</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337</v>
      </c>
      <c r="C12" s="2" t="s">
        <v>24</v>
      </c>
      <c r="D12" s="2" t="s">
        <v>336</v>
      </c>
      <c r="E12" s="2"/>
      <c r="F12" s="2" t="s">
        <v>335</v>
      </c>
      <c r="G12" s="1" t="s">
        <v>203</v>
      </c>
      <c r="H12" s="2" t="s">
        <v>334</v>
      </c>
      <c r="I12" s="2" t="s">
        <v>333</v>
      </c>
      <c r="J12" s="9" t="s">
        <v>332</v>
      </c>
      <c r="K12" s="9" t="s">
        <v>331</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339</v>
      </c>
      <c r="B17" s="54">
        <f>COUNTA(B18:B19)</f>
        <v>2</v>
      </c>
    </row>
    <row r="18" spans="1:12" s="8" customFormat="1" x14ac:dyDescent="0.25">
      <c r="A18" s="1" t="s">
        <v>202</v>
      </c>
      <c r="B18" t="s">
        <v>460</v>
      </c>
      <c r="C18"/>
      <c r="D18" t="s">
        <v>461</v>
      </c>
      <c r="E18" t="s">
        <v>240</v>
      </c>
      <c r="G18" s="1" t="s">
        <v>203</v>
      </c>
      <c r="H18" s="8" t="s">
        <v>462</v>
      </c>
      <c r="L18" t="s">
        <v>441</v>
      </c>
    </row>
    <row r="19" spans="1:12" x14ac:dyDescent="0.25">
      <c r="A19" s="1" t="s">
        <v>202</v>
      </c>
      <c r="B19" t="s">
        <v>463</v>
      </c>
      <c r="D19" t="s">
        <v>232</v>
      </c>
      <c r="E19" t="s">
        <v>233</v>
      </c>
      <c r="G19" s="1" t="s">
        <v>203</v>
      </c>
      <c r="H19" t="s">
        <v>464</v>
      </c>
      <c r="L19" t="s">
        <v>441</v>
      </c>
    </row>
    <row r="20" spans="1:12" s="8" customFormat="1" ht="15.75" thickBot="1" x14ac:dyDescent="0.3">
      <c r="A20" s="1"/>
      <c r="G20" s="1"/>
    </row>
    <row r="21" spans="1:12" ht="19.5" thickBot="1" x14ac:dyDescent="0.35">
      <c r="A21" s="32" t="s">
        <v>406</v>
      </c>
      <c r="B21" s="55">
        <f>COUNTA(B22)</f>
        <v>0</v>
      </c>
    </row>
  </sheetData>
  <autoFilter ref="A2:L15">
    <sortState ref="A3:L15">
      <sortCondition ref="B2:B15"/>
    </sortState>
  </autoFilter>
  <conditionalFormatting sqref="B22:B1048576 B1:B16">
    <cfRule type="duplicateValues" dxfId="32" priority="5"/>
  </conditionalFormatting>
  <conditionalFormatting sqref="F1">
    <cfRule type="duplicateValues" dxfId="31" priority="4"/>
  </conditionalFormatting>
  <conditionalFormatting sqref="F1">
    <cfRule type="duplicateValues" dxfId="30" priority="3"/>
  </conditionalFormatting>
  <conditionalFormatting sqref="F1">
    <cfRule type="duplicateValues" dxfId="29" priority="2"/>
  </conditionalFormatting>
  <conditionalFormatting sqref="B17">
    <cfRule type="duplicateValues" dxfId="2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401</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customFormat="1" x14ac:dyDescent="0.25">
      <c r="A3" s="1" t="s">
        <v>357</v>
      </c>
      <c r="B3" s="1" t="s">
        <v>248</v>
      </c>
      <c r="C3" s="1" t="s">
        <v>24</v>
      </c>
      <c r="D3" s="1" t="s">
        <v>249</v>
      </c>
      <c r="E3" s="1"/>
      <c r="F3" s="1" t="s">
        <v>250</v>
      </c>
      <c r="G3" s="6" t="s">
        <v>357</v>
      </c>
      <c r="H3" s="1" t="s">
        <v>251</v>
      </c>
      <c r="I3" s="1" t="s">
        <v>24</v>
      </c>
      <c r="J3" s="1" t="s">
        <v>252</v>
      </c>
      <c r="K3" s="1" t="s">
        <v>382</v>
      </c>
    </row>
    <row r="4" spans="1:12" s="8" customFormat="1" ht="15.75" thickBot="1" x14ac:dyDescent="0.3">
      <c r="A4" s="1"/>
      <c r="B4" s="1"/>
      <c r="C4" s="1"/>
      <c r="D4" s="1"/>
      <c r="E4" s="1"/>
      <c r="F4" s="1"/>
      <c r="G4" s="6"/>
      <c r="H4" s="1"/>
      <c r="I4" s="1"/>
      <c r="J4" s="1"/>
      <c r="K4" s="1"/>
    </row>
    <row r="5" spans="1:12" s="8" customFormat="1" ht="19.5" thickBot="1" x14ac:dyDescent="0.35">
      <c r="A5" s="46" t="s">
        <v>394</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406</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7" priority="6"/>
  </conditionalFormatting>
  <conditionalFormatting sqref="B9:B1048576 B1:B7">
    <cfRule type="duplicateValues" dxfId="26" priority="5"/>
  </conditionalFormatting>
  <conditionalFormatting sqref="F1">
    <cfRule type="duplicateValues" dxfId="25" priority="4"/>
  </conditionalFormatting>
  <conditionalFormatting sqref="F1">
    <cfRule type="duplicateValues" dxfId="24" priority="3"/>
  </conditionalFormatting>
  <conditionalFormatting sqref="F1">
    <cfRule type="duplicateValues" dxfId="23"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D31" sqref="D31:D32"/>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401</v>
      </c>
      <c r="B1" s="31">
        <f>COUNTA(B3:B6)</f>
        <v>4</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306</v>
      </c>
      <c r="B3" s="1" t="s">
        <v>310</v>
      </c>
      <c r="C3" s="1"/>
      <c r="D3" s="1" t="s">
        <v>311</v>
      </c>
      <c r="E3" s="1"/>
      <c r="F3" s="1" t="s">
        <v>308</v>
      </c>
      <c r="G3" s="1" t="s">
        <v>307</v>
      </c>
      <c r="H3" s="1" t="s">
        <v>312</v>
      </c>
      <c r="I3" s="1"/>
      <c r="J3" s="1"/>
      <c r="K3" s="1" t="s">
        <v>36</v>
      </c>
    </row>
    <row r="4" spans="1:12" x14ac:dyDescent="0.25">
      <c r="A4" s="1" t="s">
        <v>306</v>
      </c>
      <c r="B4" s="1" t="s">
        <v>313</v>
      </c>
      <c r="C4" s="1"/>
      <c r="D4" s="1" t="s">
        <v>314</v>
      </c>
      <c r="E4" s="1" t="s">
        <v>315</v>
      </c>
      <c r="F4" s="1" t="s">
        <v>316</v>
      </c>
      <c r="G4" s="1" t="s">
        <v>307</v>
      </c>
      <c r="H4" s="1" t="s">
        <v>317</v>
      </c>
      <c r="I4" s="1"/>
      <c r="J4" s="1" t="s">
        <v>318</v>
      </c>
      <c r="K4" s="1" t="s">
        <v>376</v>
      </c>
    </row>
    <row r="5" spans="1:12" x14ac:dyDescent="0.25">
      <c r="A5" s="1" t="s">
        <v>306</v>
      </c>
      <c r="B5" s="1" t="s">
        <v>319</v>
      </c>
      <c r="C5" s="1"/>
      <c r="D5" s="1" t="s">
        <v>320</v>
      </c>
      <c r="E5" s="1"/>
      <c r="F5" s="1" t="s">
        <v>309</v>
      </c>
      <c r="G5" s="1" t="s">
        <v>307</v>
      </c>
      <c r="H5" s="1" t="s">
        <v>24</v>
      </c>
      <c r="I5" s="1" t="s">
        <v>24</v>
      </c>
      <c r="J5" s="1" t="s">
        <v>24</v>
      </c>
      <c r="K5" s="1" t="s">
        <v>381</v>
      </c>
    </row>
    <row r="6" spans="1:12" x14ac:dyDescent="0.25">
      <c r="A6" s="1" t="s">
        <v>306</v>
      </c>
      <c r="B6" s="1" t="s">
        <v>322</v>
      </c>
      <c r="C6" s="1" t="s">
        <v>24</v>
      </c>
      <c r="D6" s="1" t="s">
        <v>323</v>
      </c>
      <c r="E6" s="1"/>
      <c r="F6" s="1" t="s">
        <v>321</v>
      </c>
      <c r="G6" s="1" t="s">
        <v>307</v>
      </c>
      <c r="H6" s="1" t="s">
        <v>324</v>
      </c>
      <c r="I6" s="1" t="s">
        <v>325</v>
      </c>
      <c r="J6" s="1" t="s">
        <v>326</v>
      </c>
      <c r="K6" s="1" t="s">
        <v>35</v>
      </c>
    </row>
    <row r="7" spans="1:12" ht="15.75" thickBot="1" x14ac:dyDescent="0.3">
      <c r="B7" s="6"/>
    </row>
    <row r="8" spans="1:12" ht="19.5" thickBot="1" x14ac:dyDescent="0.35">
      <c r="A8" s="46" t="s">
        <v>394</v>
      </c>
      <c r="B8" s="47">
        <f>COUNTA(B9:B9)</f>
        <v>0</v>
      </c>
    </row>
    <row r="9" spans="1:12" s="42" customFormat="1" x14ac:dyDescent="0.25"/>
    <row r="10" spans="1:12" s="8" customFormat="1" ht="15.75" thickBot="1" x14ac:dyDescent="0.3">
      <c r="B10" s="6"/>
    </row>
    <row r="11" spans="1:12" ht="19.5" thickBot="1" x14ac:dyDescent="0.35">
      <c r="A11" s="32" t="s">
        <v>406</v>
      </c>
      <c r="B11" s="55">
        <f>COUNTA(B12:B13)</f>
        <v>2</v>
      </c>
    </row>
    <row r="12" spans="1:12" x14ac:dyDescent="0.25">
      <c r="A12" t="s">
        <v>306</v>
      </c>
      <c r="B12" s="6" t="s">
        <v>430</v>
      </c>
      <c r="D12" t="s">
        <v>431</v>
      </c>
      <c r="E12" t="s">
        <v>422</v>
      </c>
      <c r="G12" t="s">
        <v>432</v>
      </c>
      <c r="K12" t="s">
        <v>433</v>
      </c>
      <c r="L12" t="s">
        <v>407</v>
      </c>
    </row>
    <row r="13" spans="1:12" x14ac:dyDescent="0.25">
      <c r="A13" t="s">
        <v>306</v>
      </c>
      <c r="B13" s="6" t="s">
        <v>434</v>
      </c>
      <c r="D13" t="s">
        <v>435</v>
      </c>
      <c r="F13" t="s">
        <v>436</v>
      </c>
      <c r="H13">
        <v>871143535</v>
      </c>
      <c r="K13" t="s">
        <v>437</v>
      </c>
      <c r="L13" t="s">
        <v>407</v>
      </c>
    </row>
    <row r="14" spans="1:12" x14ac:dyDescent="0.25">
      <c r="B14" s="6"/>
    </row>
    <row r="15" spans="1:12" x14ac:dyDescent="0.25">
      <c r="B15" s="6"/>
    </row>
    <row r="16" spans="1:12" x14ac:dyDescent="0.25">
      <c r="B16" s="6"/>
    </row>
    <row r="19" spans="2:2" ht="14.25" customHeight="1" x14ac:dyDescent="0.25"/>
    <row r="21" spans="2:2" x14ac:dyDescent="0.25">
      <c r="B21" s="7"/>
    </row>
    <row r="22" spans="2:2" x14ac:dyDescent="0.25">
      <c r="B22" s="7"/>
    </row>
    <row r="23" spans="2:2" x14ac:dyDescent="0.25">
      <c r="B23" s="7"/>
    </row>
  </sheetData>
  <autoFilter ref="A2:L6">
    <sortState ref="A3:L16">
      <sortCondition ref="B2:B16"/>
    </sortState>
  </autoFilter>
  <conditionalFormatting sqref="B24:B1048576 B9 B1:B6">
    <cfRule type="duplicateValues" dxfId="22" priority="10"/>
  </conditionalFormatting>
  <conditionalFormatting sqref="B21:B1048576 B12:B16 B1:B10">
    <cfRule type="duplicateValues" dxfId="21" priority="8"/>
  </conditionalFormatting>
  <conditionalFormatting sqref="F1">
    <cfRule type="duplicateValues" dxfId="20" priority="7"/>
  </conditionalFormatting>
  <conditionalFormatting sqref="F1">
    <cfRule type="duplicateValues" dxfId="19" priority="6"/>
  </conditionalFormatting>
  <conditionalFormatting sqref="F1">
    <cfRule type="duplicateValues" dxfId="18" priority="5"/>
  </conditionalFormatting>
  <conditionalFormatting sqref="B21:B23 B12:B16 B7:B8 B10">
    <cfRule type="duplicateValues" dxfId="17"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2018-08-22T12:20:01Z</cp:lastPrinted>
  <dcterms:created xsi:type="dcterms:W3CDTF">2017-12-07T14:35:07Z</dcterms:created>
  <dcterms:modified xsi:type="dcterms:W3CDTF">2018-08-22T14:41:56Z</dcterms:modified>
</cp:coreProperties>
</file>