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Aug\"/>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Co'!$A$2:$L$20</definedName>
    <definedName name="_xlnm._FilterDatabase" localSheetId="2" hidden="1">'Dun Laoghaire Rathdown '!$A$2:$L$7</definedName>
    <definedName name="_xlnm._FilterDatabase" localSheetId="3" hidden="1">'Fingal Co'!$A$2:$L$37</definedName>
    <definedName name="_xlnm._FilterDatabase" localSheetId="4" hidden="1">'Kildare Co'!$A$2:$L$42</definedName>
    <definedName name="_xlnm._FilterDatabase" localSheetId="5" hidden="1">'Laois Co'!$A$2:$L$4</definedName>
    <definedName name="_xlnm._FilterDatabase" localSheetId="6" hidden="1">'Longford Co'!$A$2:$L$5</definedName>
    <definedName name="_xlnm._FilterDatabase" localSheetId="7" hidden="1">'Louth Co'!$A$2:$L$4</definedName>
    <definedName name="_xlnm._FilterDatabase" localSheetId="8" hidden="1">'Meath Co'!$A$2:$L$10</definedName>
    <definedName name="_xlnm._FilterDatabase" localSheetId="9" hidden="1">'Offaly Co'!$A$2:$L$10</definedName>
    <definedName name="_xlnm._FilterDatabase" localSheetId="0" hidden="1">Overview!$H$1:$U$19</definedName>
    <definedName name="_xlnm._FilterDatabase" localSheetId="10" hidden="1">'South Dublin Co'!$A$2:$M$7</definedName>
    <definedName name="_xlnm._FilterDatabase" localSheetId="11" hidden="1">'Westmeath Co'!$A$2:$L$14</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 l="1"/>
  <c r="B1" i="11"/>
  <c r="B1" i="13"/>
  <c r="B1" i="12"/>
  <c r="B1" i="25"/>
  <c r="B1" i="8"/>
  <c r="B1" i="14" l="1"/>
  <c r="Q3" i="34" l="1"/>
  <c r="Q6" i="34"/>
  <c r="Q7" i="34"/>
  <c r="Q11" i="34"/>
  <c r="Q12" i="34"/>
  <c r="Q10" i="34"/>
  <c r="Q15" i="34"/>
  <c r="Q18" i="34"/>
  <c r="Q19" i="34"/>
  <c r="Q22" i="34"/>
  <c r="Q23" i="34"/>
  <c r="Q26" i="34"/>
  <c r="Q27" i="34"/>
  <c r="Q30" i="34"/>
  <c r="Q31" i="34"/>
  <c r="Q4" i="34"/>
  <c r="Q5" i="34"/>
  <c r="Q8" i="34"/>
  <c r="Q9" i="34"/>
  <c r="Q13" i="34"/>
  <c r="Q14" i="34"/>
  <c r="Q16" i="34"/>
  <c r="Q17" i="34"/>
  <c r="Q20" i="34"/>
  <c r="Q21" i="34"/>
  <c r="Q24" i="34"/>
  <c r="Q25" i="34"/>
  <c r="Q28" i="34"/>
  <c r="Q29" i="34"/>
  <c r="Q32" i="34"/>
  <c r="Q33" i="34"/>
  <c r="B9" i="9" l="1"/>
  <c r="B1" i="24" l="1"/>
  <c r="B1" i="19" l="1"/>
  <c r="B1" i="9"/>
  <c r="B1" i="21"/>
  <c r="B1" i="5"/>
  <c r="B33" i="3"/>
  <c r="B11" i="19" l="1"/>
  <c r="B16" i="12" l="1"/>
  <c r="B39" i="14" l="1"/>
  <c r="B45" i="5"/>
  <c r="B6" i="24" l="1"/>
  <c r="P34" i="34" l="1"/>
  <c r="B6" i="19" l="1"/>
  <c r="B12" i="25"/>
  <c r="B10" i="24"/>
  <c r="B30" i="3"/>
  <c r="B18" i="12" l="1"/>
  <c r="B6" i="21" l="1"/>
  <c r="B14" i="9" l="1"/>
  <c r="C4" i="34" l="1"/>
  <c r="B13" i="8" l="1"/>
  <c r="B6" i="34" l="1"/>
  <c r="F3" i="34" l="1"/>
  <c r="C3" i="34" l="1"/>
  <c r="D4" i="34" l="1"/>
  <c r="B12" i="13"/>
  <c r="E9" i="34" s="1"/>
  <c r="E10" i="34"/>
  <c r="E4" i="34"/>
  <c r="E13" i="34"/>
  <c r="D14" i="34"/>
  <c r="D13" i="34"/>
  <c r="D12" i="34"/>
  <c r="D5" i="34"/>
  <c r="D3" i="34"/>
  <c r="C5" i="34" l="1"/>
  <c r="C7" i="34"/>
  <c r="C9" i="34"/>
  <c r="C12" i="34"/>
  <c r="C8" i="34"/>
  <c r="C6" i="34"/>
  <c r="C13" i="34"/>
  <c r="C10" i="34"/>
  <c r="C14" i="34"/>
  <c r="C11" i="34"/>
  <c r="B3" i="34"/>
  <c r="B5" i="34"/>
  <c r="B7" i="34"/>
  <c r="B9" i="34"/>
  <c r="B12" i="34"/>
  <c r="B8" i="34"/>
  <c r="B13" i="34"/>
  <c r="B10" i="34"/>
  <c r="B4" i="34"/>
  <c r="B14" i="34"/>
  <c r="B11" i="34"/>
  <c r="N34" i="34" l="1"/>
  <c r="K34" i="34"/>
  <c r="M34" i="34"/>
  <c r="O34" i="34"/>
  <c r="B15" i="34" l="1"/>
  <c r="G3" i="34"/>
  <c r="H3" i="34" s="1"/>
  <c r="C15" i="34"/>
  <c r="L34" i="34"/>
  <c r="E11" i="34" l="1"/>
  <c r="D11" i="34"/>
  <c r="D7" i="34"/>
  <c r="E3" i="34"/>
  <c r="E6" i="34"/>
  <c r="B16" i="25"/>
  <c r="E12" i="34" s="1"/>
  <c r="B15" i="8"/>
  <c r="E7" i="34" s="1"/>
  <c r="B9" i="11"/>
  <c r="E8" i="34" s="1"/>
  <c r="B7" i="11"/>
  <c r="D8" i="34" s="1"/>
  <c r="B10" i="21"/>
  <c r="E5" i="34" s="1"/>
  <c r="B49" i="5"/>
  <c r="E14" i="34" s="1"/>
  <c r="B10" i="13"/>
  <c r="D9" i="34" s="1"/>
  <c r="E15" i="34" l="1"/>
  <c r="D10" i="34"/>
  <c r="D6" i="34"/>
  <c r="D15" i="34" l="1"/>
  <c r="F11" i="34"/>
  <c r="G11" i="34" s="1"/>
  <c r="H11" i="34" s="1"/>
  <c r="F6" i="34"/>
  <c r="F12" i="34"/>
  <c r="G12" i="34" s="1"/>
  <c r="H12" i="34" s="1"/>
  <c r="F7" i="34"/>
  <c r="F4" i="34"/>
  <c r="G4" i="34" s="1"/>
  <c r="H4" i="34" s="1"/>
  <c r="F8" i="34"/>
  <c r="G8" i="34" s="1"/>
  <c r="H8" i="34" s="1"/>
  <c r="F5" i="34"/>
  <c r="G5" i="34" s="1"/>
  <c r="H5" i="34" s="1"/>
  <c r="F14" i="34"/>
  <c r="G14" i="34" s="1"/>
  <c r="H14" i="34" s="1"/>
  <c r="F13" i="34"/>
  <c r="G13" i="34" s="1"/>
  <c r="H13" i="34" s="1"/>
  <c r="F9" i="34"/>
  <c r="G9" i="34" s="1"/>
  <c r="H9" i="34" s="1"/>
  <c r="G7" i="34" l="1"/>
  <c r="H7" i="34" s="1"/>
  <c r="G6" i="34"/>
  <c r="H6" i="34" s="1"/>
  <c r="F10" i="34"/>
  <c r="G10" i="34" s="1"/>
  <c r="H10" i="34" s="1"/>
  <c r="H15" i="34" l="1"/>
  <c r="F15" i="34"/>
  <c r="Q34" i="34" l="1"/>
</calcChain>
</file>

<file path=xl/sharedStrings.xml><?xml version="1.0" encoding="utf-8"?>
<sst xmlns="http://schemas.openxmlformats.org/spreadsheetml/2006/main" count="1742" uniqueCount="867">
  <si>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</si>
  <si>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</si>
  <si>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</si>
  <si>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</si>
  <si>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</si>
  <si>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</si>
  <si>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</si>
  <si>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</si>
  <si>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</si>
  <si>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</si>
  <si>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</si>
  <si>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</si>
  <si>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</si>
  <si>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</si>
  <si>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</si>
  <si>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</si>
  <si>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</si>
  <si>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</si>
  <si>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</si>
  <si>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</si>
  <si>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</si>
  <si>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</si>
  <si>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</si>
  <si>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</si>
  <si>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</si>
  <si>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</si>
  <si>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</si>
  <si>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</si>
  <si>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</si>
  <si>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</si>
  <si>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</si>
  <si>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</si>
  <si>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</si>
  <si>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</si>
  <si>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</si>
  <si>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</si>
  <si>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01 8788415</t>
  </si>
  <si>
    <t>Unit 1 Jamestown Little Industrial Estate</t>
  </si>
  <si>
    <t>01 8343595</t>
  </si>
  <si>
    <t>Cameron Cars</t>
  </si>
  <si>
    <t>3 Lee Road</t>
  </si>
  <si>
    <t>Dublin Ind Estate</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</si>
  <si>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</si>
  <si>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</si>
  <si>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</si>
  <si>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</si>
  <si>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</si>
  <si>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</si>
  <si>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</si>
  <si>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</si>
  <si>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</si>
  <si>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</si>
  <si>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</si>
  <si>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</si>
  <si>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</si>
  <si>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</si>
  <si>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</si>
  <si>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</si>
  <si>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</si>
  <si>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</si>
  <si>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</si>
  <si>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</si>
  <si>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</si>
  <si>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</si>
  <si>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</si>
  <si>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</si>
  <si>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</si>
  <si>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</si>
  <si>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</si>
  <si>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</si>
  <si>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</si>
  <si>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</si>
  <si>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</si>
  <si>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</si>
  <si>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</si>
  <si>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</si>
  <si>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</si>
  <si>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</si>
  <si>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</si>
  <si>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</si>
  <si>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</si>
  <si>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Promenade road</t>
  </si>
  <si>
    <t>Tolka Quay</t>
  </si>
  <si>
    <t>01-8365277</t>
  </si>
  <si>
    <t>01-8366893</t>
  </si>
  <si>
    <t>Terry O'Reilly Tyres</t>
  </si>
  <si>
    <t>20 St James Ave</t>
  </si>
  <si>
    <t>Clonliffe Rd</t>
  </si>
  <si>
    <t>01-8740756</t>
  </si>
  <si>
    <t>Dublin 4</t>
  </si>
  <si>
    <t>Warterloo Garage</t>
  </si>
  <si>
    <t>85 Waterloo Lane</t>
  </si>
  <si>
    <t>(01) 668 0067</t>
  </si>
  <si>
    <t>Dublin 5</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</si>
  <si>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</si>
  <si>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</si>
  <si>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</si>
  <si>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</si>
  <si>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</si>
  <si>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</si>
  <si>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</si>
  <si>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</si>
  <si>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</si>
  <si>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</si>
  <si>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</si>
  <si>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</si>
  <si>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</si>
  <si>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</si>
  <si>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</si>
  <si>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</si>
  <si>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</si>
  <si>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</si>
  <si>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</si>
  <si>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</si>
  <si>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</si>
  <si>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</si>
  <si>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</si>
  <si>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</si>
  <si>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</si>
  <si>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Moloney Motors</t>
  </si>
  <si>
    <t>136 Emmet Road</t>
  </si>
  <si>
    <t xml:space="preserve">Inchicore </t>
  </si>
  <si>
    <t>086-2531771</t>
  </si>
  <si>
    <t>sales@moloneymotors.ie</t>
  </si>
  <si>
    <t>Mulligans Repairs</t>
  </si>
  <si>
    <t>17 Synge Lane</t>
  </si>
  <si>
    <t>Synge St</t>
  </si>
  <si>
    <t>mulligansgarage@eircom.net</t>
  </si>
  <si>
    <t>SCR Garages Ltd</t>
  </si>
  <si>
    <t>Davitt Road</t>
  </si>
  <si>
    <t>01 4505149 </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</si>
  <si>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</si>
  <si>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</si>
  <si>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</si>
  <si>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</si>
  <si>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</si>
  <si>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</si>
  <si>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</si>
  <si>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</si>
  <si>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</si>
  <si>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</si>
  <si>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</si>
  <si>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</si>
  <si>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</si>
  <si>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</si>
  <si>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</si>
  <si>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</si>
  <si>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</si>
  <si>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</si>
  <si>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</si>
  <si>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</si>
  <si>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</si>
  <si>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</si>
  <si>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</si>
  <si>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</si>
  <si>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</si>
  <si>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</si>
  <si>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</si>
  <si>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</si>
  <si>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</si>
  <si>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</si>
  <si>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</si>
  <si>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</si>
  <si>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</si>
  <si>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</si>
  <si>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</si>
  <si>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</si>
  <si>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</si>
  <si>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</si>
  <si>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</si>
  <si>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</si>
  <si>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</si>
  <si>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</si>
  <si>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</si>
  <si>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</si>
  <si>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</si>
  <si>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</si>
  <si>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</si>
  <si>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</si>
  <si>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</si>
  <si>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</si>
  <si>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</si>
  <si>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</si>
  <si>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</si>
  <si>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</si>
  <si>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</si>
  <si>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</si>
  <si>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</si>
  <si>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</si>
  <si>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</si>
  <si>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</si>
  <si>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</si>
  <si>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</si>
  <si>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</si>
  <si>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</si>
  <si>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</si>
  <si>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</si>
  <si>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</si>
  <si>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</si>
  <si>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</si>
  <si>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</si>
  <si>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</si>
  <si>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</si>
  <si>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</si>
  <si>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</si>
  <si>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</si>
  <si>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</si>
  <si>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</si>
  <si>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</si>
  <si>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</si>
  <si>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</si>
  <si>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</si>
  <si>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</si>
  <si>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</si>
  <si>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</si>
  <si>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</si>
  <si>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</si>
  <si>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</si>
  <si>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</si>
  <si>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</si>
  <si>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</si>
  <si>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</si>
  <si>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</si>
  <si>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</si>
  <si>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</si>
  <si>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</si>
  <si>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</si>
  <si>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</si>
  <si>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</si>
  <si>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</si>
  <si>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</si>
  <si>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</si>
  <si>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</si>
  <si>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</si>
  <si>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</si>
  <si>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</si>
  <si>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</si>
  <si>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</si>
  <si>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</si>
  <si>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</si>
  <si>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</si>
  <si>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</si>
  <si>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</si>
  <si>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</si>
  <si>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</si>
  <si>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</si>
  <si>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</si>
  <si>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</si>
  <si>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</si>
  <si>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</si>
  <si>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</si>
  <si>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</si>
  <si>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</si>
  <si>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</si>
  <si>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</si>
  <si>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</si>
  <si>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</si>
  <si>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</si>
  <si>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</si>
  <si>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</si>
  <si>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</si>
  <si>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</si>
  <si>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</si>
  <si>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</si>
  <si>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</si>
  <si>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</si>
  <si>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</si>
  <si>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</si>
  <si>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</si>
  <si>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</si>
  <si>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</si>
  <si>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</si>
  <si>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</si>
  <si>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</si>
  <si>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</si>
  <si>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</si>
  <si>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</si>
  <si>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</si>
  <si>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</si>
  <si>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</si>
  <si>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</si>
  <si>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</si>
  <si>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</si>
  <si>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</si>
  <si>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</si>
  <si>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</si>
  <si>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</si>
  <si>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</si>
  <si>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</si>
  <si>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</si>
  <si>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</si>
  <si>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</si>
  <si>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</si>
  <si>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</si>
  <si>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</si>
  <si>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</si>
  <si>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</si>
  <si>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</si>
  <si>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Trim </t>
  </si>
  <si>
    <t>Castletown</t>
  </si>
  <si>
    <t>AK Autocare</t>
  </si>
  <si>
    <t>Raystown Bus Pk</t>
  </si>
  <si>
    <t>Ratoath</t>
  </si>
  <si>
    <t>083-4595961</t>
  </si>
  <si>
    <t>C Mc Tyres Ltd</t>
  </si>
  <si>
    <t>Tullyattin</t>
  </si>
  <si>
    <t>Newcastle</t>
  </si>
  <si>
    <t>Moynalty</t>
  </si>
  <si>
    <t>F&amp;C Coffey Garage</t>
  </si>
  <si>
    <t>Rathrone</t>
  </si>
  <si>
    <t>(046) 9543914</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</si>
  <si>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</si>
  <si>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</si>
  <si>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</si>
  <si>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</si>
  <si>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</si>
  <si>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</si>
  <si>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</si>
  <si>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</si>
  <si>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</si>
  <si>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</si>
  <si>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</si>
  <si>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</si>
  <si>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</si>
  <si>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</si>
  <si>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</si>
  <si>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</si>
  <si>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</si>
  <si>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</si>
  <si>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</si>
  <si>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</si>
  <si>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</si>
  <si>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</si>
  <si>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</si>
  <si>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</si>
  <si>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</si>
  <si>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</si>
  <si>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</si>
  <si>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</si>
  <si>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</si>
  <si>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</si>
  <si>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</si>
  <si>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</si>
  <si>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</si>
  <si>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</si>
  <si>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</si>
  <si>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</si>
  <si>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</si>
  <si>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</si>
  <si>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</si>
  <si>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</si>
  <si>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</si>
  <si>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</si>
  <si>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</si>
  <si>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</si>
  <si>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</si>
  <si>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</si>
  <si>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</si>
  <si>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</si>
  <si>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</si>
  <si>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</si>
  <si>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</si>
  <si>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</si>
  <si>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</si>
  <si>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</si>
  <si>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</si>
  <si>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</si>
  <si>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</si>
  <si>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</si>
  <si>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</si>
  <si>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</si>
  <si>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</si>
  <si>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</si>
  <si>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</si>
  <si>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</si>
  <si>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</si>
  <si>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</si>
  <si>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</si>
  <si>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</si>
  <si>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</si>
  <si>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</si>
  <si>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</si>
  <si>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</si>
  <si>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</si>
  <si>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</si>
  <si>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</si>
  <si>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</si>
  <si>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</si>
  <si>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</si>
  <si>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Delvin</t>
  </si>
  <si>
    <t>HECE Services</t>
  </si>
  <si>
    <t>28 Stoneyford Park</t>
  </si>
  <si>
    <t>086 1726337</t>
  </si>
  <si>
    <t>James Carroll Motors</t>
  </si>
  <si>
    <t>Kilbeggan</t>
  </si>
  <si>
    <t>057-9332174/086-3769487</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</si>
  <si>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</si>
  <si>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</si>
  <si>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</si>
  <si>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</si>
  <si>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</si>
  <si>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</si>
  <si>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</si>
  <si>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</si>
  <si>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</si>
  <si>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</si>
  <si>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</si>
  <si>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</si>
  <si>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</si>
  <si>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</si>
  <si>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</si>
  <si>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</si>
  <si>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</si>
  <si>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</si>
  <si>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</si>
  <si>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</si>
  <si>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</si>
  <si>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</si>
  <si>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</si>
  <si>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</si>
  <si>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</si>
  <si>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</si>
  <si>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</si>
  <si>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</si>
  <si>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</si>
  <si>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</si>
  <si>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</si>
  <si>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</si>
  <si>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</si>
  <si>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</si>
  <si>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</si>
  <si>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</si>
  <si>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</si>
  <si>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</si>
  <si>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</si>
  <si>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</si>
  <si>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</si>
  <si>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</si>
  <si>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</si>
  <si>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</si>
  <si>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</si>
  <si>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</si>
  <si>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</si>
  <si>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</si>
  <si>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</si>
  <si>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</si>
  <si>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</si>
  <si>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</si>
  <si>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</si>
  <si>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</si>
  <si>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</si>
  <si>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Donabate</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</si>
  <si>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</si>
  <si>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</si>
  <si>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</si>
  <si>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</si>
  <si>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</si>
  <si>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</si>
  <si>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</si>
  <si>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</si>
  <si>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</si>
  <si>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</si>
  <si>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</si>
  <si>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</si>
  <si>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</si>
  <si>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</si>
  <si>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</si>
  <si>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</si>
  <si>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</si>
  <si>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</si>
  <si>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</si>
  <si>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</si>
  <si>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</si>
  <si>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</si>
  <si>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</si>
  <si>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</si>
  <si>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</si>
  <si>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</si>
  <si>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</si>
  <si>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</si>
  <si>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</si>
  <si>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</si>
  <si>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</si>
  <si>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</si>
  <si>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</si>
  <si>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</si>
  <si>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</si>
  <si>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</si>
  <si>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</si>
  <si>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</si>
  <si>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</si>
  <si>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</si>
  <si>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</si>
  <si>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</si>
  <si>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</si>
  <si>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</si>
  <si>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</si>
  <si>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</si>
  <si>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</si>
  <si>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</si>
  <si>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</si>
  <si>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</si>
  <si>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</si>
  <si>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</si>
  <si>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</si>
  <si>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</si>
  <si>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</si>
  <si>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</si>
  <si>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</si>
  <si>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</si>
  <si>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</si>
  <si>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</si>
  <si>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</si>
  <si>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</si>
  <si>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</si>
  <si>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</si>
  <si>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</si>
  <si>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</si>
  <si>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</si>
  <si>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</si>
  <si>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</si>
  <si>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</si>
  <si>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</si>
  <si>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</si>
  <si>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</si>
  <si>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</si>
  <si>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</si>
  <si>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</si>
  <si>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</si>
  <si>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</si>
  <si>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</si>
  <si>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</si>
  <si>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</si>
  <si>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</si>
  <si>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</si>
  <si>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</si>
  <si>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</si>
  <si>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</si>
  <si>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</si>
  <si>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</si>
  <si>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</si>
  <si>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</si>
  <si>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</si>
  <si>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</si>
  <si>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</si>
  <si>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</si>
  <si>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</si>
  <si>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</si>
  <si>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</si>
  <si>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</si>
  <si>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</si>
  <si>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</si>
  <si>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Blanchardstown Ford</t>
  </si>
  <si>
    <t>Coolmine Business Park</t>
  </si>
  <si>
    <t>01-8662500</t>
  </si>
  <si>
    <t>Clonsilla Service Centre</t>
  </si>
  <si>
    <t>3a Kirkfield Cottages</t>
  </si>
  <si>
    <t>Clonsilla Road</t>
  </si>
  <si>
    <t>087 1271650</t>
  </si>
  <si>
    <t>clonsillaservicecentre@gmail.com</t>
  </si>
  <si>
    <t>Mulhaddart</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</si>
  <si>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</si>
  <si>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</si>
  <si>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</si>
  <si>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</si>
  <si>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</si>
  <si>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</si>
  <si>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</si>
  <si>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</si>
  <si>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</si>
  <si>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</si>
  <si>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</si>
  <si>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</si>
  <si>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</si>
  <si>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</si>
  <si>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</si>
  <si>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</si>
  <si>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</si>
  <si>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</si>
  <si>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</si>
  <si>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</si>
  <si>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</si>
  <si>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</si>
  <si>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</si>
  <si>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</si>
  <si>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</si>
  <si>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</si>
  <si>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</si>
  <si>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</si>
  <si>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</si>
  <si>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</si>
  <si>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</si>
  <si>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</si>
  <si>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</si>
  <si>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</si>
  <si>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</si>
  <si>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</si>
  <si>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</si>
  <si>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</si>
  <si>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</si>
  <si>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</si>
  <si>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</si>
  <si>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</si>
  <si>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</si>
  <si>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</si>
  <si>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</si>
  <si>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</si>
  <si>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</si>
  <si>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</si>
  <si>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</si>
  <si>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</si>
  <si>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</si>
  <si>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</si>
  <si>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</si>
  <si>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</si>
  <si>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</si>
  <si>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</si>
  <si>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</si>
  <si>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</si>
  <si>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</si>
  <si>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</si>
  <si>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</si>
  <si>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</si>
  <si>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</si>
  <si>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</si>
  <si>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</si>
  <si>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</si>
  <si>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</si>
  <si>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</si>
  <si>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</si>
  <si>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</si>
  <si>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</si>
  <si>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</si>
  <si>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</si>
  <si>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</si>
  <si>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</si>
  <si>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</si>
  <si>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</si>
  <si>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</si>
  <si>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</si>
  <si>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</si>
  <si>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</si>
  <si>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</si>
  <si>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</si>
  <si>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</si>
  <si>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</si>
  <si>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James Hanamy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</si>
  <si>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</si>
  <si>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</si>
  <si>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</si>
  <si>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</si>
  <si>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</si>
  <si>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</si>
  <si>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</si>
  <si>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</si>
  <si>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</si>
  <si>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</si>
  <si>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</si>
  <si>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</si>
  <si>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</si>
  <si>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</si>
  <si>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</si>
  <si>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</si>
  <si>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</si>
  <si>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</si>
  <si>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</si>
  <si>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</si>
  <si>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</si>
  <si>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</si>
  <si>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</si>
  <si>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</si>
  <si>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</si>
  <si>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</si>
  <si>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</si>
  <si>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</si>
  <si>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</si>
  <si>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</si>
  <si>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</si>
  <si>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</si>
  <si>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</si>
  <si>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</si>
  <si>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</si>
  <si>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</si>
  <si>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</si>
  <si>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</si>
  <si>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</si>
  <si>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</si>
  <si>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</si>
  <si>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</si>
  <si>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</si>
  <si>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</si>
  <si>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</si>
  <si>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</si>
  <si>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</si>
  <si>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</si>
  <si>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</si>
  <si>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</si>
  <si>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</si>
  <si>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</si>
  <si>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</si>
  <si>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</si>
  <si>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</si>
  <si>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</si>
  <si>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</si>
  <si>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</si>
  <si>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</si>
  <si>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</si>
  <si>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</si>
  <si>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</si>
  <si>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</si>
  <si>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</si>
  <si>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</si>
  <si>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</si>
  <si>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</si>
  <si>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</si>
  <si>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</si>
  <si>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</si>
  <si>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</si>
  <si>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</si>
  <si>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</si>
  <si>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</si>
  <si>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</si>
  <si>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</si>
  <si>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</si>
  <si>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</si>
  <si>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</si>
  <si>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</si>
  <si>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</si>
  <si>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</si>
  <si>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</si>
  <si>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</si>
  <si>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</si>
  <si>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</si>
  <si>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</si>
  <si>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</si>
  <si>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</si>
  <si>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</si>
  <si>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</si>
  <si>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</si>
  <si>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</si>
  <si>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</si>
  <si>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</si>
  <si>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</si>
  <si>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</si>
  <si>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</si>
  <si>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</si>
  <si>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</si>
  <si>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</si>
  <si>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</si>
  <si>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</si>
  <si>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</si>
  <si>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</si>
  <si>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</si>
  <si>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</si>
  <si>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</si>
  <si>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</si>
  <si>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</si>
  <si>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</si>
  <si>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</si>
  <si>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</si>
  <si>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</si>
  <si>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</si>
  <si>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</si>
  <si>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</si>
  <si>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</si>
  <si>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</si>
  <si>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</si>
  <si>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</si>
  <si>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</si>
  <si>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</si>
  <si>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</si>
  <si>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</si>
  <si>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</si>
  <si>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</si>
  <si>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</si>
  <si>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</si>
  <si>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</si>
  <si>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</si>
  <si>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</si>
  <si>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</si>
  <si>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</si>
  <si>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</si>
  <si>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</si>
  <si>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</si>
  <si>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</si>
  <si>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</si>
  <si>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</si>
  <si>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</si>
  <si>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</si>
  <si>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</si>
  <si>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</si>
  <si>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</si>
  <si>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</si>
  <si>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</si>
  <si>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</si>
  <si>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</si>
  <si>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</si>
  <si>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</si>
  <si>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</si>
  <si>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</si>
  <si>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</si>
  <si>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</si>
  <si>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</si>
  <si>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</si>
  <si>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</si>
  <si>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</si>
  <si>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</si>
  <si>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</si>
  <si>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</si>
  <si>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</si>
  <si>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</si>
  <si>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</si>
  <si>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</si>
  <si>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</si>
  <si>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</si>
  <si>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</si>
  <si>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</si>
  <si>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</si>
  <si>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</si>
  <si>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</si>
  <si>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</si>
  <si>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</si>
  <si>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</si>
  <si>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</si>
  <si>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</si>
  <si>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</si>
  <si>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</si>
  <si>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</si>
  <si>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</si>
  <si>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</si>
  <si>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</si>
  <si>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</si>
  <si>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</si>
  <si>
    <t>Bolger Tyres Limited</t>
  </si>
  <si>
    <t>Sragh Industrial Estate,</t>
  </si>
  <si>
    <t>Rahan Road,</t>
  </si>
  <si>
    <t>Tullamore,</t>
  </si>
  <si>
    <t>OCM Motors Ltd</t>
  </si>
  <si>
    <t>5C Second Avenue</t>
  </si>
  <si>
    <t>Cookstown Industrial Estate</t>
  </si>
  <si>
    <t>Tallaght</t>
  </si>
  <si>
    <t>(01) 4524422</t>
  </si>
  <si>
    <t xml:space="preserve">Motor </t>
  </si>
  <si>
    <t>Stimpson Motors</t>
  </si>
  <si>
    <t>10 Langrishe Place</t>
  </si>
  <si>
    <t>Tank Trans Ltd</t>
  </si>
  <si>
    <t>DONNYBROOK GARAGE COMPLEX,</t>
  </si>
  <si>
    <t>DONNYBROOK,</t>
  </si>
  <si>
    <t>DUBLIN 4</t>
  </si>
  <si>
    <t>THE RATH</t>
  </si>
  <si>
    <t>SWORDS</t>
  </si>
  <si>
    <t>NORTH DUBLIN MOTORCYCLES</t>
  </si>
  <si>
    <t>UNIT 2</t>
  </si>
  <si>
    <t>CHURCH LANE</t>
  </si>
  <si>
    <t>SANTRY</t>
  </si>
  <si>
    <t>DUBLIN 9</t>
  </si>
  <si>
    <t>BULLSTOWN</t>
  </si>
  <si>
    <t>THE WARD</t>
  </si>
  <si>
    <t>BESIDE KING OIL TOPAZ SERVICE STATION</t>
  </si>
  <si>
    <t>DUBLIN ROAD</t>
  </si>
  <si>
    <t xml:space="preserve">Address update </t>
  </si>
  <si>
    <t>Peadar Byrne Garage</t>
  </si>
  <si>
    <t xml:space="preserve">Stan Garage </t>
  </si>
  <si>
    <t>John Bruton Garage</t>
  </si>
  <si>
    <t>Lakeland Carriage Company</t>
  </si>
  <si>
    <t>01  8600300</t>
  </si>
  <si>
    <t>01-4782147/087</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</si>
</sst>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
      <sz val="9"/>
      <color rgb="FF46545D"/>
      <name val="Arial"/>
      <family val="2"/>
    </font>
    <font>
      <sz val="12.1"/>
      <color rgb="FF46545D"/>
      <name val="Arial"/>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2" fillId="3" borderId="0" applyNumberFormat="0" applyBorder="0" applyAlignment="0" applyProtection="0"/>
  </cellStyleXfs>
  <cellXfs count="12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1"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5" fillId="0" borderId="0" xfId="0" applyFont="1"/>
    <xf numFmtId="0" fontId="16"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5" fillId="5" borderId="2" xfId="0" applyFont="1" applyFill="1" applyBorder="1"/>
    <xf numFmtId="0" fontId="15" fillId="2" borderId="1" xfId="0" applyFont="1" applyFill="1" applyBorder="1"/>
    <xf numFmtId="0" fontId="16" fillId="2" borderId="1" xfId="0" applyFont="1" applyFill="1" applyBorder="1"/>
    <xf numFmtId="0" fontId="3" fillId="0" borderId="0" xfId="1" applyAlignment="1"/>
    <xf numFmtId="10" fontId="0" fillId="0" borderId="0" xfId="0" applyNumberFormat="1"/>
    <xf numFmtId="0" fontId="18" fillId="4" borderId="2" xfId="0" applyFont="1" applyFill="1" applyBorder="1" applyAlignment="1">
      <alignment horizontal="left" vertical="top" wrapText="1"/>
    </xf>
    <xf numFmtId="0" fontId="18"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7" fillId="2" borderId="2" xfId="0" applyFont="1" applyFill="1" applyBorder="1" applyAlignment="1">
      <alignment horizontal="left" vertical="top" wrapText="1"/>
    </xf>
    <xf numFmtId="0" fontId="17" fillId="2" borderId="6" xfId="0" applyFont="1" applyFill="1" applyBorder="1" applyAlignment="1">
      <alignment horizontal="left" vertical="top" wrapText="1"/>
    </xf>
    <xf numFmtId="0" fontId="15" fillId="4" borderId="1" xfId="0" applyFont="1" applyFill="1" applyBorder="1"/>
    <xf numFmtId="0" fontId="0" fillId="0" borderId="6" xfId="0" applyBorder="1" applyAlignment="1">
      <alignment horizontal="right"/>
    </xf>
    <xf numFmtId="0" fontId="15" fillId="0" borderId="0" xfId="0" applyFont="1" applyAlignment="1"/>
    <xf numFmtId="0" fontId="15" fillId="0" borderId="0" xfId="0" applyNumberFormat="1" applyFont="1" applyFill="1" applyBorder="1" applyAlignment="1" applyProtection="1"/>
    <xf numFmtId="0" fontId="22" fillId="0" borderId="0" xfId="0" applyNumberFormat="1" applyFont="1" applyFill="1" applyBorder="1" applyAlignment="1" applyProtection="1"/>
    <xf numFmtId="0" fontId="20" fillId="0" borderId="0" xfId="0" applyFont="1"/>
    <xf numFmtId="0" fontId="23" fillId="4" borderId="4" xfId="0" applyFont="1" applyFill="1" applyBorder="1" applyAlignment="1">
      <alignment horizontal="left" vertical="center" wrapText="1"/>
    </xf>
    <xf numFmtId="0" fontId="23" fillId="5" borderId="12" xfId="0" applyFont="1" applyFill="1" applyBorder="1" applyAlignment="1">
      <alignment horizontal="left" vertical="center" wrapText="1"/>
    </xf>
    <xf numFmtId="0" fontId="23" fillId="2" borderId="4" xfId="0" applyFont="1" applyFill="1" applyBorder="1" applyAlignment="1">
      <alignment horizontal="left" vertical="center" wrapText="1"/>
    </xf>
    <xf numFmtId="0" fontId="15" fillId="0" borderId="12"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5" fillId="0" borderId="0" xfId="0" applyFont="1" applyFill="1" applyBorder="1"/>
    <xf numFmtId="0" fontId="16" fillId="0" borderId="0" xfId="0" applyFont="1" applyFill="1" applyBorder="1"/>
    <xf numFmtId="0" fontId="16" fillId="2" borderId="4" xfId="0" applyFont="1" applyFill="1" applyBorder="1"/>
    <xf numFmtId="0" fontId="15" fillId="2" borderId="4" xfId="0" applyFont="1" applyFill="1" applyBorder="1"/>
    <xf numFmtId="0" fontId="24" fillId="0" borderId="0" xfId="0" applyFont="1"/>
    <xf numFmtId="0" fontId="20" fillId="0" borderId="0" xfId="0" applyNumberFormat="1" applyFont="1" applyFill="1" applyBorder="1" applyAlignment="1" applyProtection="1"/>
    <xf numFmtId="0" fontId="15" fillId="4" borderId="4" xfId="0" applyFont="1" applyFill="1" applyBorder="1"/>
    <xf numFmtId="0" fontId="15"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8" fillId="0" borderId="4" xfId="0" applyFont="1" applyBorder="1" applyAlignment="1">
      <alignment horizontal="left" vertical="top" wrapText="1"/>
    </xf>
    <xf numFmtId="0" fontId="18" fillId="0" borderId="2" xfId="0" applyFont="1" applyBorder="1" applyAlignment="1">
      <alignment horizontal="left" vertical="top" wrapText="1"/>
    </xf>
    <xf numFmtId="9" fontId="18" fillId="0" borderId="3" xfId="0" applyNumberFormat="1" applyFont="1" applyBorder="1" applyAlignment="1">
      <alignment horizontal="left" vertical="top" wrapText="1"/>
    </xf>
    <xf numFmtId="0" fontId="18" fillId="0" borderId="6" xfId="0" applyFont="1" applyBorder="1" applyAlignment="1">
      <alignment horizontal="left" vertical="top" wrapText="1"/>
    </xf>
    <xf numFmtId="9" fontId="18" fillId="0" borderId="6" xfId="0" applyNumberFormat="1" applyFont="1" applyBorder="1" applyAlignment="1">
      <alignment horizontal="left" vertical="top" wrapText="1"/>
    </xf>
    <xf numFmtId="0" fontId="0" fillId="0" borderId="0" xfId="0" applyFont="1" applyBorder="1" applyAlignment="1"/>
    <xf numFmtId="0" fontId="25"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6" fillId="0" borderId="0" xfId="0" applyFont="1" applyAlignment="1">
      <alignment horizontal="left"/>
    </xf>
    <xf numFmtId="0" fontId="15" fillId="0" borderId="0" xfId="0" applyNumberFormat="1" applyFont="1" applyFill="1" applyBorder="1" applyAlignment="1" applyProtection="1">
      <alignment horizontal="left"/>
    </xf>
    <xf numFmtId="0" fontId="12" fillId="0" borderId="0" xfId="1" applyFont="1" applyAlignment="1">
      <alignment horizontal="left"/>
    </xf>
    <xf numFmtId="0" fontId="0" fillId="0" borderId="0" xfId="0" applyAlignment="1">
      <alignment horizontal="left"/>
    </xf>
    <xf numFmtId="0" fontId="26"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7" fillId="0" borderId="0" xfId="0" applyFont="1"/>
    <xf numFmtId="0" fontId="0" fillId="0" borderId="8" xfId="0" applyNumberFormat="1" applyBorder="1"/>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13" fillId="3" borderId="1" xfId="2" applyFont="1" applyBorder="1" applyAlignment="1">
      <alignment horizontal="center"/>
    </xf>
    <xf numFmtId="0" fontId="13" fillId="3" borderId="2" xfId="2" applyFont="1" applyBorder="1" applyAlignment="1">
      <alignment horizontal="center"/>
    </xf>
    <xf numFmtId="0" fontId="13" fillId="3" borderId="3" xfId="2" applyFont="1" applyBorder="1" applyAlignment="1">
      <alignment horizontal="center"/>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xf numFmtId="0" fontId="28" fillId="0" borderId="0" xfId="0" applyFont="1"/>
    <xf numFmtId="0" fontId="1" fillId="0" borderId="0" xfId="0" applyFont="1" applyFill="1"/>
    <xf numFmtId="0" fontId="1" fillId="0" borderId="0" xfId="0" applyFont="1" applyFill="1" applyAlignment="1"/>
    <xf numFmtId="0" fontId="29" fillId="0" borderId="0" xfId="0" applyFont="1" applyAlignment="1">
      <alignment vertical="top" wrapText="1" indent="2"/>
    </xf>
    <xf numFmtId="0" fontId="1" fillId="0" borderId="0" xfId="0" applyFont="1" applyAlignment="1">
      <alignment wrapText="1"/>
    </xf>
  </cellXfs>
  <cellStyles count="3">
    <cellStyle name="20% - Accent6" xfId="2" builtinId="50"/>
    <cellStyle name="Hyperlink" xfId="1" builtinId="8"/>
    <cellStyle name="Normal" xfId="0" builtinId="0"/>
  </cellStyles>
  <dxfs count="74">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30/08/2018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Wicklow County Council</c:v>
                </c:pt>
                <c:pt idx="6">
                  <c:v>Leitrim County Council</c:v>
                </c:pt>
                <c:pt idx="7">
                  <c:v>Louth County Council</c:v>
                </c:pt>
                <c:pt idx="8">
                  <c:v>Tipperary County Council</c:v>
                </c:pt>
                <c:pt idx="9">
                  <c:v>Laois County Council</c:v>
                </c:pt>
                <c:pt idx="10">
                  <c:v>Mayo County Council</c:v>
                </c:pt>
                <c:pt idx="11">
                  <c:v>South Dublin County Council</c:v>
                </c:pt>
                <c:pt idx="12">
                  <c:v>Roscommon County Council</c:v>
                </c:pt>
                <c:pt idx="13">
                  <c:v>Clare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Kerry County Council</c:v>
                </c:pt>
                <c:pt idx="22">
                  <c:v>Monaghan County Council</c:v>
                </c:pt>
                <c:pt idx="23">
                  <c:v>Wexford County Council</c:v>
                </c:pt>
                <c:pt idx="24">
                  <c:v>Cavan County Council</c:v>
                </c:pt>
                <c:pt idx="25">
                  <c:v>Kilkenny County Council</c:v>
                </c:pt>
                <c:pt idx="26">
                  <c:v>Westmeath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0.99328859060402686</c:v>
                </c:pt>
                <c:pt idx="4">
                  <c:v>0.99041533546325877</c:v>
                </c:pt>
                <c:pt idx="5">
                  <c:v>0.98039215686274506</c:v>
                </c:pt>
                <c:pt idx="6">
                  <c:v>0.97435897435897434</c:v>
                </c:pt>
                <c:pt idx="7">
                  <c:v>0.97368421052631582</c:v>
                </c:pt>
                <c:pt idx="8">
                  <c:v>0.96825396825396826</c:v>
                </c:pt>
                <c:pt idx="9">
                  <c:v>0.96721311475409832</c:v>
                </c:pt>
                <c:pt idx="10">
                  <c:v>0.96581196581196582</c:v>
                </c:pt>
                <c:pt idx="11">
                  <c:v>0.96527777777777779</c:v>
                </c:pt>
                <c:pt idx="12">
                  <c:v>0.94117647058823528</c:v>
                </c:pt>
                <c:pt idx="13">
                  <c:v>0.9358974358974359</c:v>
                </c:pt>
                <c:pt idx="14">
                  <c:v>0.93571428571428572</c:v>
                </c:pt>
                <c:pt idx="15">
                  <c:v>0.9285714285714286</c:v>
                </c:pt>
                <c:pt idx="16">
                  <c:v>0.8928571428571429</c:v>
                </c:pt>
                <c:pt idx="17">
                  <c:v>0.8867924528301887</c:v>
                </c:pt>
                <c:pt idx="18">
                  <c:v>0.87755102040816324</c:v>
                </c:pt>
                <c:pt idx="19">
                  <c:v>0.86486486486486491</c:v>
                </c:pt>
                <c:pt idx="20">
                  <c:v>0.86315789473684212</c:v>
                </c:pt>
                <c:pt idx="21">
                  <c:v>0.85443037974683544</c:v>
                </c:pt>
                <c:pt idx="22">
                  <c:v>0.85416666666666663</c:v>
                </c:pt>
                <c:pt idx="23">
                  <c:v>0.85416666666666663</c:v>
                </c:pt>
                <c:pt idx="24">
                  <c:v>0.84615384615384615</c:v>
                </c:pt>
                <c:pt idx="25">
                  <c:v>0.84210526315789469</c:v>
                </c:pt>
                <c:pt idx="26">
                  <c:v>0.83098591549295775</c:v>
                </c:pt>
                <c:pt idx="27">
                  <c:v>0.82608695652173914</c:v>
                </c:pt>
                <c:pt idx="28">
                  <c:v>0.81081081081081086</c:v>
                </c:pt>
                <c:pt idx="29">
                  <c:v>0.79807692307692313</c:v>
                </c:pt>
                <c:pt idx="30">
                  <c:v>0.72666666666666668</c:v>
                </c:pt>
              </c:numCache>
            </c:numRef>
          </c:val>
        </c:ser>
        <c:dLbls>
          <c:showLegendKey val="0"/>
          <c:showVal val="1"/>
          <c:showCatName val="0"/>
          <c:showSerName val="0"/>
          <c:showPercent val="0"/>
          <c:showBubbleSize val="0"/>
        </c:dLbls>
        <c:gapWidth val="219"/>
        <c:overlap val="-27"/>
        <c:axId val="778979568"/>
        <c:axId val="778980744"/>
      </c:barChart>
      <c:catAx>
        <c:axId val="77897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8980744"/>
        <c:crosses val="autoZero"/>
        <c:auto val="1"/>
        <c:lblAlgn val="ctr"/>
        <c:lblOffset val="100"/>
        <c:noMultiLvlLbl val="0"/>
      </c:catAx>
      <c:valAx>
        <c:axId val="778980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8979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Louth County Council</c:v>
                </c:pt>
                <c:pt idx="2">
                  <c:v>Laois County Council</c:v>
                </c:pt>
                <c:pt idx="3">
                  <c:v>South Dublin County Council</c:v>
                </c:pt>
                <c:pt idx="4">
                  <c:v>Meath County Council</c:v>
                </c:pt>
                <c:pt idx="5">
                  <c:v>Longford County Council</c:v>
                </c:pt>
                <c:pt idx="6">
                  <c:v>Dun Laoghaire Rathdown</c:v>
                </c:pt>
                <c:pt idx="7">
                  <c:v>Dublin City Council</c:v>
                </c:pt>
                <c:pt idx="8">
                  <c:v>Westmeath County Council</c:v>
                </c:pt>
                <c:pt idx="9">
                  <c:v>Offaly County Council</c:v>
                </c:pt>
                <c:pt idx="10">
                  <c:v>Fingal County Council</c:v>
                </c:pt>
                <c:pt idx="11">
                  <c:v>Kildare County Council</c:v>
                </c:pt>
              </c:strCache>
            </c:strRef>
          </c:cat>
          <c:val>
            <c:numRef>
              <c:f>Overview!$H$3:$H$14</c:f>
              <c:numCache>
                <c:formatCode>0%</c:formatCode>
                <c:ptCount val="12"/>
                <c:pt idx="0">
                  <c:v>0.98039215686274506</c:v>
                </c:pt>
                <c:pt idx="1">
                  <c:v>0.97368421052631582</c:v>
                </c:pt>
                <c:pt idx="2">
                  <c:v>0.96721311475409832</c:v>
                </c:pt>
                <c:pt idx="3">
                  <c:v>0.96527777777777779</c:v>
                </c:pt>
                <c:pt idx="4">
                  <c:v>0.93571428571428572</c:v>
                </c:pt>
                <c:pt idx="5">
                  <c:v>0.9285714285714286</c:v>
                </c:pt>
                <c:pt idx="6">
                  <c:v>0.8867924528301887</c:v>
                </c:pt>
                <c:pt idx="7">
                  <c:v>0.86315789473684212</c:v>
                </c:pt>
                <c:pt idx="8">
                  <c:v>0.83098591549295775</c:v>
                </c:pt>
                <c:pt idx="9">
                  <c:v>0.82608695652173914</c:v>
                </c:pt>
                <c:pt idx="10">
                  <c:v>0.81081081081081086</c:v>
                </c:pt>
                <c:pt idx="11">
                  <c:v>0.72666666666666668</c:v>
                </c:pt>
              </c:numCache>
            </c:numRef>
          </c:val>
        </c:ser>
        <c:dLbls>
          <c:dLblPos val="inEnd"/>
          <c:showLegendKey val="0"/>
          <c:showVal val="1"/>
          <c:showCatName val="0"/>
          <c:showSerName val="0"/>
          <c:showPercent val="0"/>
          <c:showBubbleSize val="0"/>
        </c:dLbls>
        <c:gapWidth val="100"/>
        <c:overlap val="-24"/>
        <c:axId val="778969376"/>
        <c:axId val="778973296"/>
      </c:barChart>
      <c:catAx>
        <c:axId val="778969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8973296"/>
        <c:crosses val="autoZero"/>
        <c:auto val="1"/>
        <c:lblAlgn val="ctr"/>
        <c:lblOffset val="100"/>
        <c:noMultiLvlLbl val="0"/>
      </c:catAx>
      <c:valAx>
        <c:axId val="7789732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8969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73" totalsRowDxfId="71" headerRowBorderDxfId="72" totalsRowBorderDxfId="70">
  <autoFilter ref="A2:H14"/>
  <sortState ref="A3:H14">
    <sortCondition descending="1" ref="H2:H14"/>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 totalsRowFunction="sum" dataDxfId="65" totalsRowDxfId="64">
      <calculatedColumnFormula>VLOOKUP(Table2[[#This Row],[LA]],$J:$Q,3,FALSE)</calculatedColumnFormula>
    </tableColumn>
    <tableColumn id="9" name="Revoked Members" totalsRowFunction="sum" dataDxfId="63" totalsRowDxfId="62">
      <calculatedColumnFormula>'[2]Removed '!B236</calculatedColumnFormula>
    </tableColumn>
    <tableColumn id="3" name="Obligated &amp; (Reinstated) " totalsRowFunction="sum" dataDxfId="61" totalsRowDxfId="60">
      <calculatedColumnFormula>'Wicklow Co'!B11</calculatedColumnFormula>
    </tableColumn>
    <tableColumn id="8" name="Potential/ Unregistered " totalsRowFunction="sum" totalsRowDxfId="59"/>
    <tableColumn id="2" name="Total " dataDxfId="58" totalsRowDxfId="57">
      <calculatedColumnFormula>Table2[[#This Row],[Potential/ Unregistered ]]+Table2[[#This Row],[Members Premises ]]</calculatedColumnFormula>
    </tableColumn>
    <tableColumn id="7" name="% Registered" totalsRowFunction="average" dataDxfId="56" totalsRowDxfId="55">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4" dataDxfId="52" headerRowBorderDxfId="53" tableBorderDxfId="51" totalsRowBorderDxfId="50">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8" name="Total" totalsRowFunction="sum" dataDxfId="43" totalsRowDxfId="1"/>
    <tableColumn id="5" name="% Registered" totalsRowFunction="average" dataDxfId="42"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3.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4.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AB37" sqref="AB37"/>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18" t="s">
        <v>763</v>
      </c>
      <c r="B1" s="119"/>
      <c r="C1" s="119"/>
      <c r="D1" s="119"/>
      <c r="E1" s="119"/>
      <c r="F1" s="119"/>
      <c r="G1" s="119"/>
      <c r="H1" s="120"/>
      <c r="J1" s="118" t="s">
        <v>696</v>
      </c>
      <c r="K1" s="119"/>
      <c r="L1" s="119"/>
      <c r="M1" s="119"/>
      <c r="N1" s="119"/>
      <c r="O1" s="119"/>
      <c r="P1" s="119"/>
      <c r="Q1" s="120"/>
    </row>
    <row r="2" spans="1:17" customFormat="1" ht="30.75" thickBot="1">
      <c r="A2" s="91" t="s">
        <v>650</v>
      </c>
      <c r="B2" s="92" t="s">
        <v>692</v>
      </c>
      <c r="C2" s="92" t="s">
        <v>747</v>
      </c>
      <c r="D2" s="60" t="s">
        <v>693</v>
      </c>
      <c r="E2" s="62" t="s">
        <v>744</v>
      </c>
      <c r="F2" s="64" t="s">
        <v>746</v>
      </c>
      <c r="G2" s="64" t="s">
        <v>695</v>
      </c>
      <c r="H2" s="93" t="s">
        <v>694</v>
      </c>
      <c r="J2" s="91" t="s">
        <v>650</v>
      </c>
      <c r="K2" s="94" t="s">
        <v>697</v>
      </c>
      <c r="L2" s="94" t="s">
        <v>766</v>
      </c>
      <c r="M2" s="61" t="s">
        <v>693</v>
      </c>
      <c r="N2" s="63" t="s">
        <v>700</v>
      </c>
      <c r="O2" s="65" t="s">
        <v>767</v>
      </c>
      <c r="P2" s="65" t="s">
        <v>768</v>
      </c>
      <c r="Q2" s="95" t="s">
        <v>694</v>
      </c>
    </row>
    <row r="3" spans="1:17" customFormat="1">
      <c r="A3" s="47" t="s">
        <v>580</v>
      </c>
      <c r="B3" s="112">
        <f>VLOOKUP(Table2[[#This Row],[LA]],$J:$Q,2,FALSE)</f>
        <v>94</v>
      </c>
      <c r="C3" s="112">
        <f>VLOOKUP(Table2[[#This Row],[LA]],$J:$Q,3,FALSE)</f>
        <v>100</v>
      </c>
      <c r="D3" s="100">
        <f>'Wicklow Co'!B6</f>
        <v>3</v>
      </c>
      <c r="E3" s="44">
        <f>'Wicklow Co'!B11</f>
        <v>0</v>
      </c>
      <c r="F3" s="112">
        <f>'Wicklow Co'!B1</f>
        <v>2</v>
      </c>
      <c r="G3" s="112">
        <f>Table2[[#This Row],[Potential/ Unregistered ]]+Table2[[#This Row],[Members Premises ]]</f>
        <v>102</v>
      </c>
      <c r="H3" s="87">
        <f>Table2[[#This Row],[Members Premises ]]/G3</f>
        <v>0.98039215686274506</v>
      </c>
      <c r="J3" s="107" t="s">
        <v>680</v>
      </c>
      <c r="K3" s="30">
        <v>26</v>
      </c>
      <c r="L3" s="30">
        <v>37</v>
      </c>
      <c r="M3" s="39">
        <v>1</v>
      </c>
      <c r="N3" s="41" t="s">
        <v>830</v>
      </c>
      <c r="O3" s="39">
        <v>0</v>
      </c>
      <c r="P3" s="39">
        <v>37</v>
      </c>
      <c r="Q3" s="110">
        <f>Table216[[#This Row],[Member Premises ]]/Table216[[#This Row],[Total]]</f>
        <v>1</v>
      </c>
    </row>
    <row r="4" spans="1:17" customFormat="1">
      <c r="A4" s="46" t="s">
        <v>606</v>
      </c>
      <c r="B4" s="30">
        <f>VLOOKUP(Table2[[#This Row],[LA]],$J:$Q,2,FALSE)</f>
        <v>66</v>
      </c>
      <c r="C4" s="30">
        <f>VLOOKUP(Table2[[#This Row],[LA]],$J:$Q,3,FALSE)</f>
        <v>74</v>
      </c>
      <c r="D4" s="41">
        <f>'Louth Co'!B6</f>
        <v>2</v>
      </c>
      <c r="E4" s="39">
        <f>'Louth Co'!B10</f>
        <v>0</v>
      </c>
      <c r="F4" s="30">
        <f>'Louth Co'!B1</f>
        <v>2</v>
      </c>
      <c r="G4" s="30">
        <f>Table2[[#This Row],[Potential/ Unregistered ]]+Table2[[#This Row],[Members Premises ]]</f>
        <v>76</v>
      </c>
      <c r="H4" s="87">
        <f>Table2[[#This Row],[Members Premises ]]/G4</f>
        <v>0.97368421052631582</v>
      </c>
      <c r="J4" s="108" t="s">
        <v>681</v>
      </c>
      <c r="K4" s="30">
        <v>116</v>
      </c>
      <c r="L4" s="30">
        <v>122</v>
      </c>
      <c r="M4" s="41" t="s">
        <v>830</v>
      </c>
      <c r="N4" s="41" t="s">
        <v>830</v>
      </c>
      <c r="O4" s="39">
        <v>0</v>
      </c>
      <c r="P4" s="39">
        <v>122</v>
      </c>
      <c r="Q4" s="110">
        <f>Table216[[#This Row],[Member Premises ]]/Table216[[#This Row],[Total]]</f>
        <v>1</v>
      </c>
    </row>
    <row r="5" spans="1:17" customFormat="1">
      <c r="A5" s="46" t="s">
        <v>591</v>
      </c>
      <c r="B5" s="30">
        <f>VLOOKUP(Table2[[#This Row],[LA]],$J:$Q,2,FALSE)</f>
        <v>55</v>
      </c>
      <c r="C5" s="30">
        <f>VLOOKUP(Table2[[#This Row],[LA]],$J:$Q,3,FALSE)</f>
        <v>59</v>
      </c>
      <c r="D5" s="41">
        <f>'Laois Co'!B6</f>
        <v>2</v>
      </c>
      <c r="E5" s="39">
        <f>'Laois Co'!B10</f>
        <v>0</v>
      </c>
      <c r="F5" s="30">
        <f>'Laois Co'!B1</f>
        <v>2</v>
      </c>
      <c r="G5" s="30">
        <f>Table2[[#This Row],[Potential/ Unregistered ]]+Table2[[#This Row],[Members Premises ]]</f>
        <v>61</v>
      </c>
      <c r="H5" s="87">
        <f>Table2[[#This Row],[Members Premises ]]/G5</f>
        <v>0.96721311475409832</v>
      </c>
      <c r="J5" s="108" t="s">
        <v>785</v>
      </c>
      <c r="K5" s="30">
        <v>57</v>
      </c>
      <c r="L5" s="30">
        <v>63</v>
      </c>
      <c r="M5" s="41">
        <v>2</v>
      </c>
      <c r="N5" s="41" t="s">
        <v>830</v>
      </c>
      <c r="O5" s="39">
        <v>0</v>
      </c>
      <c r="P5" s="39">
        <v>63</v>
      </c>
      <c r="Q5" s="110">
        <f>Table216[[#This Row],[Member Premises ]]/Table216[[#This Row],[Total]]</f>
        <v>1</v>
      </c>
    </row>
    <row r="6" spans="1:17" customFormat="1">
      <c r="A6" s="46" t="s">
        <v>322</v>
      </c>
      <c r="B6" s="40">
        <f>VLOOKUP(Table2[[#This Row],[LA]],$J:$Q,2,FALSE)</f>
        <v>112</v>
      </c>
      <c r="C6" s="40">
        <f>VLOOKUP(Table2[[#This Row],[LA]],$J:$Q,3,FALSE)</f>
        <v>139</v>
      </c>
      <c r="D6" s="41">
        <f>'South Dublin Co'!B9</f>
        <v>3</v>
      </c>
      <c r="E6" s="39">
        <f>'South Dublin Co'!B14</f>
        <v>1</v>
      </c>
      <c r="F6" s="40">
        <f>'South Dublin Co'!B1</f>
        <v>5</v>
      </c>
      <c r="G6" s="40">
        <f>Table2[[#This Row],[Potential/ Unregistered ]]+Table2[[#This Row],[Members Premises ]]</f>
        <v>144</v>
      </c>
      <c r="H6" s="87">
        <f>Table2[[#This Row],[Members Premises ]]/G6</f>
        <v>0.96527777777777779</v>
      </c>
      <c r="J6" s="108" t="s">
        <v>685</v>
      </c>
      <c r="K6" s="30">
        <v>132</v>
      </c>
      <c r="L6" s="30">
        <v>148</v>
      </c>
      <c r="M6" s="41" t="s">
        <v>830</v>
      </c>
      <c r="N6" s="41" t="s">
        <v>830</v>
      </c>
      <c r="O6" s="39">
        <v>1</v>
      </c>
      <c r="P6" s="39">
        <v>149</v>
      </c>
      <c r="Q6" s="110">
        <f>Table216[[#This Row],[Member Premises ]]/Table216[[#This Row],[Total]]</f>
        <v>0.99328859060402686</v>
      </c>
    </row>
    <row r="7" spans="1:17" customFormat="1">
      <c r="A7" s="46" t="s">
        <v>296</v>
      </c>
      <c r="B7" s="30">
        <f>VLOOKUP(Table2[[#This Row],[LA]],$J:$Q,2,FALSE)</f>
        <v>119</v>
      </c>
      <c r="C7" s="30">
        <f>VLOOKUP(Table2[[#This Row],[LA]],$J:$Q,3,FALSE)</f>
        <v>131</v>
      </c>
      <c r="D7" s="41">
        <f>'Meath Co'!B13</f>
        <v>0</v>
      </c>
      <c r="E7" s="39">
        <f>'Meath Co'!B15</f>
        <v>0</v>
      </c>
      <c r="F7" s="30">
        <f>'Meath Co'!B1</f>
        <v>9</v>
      </c>
      <c r="G7" s="30">
        <f>Table2[[#This Row],[Potential/ Unregistered ]]+Table2[[#This Row],[Members Premises ]]</f>
        <v>140</v>
      </c>
      <c r="H7" s="87">
        <f>Table2[[#This Row],[Members Premises ]]/G7</f>
        <v>0.93571428571428572</v>
      </c>
      <c r="J7" s="108" t="s">
        <v>678</v>
      </c>
      <c r="K7" s="30">
        <v>287</v>
      </c>
      <c r="L7" s="30">
        <v>310</v>
      </c>
      <c r="M7" s="39">
        <v>2</v>
      </c>
      <c r="N7" s="41" t="s">
        <v>830</v>
      </c>
      <c r="O7" s="39">
        <v>3</v>
      </c>
      <c r="P7" s="39">
        <v>313</v>
      </c>
      <c r="Q7" s="110">
        <f>Table216[[#This Row],[Member Premises ]]/Table216[[#This Row],[Total]]</f>
        <v>0.99041533546325877</v>
      </c>
    </row>
    <row r="8" spans="1:17" customFormat="1">
      <c r="A8" s="46" t="s">
        <v>363</v>
      </c>
      <c r="B8" s="30">
        <f>VLOOKUP(Table2[[#This Row],[LA]],$J:$Q,2,FALSE)</f>
        <v>37</v>
      </c>
      <c r="C8" s="30">
        <f>VLOOKUP(Table2[[#This Row],[LA]],$J:$Q,3,FALSE)</f>
        <v>39</v>
      </c>
      <c r="D8" s="41">
        <f>'Longford Co'!B7</f>
        <v>0</v>
      </c>
      <c r="E8" s="39">
        <f>'Longford Co'!B9</f>
        <v>0</v>
      </c>
      <c r="F8" s="30">
        <f>'Longford Co'!B1</f>
        <v>3</v>
      </c>
      <c r="G8" s="30">
        <f>Table2[[#This Row],[Potential/ Unregistered ]]+Table2[[#This Row],[Members Premises ]]</f>
        <v>42</v>
      </c>
      <c r="H8" s="87">
        <f>Table2[[#This Row],[Members Premises ]]/G8</f>
        <v>0.9285714285714286</v>
      </c>
      <c r="J8" s="108" t="s">
        <v>580</v>
      </c>
      <c r="K8" s="30">
        <v>94</v>
      </c>
      <c r="L8" s="30">
        <v>100</v>
      </c>
      <c r="M8" s="39">
        <v>3</v>
      </c>
      <c r="N8" s="41" t="s">
        <v>830</v>
      </c>
      <c r="O8" s="39">
        <v>2</v>
      </c>
      <c r="P8" s="39">
        <v>102</v>
      </c>
      <c r="Q8" s="110">
        <f>Table216[[#This Row],[Member Premises ]]/Table216[[#This Row],[Total]]</f>
        <v>0.98039215686274506</v>
      </c>
    </row>
    <row r="9" spans="1:17" customFormat="1">
      <c r="A9" s="46" t="s">
        <v>651</v>
      </c>
      <c r="B9" s="30">
        <f>VLOOKUP(Table2[[#This Row],[LA]],$J:$Q,2,FALSE)</f>
        <v>38</v>
      </c>
      <c r="C9" s="30">
        <f>VLOOKUP(Table2[[#This Row],[LA]],$J:$Q,3,FALSE)</f>
        <v>47</v>
      </c>
      <c r="D9" s="41">
        <f>'Dun Laoghaire Rathdown '!B10</f>
        <v>0</v>
      </c>
      <c r="E9" s="39">
        <f>'Dun Laoghaire Rathdown '!B12</f>
        <v>0</v>
      </c>
      <c r="F9" s="30">
        <f>'Dun Laoghaire Rathdown '!B1</f>
        <v>6</v>
      </c>
      <c r="G9" s="30">
        <f>Table2[[#This Row],[Potential/ Unregistered ]]+Table2[[#This Row],[Members Premises ]]</f>
        <v>53</v>
      </c>
      <c r="H9" s="87">
        <f>Table2[[#This Row],[Members Premises ]]/G9</f>
        <v>0.8867924528301887</v>
      </c>
      <c r="J9" s="108" t="s">
        <v>684</v>
      </c>
      <c r="K9" s="30">
        <v>38</v>
      </c>
      <c r="L9" s="30">
        <v>38</v>
      </c>
      <c r="M9" s="41" t="s">
        <v>830</v>
      </c>
      <c r="N9" s="39" t="s">
        <v>830</v>
      </c>
      <c r="O9" s="39">
        <v>1</v>
      </c>
      <c r="P9" s="39">
        <v>39</v>
      </c>
      <c r="Q9" s="110">
        <f>Table216[[#This Row],[Member Premises ]]/Table216[[#This Row],[Total]]</f>
        <v>0.97435897435897434</v>
      </c>
    </row>
    <row r="10" spans="1:17" customFormat="1" ht="14.25" customHeight="1">
      <c r="A10" s="46" t="s">
        <v>22</v>
      </c>
      <c r="B10" s="30">
        <f>VLOOKUP(Table2[[#This Row],[LA]],$J:$Q,2,FALSE)</f>
        <v>133</v>
      </c>
      <c r="C10" s="30">
        <f>VLOOKUP(Table2[[#This Row],[LA]],$J:$Q,3,FALSE)</f>
        <v>164</v>
      </c>
      <c r="D10" s="39">
        <f>'Dublin City Co'!B30</f>
        <v>1</v>
      </c>
      <c r="E10" s="39">
        <f>'Dublin City Co'!B33</f>
        <v>7</v>
      </c>
      <c r="F10" s="30">
        <f>'Dublin City Co'!B1</f>
        <v>26</v>
      </c>
      <c r="G10" s="30">
        <f>Table2[[#This Row],[Potential/ Unregistered ]]+Table2[[#This Row],[Members Premises ]]</f>
        <v>190</v>
      </c>
      <c r="H10" s="87">
        <f>Table2[[#This Row],[Members Premises ]]/G10</f>
        <v>0.86315789473684212</v>
      </c>
      <c r="J10" s="108" t="s">
        <v>606</v>
      </c>
      <c r="K10" s="40">
        <v>66</v>
      </c>
      <c r="L10" s="40">
        <v>74</v>
      </c>
      <c r="M10" s="41">
        <v>2</v>
      </c>
      <c r="N10" s="41" t="s">
        <v>830</v>
      </c>
      <c r="O10" s="39">
        <v>2</v>
      </c>
      <c r="P10" s="39">
        <v>76</v>
      </c>
      <c r="Q10" s="110">
        <f>Table216[[#This Row],[Member Premises ]]/Table216[[#This Row],[Total]]</f>
        <v>0.97368421052631582</v>
      </c>
    </row>
    <row r="11" spans="1:17" customFormat="1">
      <c r="A11" s="46" t="s">
        <v>377</v>
      </c>
      <c r="B11" s="30">
        <f>VLOOKUP(Table2[[#This Row],[LA]],$J:$Q,2,FALSE)</f>
        <v>57</v>
      </c>
      <c r="C11" s="30">
        <f>VLOOKUP(Table2[[#This Row],[LA]],$J:$Q,3,FALSE)</f>
        <v>59</v>
      </c>
      <c r="D11" s="41">
        <f>'Westmeath Co'!B16</f>
        <v>0</v>
      </c>
      <c r="E11" s="39">
        <f>'Westmeath Co'!B18</f>
        <v>1</v>
      </c>
      <c r="F11" s="30">
        <f>'Westmeath Co'!B1</f>
        <v>12</v>
      </c>
      <c r="G11" s="30">
        <f>Table2[[#This Row],[Potential/ Unregistered ]]+Table2[[#This Row],[Members Premises ]]</f>
        <v>71</v>
      </c>
      <c r="H11" s="87">
        <f>Table2[[#This Row],[Members Premises ]]/G11</f>
        <v>0.83098591549295775</v>
      </c>
      <c r="J11" s="108" t="s">
        <v>690</v>
      </c>
      <c r="K11" s="30">
        <v>115</v>
      </c>
      <c r="L11" s="30">
        <v>122</v>
      </c>
      <c r="M11" s="41" t="s">
        <v>830</v>
      </c>
      <c r="N11" s="41">
        <v>2</v>
      </c>
      <c r="O11" s="39">
        <v>4</v>
      </c>
      <c r="P11" s="39">
        <v>126</v>
      </c>
      <c r="Q11" s="110">
        <f>Table216[[#This Row],[Member Premises ]]/Table216[[#This Row],[Total]]</f>
        <v>0.96825396825396826</v>
      </c>
    </row>
    <row r="12" spans="1:17" customFormat="1">
      <c r="A12" s="46" t="s">
        <v>627</v>
      </c>
      <c r="B12" s="30">
        <f>VLOOKUP(Table2[[#This Row],[LA]],$J:$Q,2,FALSE)</f>
        <v>37</v>
      </c>
      <c r="C12" s="30">
        <f>VLOOKUP(Table2[[#This Row],[LA]],$J:$Q,3,FALSE)</f>
        <v>38</v>
      </c>
      <c r="D12" s="41">
        <f>'Offaly Co'!B12</f>
        <v>2</v>
      </c>
      <c r="E12" s="39">
        <f>'Offaly Co'!B16</f>
        <v>1</v>
      </c>
      <c r="F12" s="30">
        <f>'Offaly Co'!B1</f>
        <v>8</v>
      </c>
      <c r="G12" s="30">
        <f>Table2[[#This Row],[Potential/ Unregistered ]]+Table2[[#This Row],[Members Premises ]]</f>
        <v>46</v>
      </c>
      <c r="H12" s="87">
        <f>Table2[[#This Row],[Members Premises ]]/G12</f>
        <v>0.82608695652173914</v>
      </c>
      <c r="J12" s="108" t="s">
        <v>591</v>
      </c>
      <c r="K12" s="30">
        <v>55</v>
      </c>
      <c r="L12" s="30">
        <v>59</v>
      </c>
      <c r="M12" s="39">
        <v>2</v>
      </c>
      <c r="N12" s="39" t="s">
        <v>830</v>
      </c>
      <c r="O12" s="39">
        <v>2</v>
      </c>
      <c r="P12" s="39">
        <v>61</v>
      </c>
      <c r="Q12" s="110">
        <f>Table216[[#This Row],[Member Premises ]]/Table216[[#This Row],[Total]]</f>
        <v>0.96721311475409832</v>
      </c>
    </row>
    <row r="13" spans="1:17" customFormat="1">
      <c r="A13" s="46" t="s">
        <v>440</v>
      </c>
      <c r="B13" s="39">
        <f>VLOOKUP(Table2[[#This Row],[LA]],$J:$Q,2,FALSE)</f>
        <v>131</v>
      </c>
      <c r="C13" s="30">
        <f>VLOOKUP(Table2[[#This Row],[LA]],$J:$Q,3,FALSE)</f>
        <v>150</v>
      </c>
      <c r="D13" s="41">
        <f>'Fingal Co'!B39</f>
        <v>0</v>
      </c>
      <c r="E13" s="39">
        <f>'Fingal Co'!B42</f>
        <v>0</v>
      </c>
      <c r="F13" s="40">
        <f>'Fingal Co'!B1</f>
        <v>35</v>
      </c>
      <c r="G13" s="40">
        <f>Table2[[#This Row],[Potential/ Unregistered ]]+Table2[[#This Row],[Members Premises ]]</f>
        <v>185</v>
      </c>
      <c r="H13" s="87">
        <f>Table2[[#This Row],[Members Premises ]]/G13</f>
        <v>0.81081081081081086</v>
      </c>
      <c r="J13" s="108" t="s">
        <v>686</v>
      </c>
      <c r="K13" s="30">
        <v>100</v>
      </c>
      <c r="L13" s="30">
        <v>113</v>
      </c>
      <c r="M13" s="41">
        <v>2</v>
      </c>
      <c r="N13" s="41">
        <v>1</v>
      </c>
      <c r="O13" s="39">
        <v>4</v>
      </c>
      <c r="P13" s="39">
        <v>117</v>
      </c>
      <c r="Q13" s="110">
        <f>Table216[[#This Row],[Member Premises ]]/Table216[[#This Row],[Total]]</f>
        <v>0.96581196581196582</v>
      </c>
    </row>
    <row r="14" spans="1:17" customFormat="1" ht="15.75" thickBot="1">
      <c r="A14" s="42" t="s">
        <v>132</v>
      </c>
      <c r="B14" s="99">
        <f>VLOOKUP(Table2[[#This Row],[LA]],$J:$Q,2,FALSE)</f>
        <v>100</v>
      </c>
      <c r="C14" s="99">
        <f>VLOOKUP(Table2[[#This Row],[LA]],$J:$Q,3,FALSE)</f>
        <v>109</v>
      </c>
      <c r="D14" s="50">
        <f>'Kildare Co'!B45</f>
        <v>2</v>
      </c>
      <c r="E14" s="67">
        <f>'Kildare Co'!B49</f>
        <v>0</v>
      </c>
      <c r="F14" s="98">
        <f>'Kildare Co'!B1</f>
        <v>41</v>
      </c>
      <c r="G14" s="98">
        <f>Table2[[#This Row],[Potential/ Unregistered ]]+Table2[[#This Row],[Members Premises ]]</f>
        <v>150</v>
      </c>
      <c r="H14" s="88">
        <f>Table2[[#This Row],[Members Premises ]]/G14</f>
        <v>0.72666666666666668</v>
      </c>
      <c r="J14" s="108" t="s">
        <v>322</v>
      </c>
      <c r="K14" s="40">
        <v>112</v>
      </c>
      <c r="L14" s="40">
        <v>139</v>
      </c>
      <c r="M14" s="39">
        <v>3</v>
      </c>
      <c r="N14" s="41">
        <v>1</v>
      </c>
      <c r="O14" s="39">
        <v>5</v>
      </c>
      <c r="P14" s="39">
        <v>144</v>
      </c>
      <c r="Q14" s="110">
        <f>Table216[[#This Row],[Member Premises ]]/Table216[[#This Row],[Total]]</f>
        <v>0.96527777777777779</v>
      </c>
    </row>
    <row r="15" spans="1:17" customFormat="1" ht="15.75" thickBot="1">
      <c r="A15" s="51" t="s">
        <v>695</v>
      </c>
      <c r="B15" s="52">
        <f>SUBTOTAL(109,Table2[[Members ]])</f>
        <v>979</v>
      </c>
      <c r="C15" s="52">
        <f>SUBTOTAL(109,Table2[[Members Premises ]])</f>
        <v>1109</v>
      </c>
      <c r="D15" s="53">
        <f>SUBTOTAL(109,Table2[Revoked Members])</f>
        <v>15</v>
      </c>
      <c r="E15" s="52">
        <f>SUBTOTAL(109,Table2[Obligated &amp; (Reinstated) ])</f>
        <v>10</v>
      </c>
      <c r="F15" s="52">
        <f>SUBTOTAL(109,Table2[Potential/ Unregistered ])</f>
        <v>151</v>
      </c>
      <c r="G15" s="52"/>
      <c r="H15" s="54">
        <f>SUBTOTAL(101,Table2[% Registered])</f>
        <v>0.89127947260548801</v>
      </c>
      <c r="J15" s="108" t="s">
        <v>688</v>
      </c>
      <c r="K15" s="30">
        <v>44</v>
      </c>
      <c r="L15" s="30">
        <v>48</v>
      </c>
      <c r="M15" s="41" t="s">
        <v>830</v>
      </c>
      <c r="N15" s="41">
        <v>1</v>
      </c>
      <c r="O15" s="39">
        <v>3</v>
      </c>
      <c r="P15" s="39">
        <v>51</v>
      </c>
      <c r="Q15" s="110">
        <f>Table216[[#This Row],[Member Premises ]]/Table216[[#This Row],[Total]]</f>
        <v>0.94117647058823528</v>
      </c>
    </row>
    <row r="16" spans="1:17" customFormat="1">
      <c r="J16" s="108" t="s">
        <v>676</v>
      </c>
      <c r="K16" s="30">
        <v>70</v>
      </c>
      <c r="L16" s="30">
        <v>73</v>
      </c>
      <c r="M16" s="41" t="s">
        <v>830</v>
      </c>
      <c r="N16" s="41">
        <v>3</v>
      </c>
      <c r="O16" s="39">
        <v>5</v>
      </c>
      <c r="P16" s="39">
        <v>78</v>
      </c>
      <c r="Q16" s="110">
        <f>Table216[[#This Row],[Member Premises ]]/Table216[[#This Row],[Total]]</f>
        <v>0.9358974358974359</v>
      </c>
    </row>
    <row r="17" spans="5:17" customFormat="1">
      <c r="J17" s="108" t="s">
        <v>296</v>
      </c>
      <c r="K17" s="41">
        <v>119</v>
      </c>
      <c r="L17" s="40">
        <v>131</v>
      </c>
      <c r="M17" s="39" t="s">
        <v>830</v>
      </c>
      <c r="N17" s="41" t="s">
        <v>830</v>
      </c>
      <c r="O17" s="39">
        <v>9</v>
      </c>
      <c r="P17" s="39">
        <v>140</v>
      </c>
      <c r="Q17" s="110">
        <f>Table216[[#This Row],[Member Premises ]]/Table216[[#This Row],[Total]]</f>
        <v>0.93571428571428572</v>
      </c>
    </row>
    <row r="18" spans="5:17" customFormat="1">
      <c r="J18" s="108" t="s">
        <v>363</v>
      </c>
      <c r="K18" s="30">
        <v>37</v>
      </c>
      <c r="L18" s="30">
        <v>39</v>
      </c>
      <c r="M18" s="41" t="s">
        <v>830</v>
      </c>
      <c r="N18" s="41" t="s">
        <v>830</v>
      </c>
      <c r="O18" s="39">
        <v>3</v>
      </c>
      <c r="P18" s="39">
        <v>42</v>
      </c>
      <c r="Q18" s="110">
        <f>Table216[[#This Row],[Member Premises ]]/Table216[[#This Row],[Total]]</f>
        <v>0.9285714285714286</v>
      </c>
    </row>
    <row r="19" spans="5:17" customFormat="1">
      <c r="E19" s="59"/>
      <c r="J19" s="108" t="s">
        <v>677</v>
      </c>
      <c r="K19" s="30">
        <v>37</v>
      </c>
      <c r="L19" s="30">
        <v>50</v>
      </c>
      <c r="M19" s="41">
        <v>4</v>
      </c>
      <c r="N19" s="41" t="s">
        <v>830</v>
      </c>
      <c r="O19" s="39">
        <v>6</v>
      </c>
      <c r="P19" s="39">
        <v>56</v>
      </c>
      <c r="Q19" s="110">
        <f>Table216[[#This Row],[Member Premises ]]/Table216[[#This Row],[Total]]</f>
        <v>0.8928571428571429</v>
      </c>
    </row>
    <row r="20" spans="5:17" customFormat="1">
      <c r="E20" s="59"/>
      <c r="J20" s="108" t="s">
        <v>651</v>
      </c>
      <c r="K20" s="40">
        <v>38</v>
      </c>
      <c r="L20" s="40">
        <v>47</v>
      </c>
      <c r="M20" s="41" t="s">
        <v>830</v>
      </c>
      <c r="N20" s="41" t="s">
        <v>830</v>
      </c>
      <c r="O20" s="39">
        <v>6</v>
      </c>
      <c r="P20" s="39">
        <v>53</v>
      </c>
      <c r="Q20" s="110">
        <f>Table216[[#This Row],[Member Premises ]]/Table216[[#This Row],[Total]]</f>
        <v>0.8867924528301887</v>
      </c>
    </row>
    <row r="21" spans="5:17" customFormat="1">
      <c r="E21" s="59"/>
      <c r="J21" s="108" t="s">
        <v>689</v>
      </c>
      <c r="K21" s="30">
        <v>37</v>
      </c>
      <c r="L21" s="30">
        <v>43</v>
      </c>
      <c r="M21" s="41" t="s">
        <v>830</v>
      </c>
      <c r="N21" s="41" t="s">
        <v>830</v>
      </c>
      <c r="O21" s="39">
        <v>6</v>
      </c>
      <c r="P21" s="39">
        <v>49</v>
      </c>
      <c r="Q21" s="110">
        <f>Table216[[#This Row],[Member Premises ]]/Table216[[#This Row],[Total]]</f>
        <v>0.87755102040816324</v>
      </c>
    </row>
    <row r="22" spans="5:17" customFormat="1">
      <c r="E22" s="59"/>
      <c r="J22" s="108" t="s">
        <v>674</v>
      </c>
      <c r="K22" s="40">
        <v>28</v>
      </c>
      <c r="L22" s="40">
        <v>32</v>
      </c>
      <c r="M22" s="39" t="s">
        <v>830</v>
      </c>
      <c r="N22" s="41" t="s">
        <v>830</v>
      </c>
      <c r="O22" s="39">
        <v>5</v>
      </c>
      <c r="P22" s="39">
        <v>37</v>
      </c>
      <c r="Q22" s="110">
        <f>Table216[[#This Row],[Member Premises ]]/Table216[[#This Row],[Total]]</f>
        <v>0.86486486486486491</v>
      </c>
    </row>
    <row r="23" spans="5:17" customFormat="1">
      <c r="E23" s="59"/>
      <c r="J23" s="108" t="s">
        <v>22</v>
      </c>
      <c r="K23" s="30">
        <v>133</v>
      </c>
      <c r="L23" s="30">
        <v>164</v>
      </c>
      <c r="M23" s="41">
        <v>1</v>
      </c>
      <c r="N23" s="41">
        <v>7</v>
      </c>
      <c r="O23" s="39">
        <v>26</v>
      </c>
      <c r="P23" s="39">
        <v>190</v>
      </c>
      <c r="Q23" s="110">
        <f>Table216[[#This Row],[Member Premises ]]/Table216[[#This Row],[Total]]</f>
        <v>0.86315789473684212</v>
      </c>
    </row>
    <row r="24" spans="5:17" customFormat="1">
      <c r="E24" s="59"/>
      <c r="J24" s="108" t="s">
        <v>682</v>
      </c>
      <c r="K24" s="30">
        <v>125</v>
      </c>
      <c r="L24" s="30">
        <v>135</v>
      </c>
      <c r="M24" s="41">
        <v>1</v>
      </c>
      <c r="N24" s="41" t="s">
        <v>830</v>
      </c>
      <c r="O24" s="39">
        <v>23</v>
      </c>
      <c r="P24" s="39">
        <v>158</v>
      </c>
      <c r="Q24" s="110">
        <f>Table216[[#This Row],[Member Premises ]]/Table216[[#This Row],[Total]]</f>
        <v>0.85443037974683544</v>
      </c>
    </row>
    <row r="25" spans="5:17" customFormat="1">
      <c r="E25" s="59"/>
      <c r="J25" s="108" t="s">
        <v>687</v>
      </c>
      <c r="K25" s="30">
        <v>39</v>
      </c>
      <c r="L25" s="30">
        <v>41</v>
      </c>
      <c r="M25" s="41">
        <v>3</v>
      </c>
      <c r="N25" s="41" t="s">
        <v>830</v>
      </c>
      <c r="O25" s="39">
        <v>7</v>
      </c>
      <c r="P25" s="39">
        <v>48</v>
      </c>
      <c r="Q25" s="110">
        <f>Table216[[#This Row],[Member Premises ]]/Table216[[#This Row],[Total]]</f>
        <v>0.85416666666666663</v>
      </c>
    </row>
    <row r="26" spans="5:17" customFormat="1">
      <c r="E26" s="59"/>
      <c r="J26" s="108" t="s">
        <v>691</v>
      </c>
      <c r="K26" s="30">
        <v>76</v>
      </c>
      <c r="L26" s="30">
        <v>82</v>
      </c>
      <c r="M26" s="41" t="s">
        <v>830</v>
      </c>
      <c r="N26" s="41">
        <v>1</v>
      </c>
      <c r="O26" s="39">
        <v>14</v>
      </c>
      <c r="P26" s="39">
        <v>96</v>
      </c>
      <c r="Q26" s="110">
        <f>Table216[[#This Row],[Member Premises ]]/Table216[[#This Row],[Total]]</f>
        <v>0.85416666666666663</v>
      </c>
    </row>
    <row r="27" spans="5:17" customFormat="1">
      <c r="E27" s="59"/>
      <c r="J27" s="108" t="s">
        <v>675</v>
      </c>
      <c r="K27" s="30">
        <v>51</v>
      </c>
      <c r="L27" s="30">
        <v>55</v>
      </c>
      <c r="M27" s="41">
        <v>2</v>
      </c>
      <c r="N27" s="41" t="s">
        <v>830</v>
      </c>
      <c r="O27" s="39">
        <v>10</v>
      </c>
      <c r="P27" s="39">
        <v>65</v>
      </c>
      <c r="Q27" s="110">
        <f>Table216[[#This Row],[Member Premises ]]/Table216[[#This Row],[Total]]</f>
        <v>0.84615384615384615</v>
      </c>
    </row>
    <row r="28" spans="5:17" customFormat="1">
      <c r="E28" s="59"/>
      <c r="J28" s="108" t="s">
        <v>683</v>
      </c>
      <c r="K28" s="30">
        <v>62</v>
      </c>
      <c r="L28" s="30">
        <v>64</v>
      </c>
      <c r="M28" s="41">
        <v>2</v>
      </c>
      <c r="N28" s="41" t="s">
        <v>830</v>
      </c>
      <c r="O28" s="39">
        <v>12</v>
      </c>
      <c r="P28" s="39">
        <v>76</v>
      </c>
      <c r="Q28" s="110">
        <f>Table216[[#This Row],[Member Premises ]]/Table216[[#This Row],[Total]]</f>
        <v>0.84210526315789469</v>
      </c>
    </row>
    <row r="29" spans="5:17" customFormat="1">
      <c r="E29" s="59"/>
      <c r="H29" s="90"/>
      <c r="J29" s="108" t="s">
        <v>377</v>
      </c>
      <c r="K29" s="30">
        <v>57</v>
      </c>
      <c r="L29" s="30">
        <v>59</v>
      </c>
      <c r="M29" s="41" t="s">
        <v>830</v>
      </c>
      <c r="N29" s="41">
        <v>1</v>
      </c>
      <c r="O29" s="39">
        <v>12</v>
      </c>
      <c r="P29" s="39">
        <v>71</v>
      </c>
      <c r="Q29" s="110">
        <f>Table216[[#This Row],[Member Premises ]]/Table216[[#This Row],[Total]]</f>
        <v>0.83098591549295775</v>
      </c>
    </row>
    <row r="30" spans="5:17" customFormat="1">
      <c r="E30" s="59"/>
      <c r="J30" s="108" t="s">
        <v>627</v>
      </c>
      <c r="K30" s="30">
        <v>37</v>
      </c>
      <c r="L30" s="30">
        <v>38</v>
      </c>
      <c r="M30" s="39">
        <v>2</v>
      </c>
      <c r="N30" s="41">
        <v>1</v>
      </c>
      <c r="O30" s="39">
        <v>8</v>
      </c>
      <c r="P30" s="39">
        <v>46</v>
      </c>
      <c r="Q30" s="110">
        <f>Table216[[#This Row],[Member Premises ]]/Table216[[#This Row],[Total]]</f>
        <v>0.82608695652173914</v>
      </c>
    </row>
    <row r="31" spans="5:17" customFormat="1">
      <c r="J31" s="108" t="s">
        <v>440</v>
      </c>
      <c r="K31" s="30">
        <v>131</v>
      </c>
      <c r="L31" s="30">
        <v>150</v>
      </c>
      <c r="M31" s="41" t="s">
        <v>830</v>
      </c>
      <c r="N31" s="39" t="s">
        <v>830</v>
      </c>
      <c r="O31" s="39">
        <v>35</v>
      </c>
      <c r="P31" s="39">
        <v>185</v>
      </c>
      <c r="Q31" s="110">
        <f>Table216[[#This Row],[Member Premises ]]/Table216[[#This Row],[Total]]</f>
        <v>0.81081081081081086</v>
      </c>
    </row>
    <row r="32" spans="5:17" customFormat="1">
      <c r="J32" s="108" t="s">
        <v>679</v>
      </c>
      <c r="K32" s="30">
        <v>79</v>
      </c>
      <c r="L32" s="30">
        <v>83</v>
      </c>
      <c r="M32" s="41" t="s">
        <v>830</v>
      </c>
      <c r="N32" s="41">
        <v>1</v>
      </c>
      <c r="O32" s="39">
        <v>21</v>
      </c>
      <c r="P32" s="39">
        <v>104</v>
      </c>
      <c r="Q32" s="110">
        <f>Table216[[#This Row],[Member Premises ]]/Table216[[#This Row],[Total]]</f>
        <v>0.79807692307692313</v>
      </c>
    </row>
    <row r="33" spans="1:32" customFormat="1" ht="15.75" thickBot="1">
      <c r="J33" s="109" t="s">
        <v>132</v>
      </c>
      <c r="K33" s="30">
        <v>100</v>
      </c>
      <c r="L33" s="30">
        <v>109</v>
      </c>
      <c r="M33" s="39">
        <v>2</v>
      </c>
      <c r="N33" s="41" t="s">
        <v>830</v>
      </c>
      <c r="O33" s="39">
        <v>41</v>
      </c>
      <c r="P33" s="39">
        <v>150</v>
      </c>
      <c r="Q33" s="110">
        <f>Table216[[#This Row],[Member Premises ]]/Table216[[#This Row],[Total]]</f>
        <v>0.72666666666666668</v>
      </c>
    </row>
    <row r="34" spans="1:32" customFormat="1">
      <c r="J34" s="43" t="s">
        <v>695</v>
      </c>
      <c r="K34" s="43">
        <f>SUBTOTAL(109,Table216[Members])</f>
        <v>2498</v>
      </c>
      <c r="L34" s="43">
        <f>SUBTOTAL(109,Table216[[Member Premises ]])</f>
        <v>2768</v>
      </c>
      <c r="M34" s="44">
        <f>SUBTOTAL(109,Table216[Revoked Members])</f>
        <v>34</v>
      </c>
      <c r="N34" s="44">
        <f>SUBTOTAL(109,Table216[Obligated &amp; Reinstated])</f>
        <v>19</v>
      </c>
      <c r="O34" s="43">
        <f>SUBTOTAL(109,Table216[[Potential Members ]])</f>
        <v>276</v>
      </c>
      <c r="P34" s="43">
        <f>SUBTOTAL(109,Table216[Total])</f>
        <v>3044</v>
      </c>
      <c r="Q34" s="45">
        <f>SUBTOTAL(101,Table216[% Registered])</f>
        <v>0.90802997373686212</v>
      </c>
    </row>
    <row r="35" spans="1:32" customFormat="1" ht="15.75" thickBot="1"/>
    <row r="36" spans="1:32" customFormat="1" ht="54" customHeight="1" thickBot="1">
      <c r="A36" s="115" t="s">
        <v>743</v>
      </c>
      <c r="B36" s="116"/>
      <c r="C36" s="116"/>
      <c r="D36" s="116"/>
      <c r="E36" s="116"/>
      <c r="F36" s="116"/>
      <c r="G36" s="116"/>
      <c r="H36" s="117"/>
    </row>
    <row r="37" spans="1:32" customFormat="1" ht="69.75" customHeight="1" thickBot="1">
      <c r="A37" s="77" t="s">
        <v>692</v>
      </c>
      <c r="B37" s="113" t="s">
        <v>741</v>
      </c>
      <c r="C37" s="113"/>
      <c r="D37" s="113"/>
      <c r="E37" s="113"/>
      <c r="F37" s="113"/>
      <c r="G37" s="113"/>
      <c r="H37" s="114"/>
      <c r="J37" s="4"/>
      <c r="K37" s="4"/>
      <c r="L37" s="4"/>
      <c r="M37" s="4"/>
      <c r="N37" s="4"/>
      <c r="O37" s="4"/>
      <c r="P37" s="4"/>
      <c r="Q37" s="4"/>
    </row>
    <row r="38" spans="1:32" customFormat="1" ht="75" customHeight="1" thickBot="1">
      <c r="A38" s="75" t="s">
        <v>740</v>
      </c>
      <c r="B38" s="113" t="s">
        <v>751</v>
      </c>
      <c r="C38" s="113"/>
      <c r="D38" s="113"/>
      <c r="E38" s="113"/>
      <c r="F38" s="113"/>
      <c r="G38" s="113"/>
      <c r="H38" s="114"/>
      <c r="J38" s="4"/>
      <c r="K38" s="4"/>
      <c r="L38" s="4"/>
      <c r="M38" s="4"/>
      <c r="N38" s="4"/>
      <c r="O38" s="4"/>
      <c r="P38" s="4"/>
      <c r="Q38" s="4"/>
    </row>
    <row r="39" spans="1:32" customFormat="1" ht="86.25" customHeight="1" thickBot="1">
      <c r="A39" s="72" t="s">
        <v>707</v>
      </c>
      <c r="B39" s="121" t="s">
        <v>750</v>
      </c>
      <c r="C39" s="121"/>
      <c r="D39" s="121"/>
      <c r="E39" s="121"/>
      <c r="F39" s="121"/>
      <c r="G39" s="121"/>
      <c r="H39" s="122"/>
      <c r="J39" s="4"/>
      <c r="K39" s="4"/>
      <c r="L39" s="4"/>
      <c r="M39" s="4"/>
      <c r="N39" s="4"/>
      <c r="O39" s="4"/>
      <c r="P39" s="4"/>
      <c r="Q39" s="4"/>
    </row>
    <row r="40" spans="1:32" customFormat="1" ht="153.75" customHeight="1" thickBot="1">
      <c r="A40" s="73" t="s">
        <v>708</v>
      </c>
      <c r="B40" s="113" t="s">
        <v>752</v>
      </c>
      <c r="C40" s="113"/>
      <c r="D40" s="113"/>
      <c r="E40" s="113"/>
      <c r="F40" s="113"/>
      <c r="G40" s="113"/>
      <c r="H40" s="114"/>
      <c r="J40" s="4"/>
      <c r="K40" s="4"/>
      <c r="L40" s="4"/>
      <c r="M40" s="4"/>
      <c r="N40" s="4"/>
      <c r="O40" s="4"/>
      <c r="P40" s="4"/>
      <c r="Q40" s="4"/>
    </row>
    <row r="41" spans="1:32" customFormat="1" ht="79.5" customHeight="1" thickBot="1">
      <c r="A41" s="74" t="s">
        <v>745</v>
      </c>
      <c r="B41" s="121" t="s">
        <v>709</v>
      </c>
      <c r="C41" s="121"/>
      <c r="D41" s="121"/>
      <c r="E41" s="121"/>
      <c r="F41" s="121"/>
      <c r="G41" s="121"/>
      <c r="H41" s="122"/>
      <c r="J41" s="86"/>
      <c r="K41" s="86"/>
      <c r="L41" s="86"/>
      <c r="M41" s="86"/>
      <c r="N41" s="86"/>
      <c r="O41" s="86"/>
      <c r="P41" s="86"/>
      <c r="Q41" s="86"/>
      <c r="R41" s="31"/>
      <c r="S41" s="31"/>
      <c r="T41" s="31"/>
      <c r="U41" s="31"/>
      <c r="V41" s="31"/>
      <c r="W41" s="31"/>
      <c r="X41" s="31"/>
      <c r="Y41" s="31"/>
      <c r="Z41" s="31"/>
      <c r="AA41" s="31"/>
      <c r="AB41" s="31"/>
      <c r="AC41" s="31"/>
      <c r="AD41" s="31"/>
      <c r="AE41" s="31"/>
      <c r="AF41" s="31"/>
    </row>
    <row r="42" spans="1:32" ht="33" customHeight="1" thickBot="1">
      <c r="A42" s="76" t="s">
        <v>694</v>
      </c>
      <c r="B42" s="113" t="s">
        <v>742</v>
      </c>
      <c r="C42" s="113"/>
      <c r="D42" s="113"/>
      <c r="E42" s="113"/>
      <c r="F42" s="113"/>
      <c r="G42" s="113"/>
      <c r="H42" s="114"/>
      <c r="J42" s="86"/>
      <c r="K42" s="86"/>
      <c r="L42" s="86"/>
      <c r="M42" s="86"/>
      <c r="N42" s="86"/>
      <c r="O42" s="86"/>
      <c r="P42" s="86"/>
      <c r="Q42" s="86"/>
      <c r="R42" s="86"/>
      <c r="S42" s="86"/>
      <c r="T42" s="86"/>
      <c r="U42" s="86"/>
      <c r="V42" s="86"/>
      <c r="W42" s="86"/>
      <c r="X42" s="86"/>
      <c r="Y42" s="86"/>
      <c r="Z42" s="86"/>
      <c r="AA42" s="86"/>
      <c r="AB42" s="86"/>
      <c r="AC42" s="86"/>
      <c r="AD42" s="86"/>
      <c r="AE42" s="86"/>
      <c r="AF42" s="86"/>
    </row>
    <row r="43" spans="1:32">
      <c r="J43" s="86"/>
      <c r="K43" s="86"/>
      <c r="L43" s="86"/>
      <c r="M43" s="86"/>
      <c r="N43" s="86"/>
      <c r="O43" s="86"/>
      <c r="P43" s="86"/>
      <c r="Q43" s="86"/>
      <c r="R43" s="86"/>
      <c r="S43" s="86"/>
      <c r="T43" s="86"/>
      <c r="U43" s="86"/>
      <c r="V43" s="86"/>
      <c r="W43" s="86"/>
      <c r="X43" s="86"/>
      <c r="Y43" s="86"/>
      <c r="Z43" s="86"/>
      <c r="AA43" s="86"/>
      <c r="AB43" s="86"/>
      <c r="AC43" s="86"/>
      <c r="AD43" s="86"/>
      <c r="AE43" s="86"/>
      <c r="AF43" s="86"/>
    </row>
    <row r="44" spans="1:32">
      <c r="J44" s="86"/>
      <c r="K44" s="86"/>
      <c r="L44" s="86"/>
      <c r="M44" s="86"/>
      <c r="N44" s="86"/>
      <c r="O44" s="86"/>
      <c r="P44" s="86"/>
      <c r="Q44" s="86"/>
      <c r="R44" s="86"/>
      <c r="S44" s="86"/>
      <c r="T44" s="86"/>
      <c r="U44" s="86"/>
      <c r="V44" s="86"/>
      <c r="W44" s="86"/>
      <c r="X44" s="86"/>
      <c r="Y44" s="86"/>
      <c r="Z44" s="86"/>
      <c r="AA44" s="86"/>
      <c r="AB44" s="86"/>
      <c r="AC44" s="86"/>
      <c r="AD44" s="86"/>
      <c r="AE44" s="86"/>
      <c r="AF44" s="86"/>
    </row>
    <row r="45" spans="1:32">
      <c r="I45" s="86"/>
      <c r="J45" s="86"/>
      <c r="K45" s="86"/>
      <c r="L45" s="86"/>
      <c r="M45" s="86"/>
      <c r="N45" s="86"/>
      <c r="O45" s="86"/>
      <c r="P45" s="86"/>
      <c r="Q45" s="86"/>
    </row>
    <row r="46" spans="1:32">
      <c r="I46" s="86"/>
      <c r="J46" s="86"/>
      <c r="K46" s="86"/>
      <c r="L46" s="86"/>
      <c r="M46" s="86"/>
      <c r="N46" s="86"/>
      <c r="O46" s="86"/>
      <c r="P46" s="86"/>
      <c r="Q46" s="86"/>
    </row>
    <row r="55" spans="19:32">
      <c r="S55" s="86"/>
      <c r="T55" s="86"/>
      <c r="U55" s="86"/>
      <c r="V55" s="86"/>
    </row>
    <row r="56" spans="19:32">
      <c r="S56" s="86"/>
      <c r="T56" s="86"/>
      <c r="U56" s="86"/>
      <c r="V56" s="86"/>
    </row>
    <row r="57" spans="19:32">
      <c r="S57" s="86"/>
      <c r="T57" s="86"/>
      <c r="U57" s="86"/>
      <c r="V57" s="86"/>
    </row>
    <row r="58" spans="19:32">
      <c r="S58" s="86"/>
      <c r="T58" s="86"/>
      <c r="U58" s="86"/>
      <c r="V58" s="86"/>
    </row>
    <row r="59" spans="19:32">
      <c r="X59" s="86"/>
      <c r="Y59" s="86"/>
      <c r="Z59" s="86"/>
      <c r="AA59" s="86"/>
      <c r="AB59" s="86"/>
      <c r="AC59" s="86"/>
      <c r="AD59" s="86"/>
      <c r="AE59" s="86"/>
      <c r="AF59" s="86"/>
    </row>
    <row r="60" spans="19:32">
      <c r="X60" s="86"/>
      <c r="Y60" s="86"/>
      <c r="Z60" s="86"/>
      <c r="AA60" s="86"/>
      <c r="AB60" s="86"/>
      <c r="AC60" s="86"/>
      <c r="AD60" s="86"/>
      <c r="AE60" s="86"/>
      <c r="AF60" s="86"/>
    </row>
    <row r="61" spans="19:32">
      <c r="X61" s="86"/>
      <c r="Y61" s="86"/>
      <c r="Z61" s="86"/>
      <c r="AA61" s="86"/>
      <c r="AB61" s="86"/>
      <c r="AC61" s="86"/>
      <c r="AD61" s="86"/>
      <c r="AE61" s="86"/>
      <c r="AF61" s="86"/>
    </row>
    <row r="62" spans="19:32">
      <c r="X62" s="86"/>
      <c r="Y62" s="86"/>
      <c r="Z62" s="86"/>
      <c r="AA62" s="86"/>
      <c r="AB62" s="86"/>
      <c r="AC62" s="86"/>
      <c r="AD62" s="86"/>
      <c r="AE62" s="86"/>
      <c r="AF62" s="86"/>
    </row>
    <row r="63" spans="19:32">
      <c r="X63" s="86"/>
      <c r="Y63" s="86"/>
      <c r="Z63" s="86"/>
      <c r="AA63" s="86"/>
      <c r="AB63" s="86"/>
      <c r="AC63" s="86"/>
      <c r="AD63" s="86"/>
      <c r="AE63" s="86"/>
      <c r="AF63" s="86"/>
    </row>
    <row r="64" spans="19:32">
      <c r="T64" s="86"/>
      <c r="U64" s="86"/>
      <c r="V64" s="86"/>
      <c r="W64" s="86"/>
      <c r="X64" s="86"/>
      <c r="Y64" s="86"/>
      <c r="Z64" s="86"/>
      <c r="AA64" s="86"/>
      <c r="AB64" s="86"/>
      <c r="AC64" s="86"/>
      <c r="AD64" s="86"/>
      <c r="AE64" s="86"/>
      <c r="AF64" s="86"/>
    </row>
    <row r="65" spans="20:32">
      <c r="T65" s="86"/>
      <c r="U65" s="86"/>
      <c r="V65" s="86"/>
      <c r="W65" s="86"/>
      <c r="X65" s="86"/>
      <c r="Y65" s="86"/>
      <c r="Z65" s="86"/>
      <c r="AA65" s="86"/>
      <c r="AB65" s="86"/>
      <c r="AC65" s="86"/>
      <c r="AD65" s="86"/>
      <c r="AE65" s="86"/>
      <c r="AF65" s="86"/>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G37" sqref="G37"/>
    </sheetView>
  </sheetViews>
  <sheetFormatPr defaultRowHeight="15"/>
  <cols>
    <col min="1" max="1" width="30.85546875" bestFit="1" customWidth="1"/>
    <col min="2" max="2" width="40" bestFit="1" customWidth="1"/>
    <col min="3" max="3" width="21.7109375" bestFit="1" customWidth="1"/>
    <col min="4" max="4" width="26.42578125" bestFit="1" customWidth="1"/>
    <col min="5" max="5" width="10.7109375" bestFit="1" customWidth="1"/>
    <col min="6" max="6" width="18.85546875" bestFit="1" customWidth="1"/>
    <col min="7" max="7" width="17.42578125" bestFit="1" customWidth="1"/>
    <col min="8" max="8" width="15.85546875" style="104" bestFit="1" customWidth="1"/>
    <col min="9" max="9" width="12.85546875" bestFit="1" customWidth="1"/>
    <col min="10" max="10" width="26.42578125" bestFit="1" customWidth="1"/>
    <col min="11" max="11" width="16.140625" bestFit="1" customWidth="1"/>
    <col min="12" max="12" width="88.28515625" style="106" bestFit="1" customWidth="1"/>
  </cols>
  <sheetData>
    <row r="1" spans="1:12" s="49" customFormat="1" ht="19.5" thickBot="1">
      <c r="A1" s="57" t="s">
        <v>749</v>
      </c>
      <c r="B1" s="80">
        <f>COUNTA(B3:B10)</f>
        <v>8</v>
      </c>
      <c r="C1" s="78"/>
      <c r="D1" s="78"/>
      <c r="E1" s="78"/>
      <c r="F1" s="78"/>
      <c r="H1" s="101"/>
    </row>
    <row r="2" spans="1:12" s="48" customFormat="1" ht="18.75">
      <c r="A2" s="68" t="s">
        <v>0</v>
      </c>
      <c r="B2" s="69" t="s">
        <v>2</v>
      </c>
      <c r="C2" s="69" t="s">
        <v>3</v>
      </c>
      <c r="D2" s="69" t="s">
        <v>4</v>
      </c>
      <c r="E2" s="69" t="s">
        <v>5</v>
      </c>
      <c r="F2" s="69" t="s">
        <v>6</v>
      </c>
      <c r="G2" s="69" t="s">
        <v>7</v>
      </c>
      <c r="H2" s="102" t="s">
        <v>9</v>
      </c>
      <c r="I2" s="69" t="s">
        <v>10</v>
      </c>
      <c r="J2" s="70" t="s">
        <v>11</v>
      </c>
      <c r="K2" s="70" t="s">
        <v>12</v>
      </c>
      <c r="L2" s="48" t="s">
        <v>699</v>
      </c>
    </row>
    <row r="3" spans="1:12">
      <c r="A3" s="8" t="s">
        <v>627</v>
      </c>
      <c r="B3" s="5" t="s">
        <v>631</v>
      </c>
      <c r="C3" s="5"/>
      <c r="D3" s="5" t="s">
        <v>632</v>
      </c>
      <c r="E3" s="5"/>
      <c r="F3" s="5" t="s">
        <v>630</v>
      </c>
      <c r="G3" s="5" t="s">
        <v>628</v>
      </c>
      <c r="H3" s="9" t="s">
        <v>633</v>
      </c>
      <c r="I3" s="5"/>
      <c r="J3" s="5"/>
      <c r="K3" s="10" t="s">
        <v>658</v>
      </c>
    </row>
    <row r="4" spans="1:12">
      <c r="A4" s="8" t="s">
        <v>627</v>
      </c>
      <c r="B4" s="17" t="s">
        <v>634</v>
      </c>
      <c r="C4" s="5"/>
      <c r="D4" s="16" t="s">
        <v>635</v>
      </c>
      <c r="E4" s="5"/>
      <c r="F4" s="16" t="s">
        <v>636</v>
      </c>
      <c r="G4" s="5" t="s">
        <v>628</v>
      </c>
      <c r="H4" s="9"/>
      <c r="I4" s="5"/>
      <c r="J4" s="5"/>
      <c r="K4" s="10" t="s">
        <v>17</v>
      </c>
    </row>
    <row r="5" spans="1:12">
      <c r="A5" s="8" t="s">
        <v>627</v>
      </c>
      <c r="B5" s="21" t="s">
        <v>593</v>
      </c>
      <c r="C5" s="21" t="s">
        <v>593</v>
      </c>
      <c r="D5" s="21" t="s">
        <v>594</v>
      </c>
      <c r="E5" s="21"/>
      <c r="F5" s="21" t="s">
        <v>595</v>
      </c>
      <c r="G5" s="5" t="s">
        <v>628</v>
      </c>
      <c r="H5" s="21" t="s">
        <v>596</v>
      </c>
      <c r="I5" s="21" t="s">
        <v>597</v>
      </c>
      <c r="J5" s="23" t="s">
        <v>598</v>
      </c>
      <c r="K5" s="23" t="s">
        <v>18</v>
      </c>
    </row>
    <row r="6" spans="1:12">
      <c r="A6" s="8" t="s">
        <v>627</v>
      </c>
      <c r="B6" s="8" t="s">
        <v>637</v>
      </c>
      <c r="C6" s="5"/>
      <c r="D6" s="5"/>
      <c r="E6" s="5"/>
      <c r="F6" s="8" t="s">
        <v>630</v>
      </c>
      <c r="G6" s="5" t="s">
        <v>628</v>
      </c>
      <c r="H6" s="103">
        <v>868890409</v>
      </c>
      <c r="I6" s="5"/>
      <c r="J6" s="26"/>
      <c r="K6" s="10" t="s">
        <v>658</v>
      </c>
      <c r="L6" s="1"/>
    </row>
    <row r="7" spans="1:12">
      <c r="A7" s="5" t="s">
        <v>627</v>
      </c>
      <c r="B7" s="5" t="s">
        <v>638</v>
      </c>
      <c r="C7" s="5" t="s">
        <v>15</v>
      </c>
      <c r="D7" s="5" t="s">
        <v>639</v>
      </c>
      <c r="E7" s="5"/>
      <c r="F7" s="5" t="s">
        <v>640</v>
      </c>
      <c r="G7" s="5" t="s">
        <v>628</v>
      </c>
      <c r="H7" s="11" t="s">
        <v>641</v>
      </c>
      <c r="I7" s="8" t="s">
        <v>642</v>
      </c>
      <c r="J7" s="12" t="s">
        <v>15</v>
      </c>
      <c r="K7" s="10" t="s">
        <v>68</v>
      </c>
    </row>
    <row r="8" spans="1:12">
      <c r="A8" s="8" t="s">
        <v>627</v>
      </c>
      <c r="B8" s="17" t="s">
        <v>643</v>
      </c>
      <c r="C8" s="5" t="s">
        <v>644</v>
      </c>
      <c r="D8" s="16" t="s">
        <v>645</v>
      </c>
      <c r="E8" s="5"/>
      <c r="F8" s="16" t="s">
        <v>404</v>
      </c>
      <c r="G8" s="5" t="s">
        <v>628</v>
      </c>
      <c r="H8" s="9"/>
      <c r="I8" s="5"/>
      <c r="J8" s="5"/>
      <c r="K8" s="10" t="s">
        <v>654</v>
      </c>
    </row>
    <row r="9" spans="1:12">
      <c r="A9" s="8" t="s">
        <v>627</v>
      </c>
      <c r="B9" s="17" t="s">
        <v>646</v>
      </c>
      <c r="C9" s="5"/>
      <c r="D9" s="16" t="s">
        <v>366</v>
      </c>
      <c r="E9" s="5"/>
      <c r="F9" s="16" t="s">
        <v>629</v>
      </c>
      <c r="G9" s="5" t="s">
        <v>628</v>
      </c>
      <c r="H9" s="9"/>
      <c r="I9" s="5"/>
      <c r="J9" s="5"/>
      <c r="K9" s="10" t="s">
        <v>654</v>
      </c>
    </row>
    <row r="10" spans="1:12">
      <c r="A10" s="8" t="s">
        <v>627</v>
      </c>
      <c r="B10" s="5" t="s">
        <v>647</v>
      </c>
      <c r="C10" s="5" t="s">
        <v>15</v>
      </c>
      <c r="D10" s="5" t="s">
        <v>645</v>
      </c>
      <c r="E10" s="5"/>
      <c r="F10" s="5" t="s">
        <v>404</v>
      </c>
      <c r="G10" s="5" t="s">
        <v>628</v>
      </c>
      <c r="H10" s="11" t="s">
        <v>648</v>
      </c>
      <c r="I10" s="8" t="s">
        <v>15</v>
      </c>
      <c r="J10" s="8" t="s">
        <v>649</v>
      </c>
      <c r="K10" s="10" t="s">
        <v>18</v>
      </c>
    </row>
    <row r="11" spans="1:12" ht="15.75" thickBot="1"/>
    <row r="12" spans="1:12" ht="19.5" thickBot="1">
      <c r="A12" s="66" t="s">
        <v>748</v>
      </c>
      <c r="B12" s="84">
        <f>COUNTA(B13:B14)</f>
        <v>2</v>
      </c>
    </row>
    <row r="13" spans="1:12">
      <c r="A13" s="8" t="s">
        <v>627</v>
      </c>
      <c r="B13" t="s">
        <v>720</v>
      </c>
      <c r="D13" t="s">
        <v>721</v>
      </c>
      <c r="E13" t="s">
        <v>722</v>
      </c>
      <c r="G13" s="5" t="s">
        <v>628</v>
      </c>
      <c r="H13" s="104" t="s">
        <v>736</v>
      </c>
      <c r="K13" t="s">
        <v>17</v>
      </c>
      <c r="L13" s="106" t="s">
        <v>793</v>
      </c>
    </row>
    <row r="14" spans="1:12" s="89" customFormat="1">
      <c r="A14" s="8" t="s">
        <v>627</v>
      </c>
      <c r="B14" t="s">
        <v>807</v>
      </c>
      <c r="G14" s="5"/>
      <c r="H14" s="104"/>
      <c r="K14" s="89" t="s">
        <v>815</v>
      </c>
      <c r="L14" s="106" t="s">
        <v>817</v>
      </c>
    </row>
    <row r="15" spans="1:12" ht="15.75" thickBot="1"/>
    <row r="16" spans="1:12" ht="19.5" thickBot="1">
      <c r="A16" s="55" t="s">
        <v>744</v>
      </c>
      <c r="B16" s="85">
        <f>COUNTA(B17:B18)</f>
        <v>1</v>
      </c>
    </row>
    <row r="17" spans="1:12">
      <c r="A17" t="s">
        <v>627</v>
      </c>
      <c r="B17" t="s">
        <v>833</v>
      </c>
      <c r="C17" t="s">
        <v>834</v>
      </c>
      <c r="D17" t="s">
        <v>835</v>
      </c>
      <c r="E17" t="s">
        <v>836</v>
      </c>
      <c r="F17" t="s">
        <v>628</v>
      </c>
      <c r="L17" s="106" t="s">
        <v>761</v>
      </c>
    </row>
  </sheetData>
  <autoFilter ref="A2:L10">
    <sortState ref="A3:L12">
      <sortCondition ref="B2:B12"/>
    </sortState>
  </autoFilter>
  <conditionalFormatting sqref="B17:B21 B23:B1048576 B1:B15">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6"/>
  <sheetViews>
    <sheetView zoomScale="80" zoomScaleNormal="80" workbookViewId="0">
      <selection activeCell="C31" sqref="C31"/>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28.42578125" style="106" bestFit="1" customWidth="1"/>
    <col min="13" max="13" width="30.5703125" style="106" bestFit="1" customWidth="1"/>
  </cols>
  <sheetData>
    <row r="1" spans="1:14" s="49" customFormat="1" ht="19.5" thickBot="1">
      <c r="A1" s="57" t="s">
        <v>749</v>
      </c>
      <c r="B1" s="80">
        <f>COUNTA(B3:B7)</f>
        <v>5</v>
      </c>
      <c r="C1" s="78"/>
      <c r="D1" s="78"/>
      <c r="E1" s="78"/>
      <c r="F1" s="78"/>
    </row>
    <row r="2" spans="1:14" s="48" customFormat="1" ht="18.75">
      <c r="A2" s="68" t="s">
        <v>0</v>
      </c>
      <c r="B2" s="69" t="s">
        <v>2</v>
      </c>
      <c r="C2" s="69" t="s">
        <v>3</v>
      </c>
      <c r="D2" s="69" t="s">
        <v>4</v>
      </c>
      <c r="E2" s="69" t="s">
        <v>5</v>
      </c>
      <c r="F2" s="69" t="s">
        <v>6</v>
      </c>
      <c r="G2" s="69" t="s">
        <v>7</v>
      </c>
      <c r="H2" s="69" t="s">
        <v>9</v>
      </c>
      <c r="I2" s="69" t="s">
        <v>10</v>
      </c>
      <c r="J2" s="70" t="s">
        <v>11</v>
      </c>
      <c r="K2" s="70" t="s">
        <v>12</v>
      </c>
      <c r="L2" s="48" t="s">
        <v>699</v>
      </c>
      <c r="M2" s="48" t="s">
        <v>795</v>
      </c>
    </row>
    <row r="3" spans="1:14">
      <c r="A3" s="8" t="s">
        <v>322</v>
      </c>
      <c r="B3" s="5" t="s">
        <v>58</v>
      </c>
      <c r="C3" s="5"/>
      <c r="D3" s="5" t="s">
        <v>59</v>
      </c>
      <c r="E3" s="5" t="s">
        <v>60</v>
      </c>
      <c r="F3" s="5" t="s">
        <v>61</v>
      </c>
      <c r="G3" s="5" t="s">
        <v>51</v>
      </c>
      <c r="H3" s="5" t="s">
        <v>62</v>
      </c>
      <c r="I3" s="5"/>
      <c r="J3" s="5" t="s">
        <v>63</v>
      </c>
      <c r="K3" s="5" t="s">
        <v>657</v>
      </c>
    </row>
    <row r="4" spans="1:14">
      <c r="A4" s="8" t="s">
        <v>322</v>
      </c>
      <c r="B4" s="7" t="s">
        <v>339</v>
      </c>
      <c r="C4" s="5" t="s">
        <v>339</v>
      </c>
      <c r="D4" s="5"/>
      <c r="E4" s="5"/>
      <c r="F4" s="5" t="s">
        <v>61</v>
      </c>
      <c r="G4" s="5" t="s">
        <v>51</v>
      </c>
      <c r="H4" s="5" t="s">
        <v>340</v>
      </c>
      <c r="I4" s="5" t="s">
        <v>15</v>
      </c>
      <c r="J4" s="5"/>
      <c r="K4" s="5" t="s">
        <v>109</v>
      </c>
      <c r="L4" s="106" t="s">
        <v>783</v>
      </c>
      <c r="M4" s="106" t="s">
        <v>796</v>
      </c>
    </row>
    <row r="5" spans="1:14" s="89" customFormat="1">
      <c r="A5" s="8" t="s">
        <v>322</v>
      </c>
      <c r="B5" s="5" t="s">
        <v>324</v>
      </c>
      <c r="C5" s="5" t="s">
        <v>324</v>
      </c>
      <c r="D5" s="5" t="s">
        <v>325</v>
      </c>
      <c r="E5" s="5" t="s">
        <v>326</v>
      </c>
      <c r="F5" s="5" t="s">
        <v>327</v>
      </c>
      <c r="G5" s="5" t="s">
        <v>328</v>
      </c>
      <c r="H5" s="11" t="s">
        <v>329</v>
      </c>
      <c r="I5" s="8"/>
      <c r="J5" s="12"/>
      <c r="K5" s="10" t="s">
        <v>43</v>
      </c>
      <c r="L5" s="106"/>
      <c r="M5" s="106"/>
    </row>
    <row r="6" spans="1:14" s="89" customFormat="1">
      <c r="A6" s="8" t="s">
        <v>322</v>
      </c>
      <c r="B6" s="7" t="s">
        <v>341</v>
      </c>
      <c r="C6" s="5"/>
      <c r="D6" s="5" t="s">
        <v>342</v>
      </c>
      <c r="E6" s="5"/>
      <c r="F6" s="5" t="s">
        <v>331</v>
      </c>
      <c r="G6" s="5" t="s">
        <v>51</v>
      </c>
      <c r="H6" s="5" t="s">
        <v>343</v>
      </c>
      <c r="I6" s="5"/>
      <c r="J6" s="5"/>
      <c r="K6" s="5" t="s">
        <v>652</v>
      </c>
      <c r="L6" s="106" t="s">
        <v>783</v>
      </c>
      <c r="M6" s="106" t="s">
        <v>796</v>
      </c>
    </row>
    <row r="7" spans="1:14" s="89" customFormat="1">
      <c r="A7" s="8" t="s">
        <v>322</v>
      </c>
      <c r="B7" s="7" t="s">
        <v>349</v>
      </c>
      <c r="C7" s="5"/>
      <c r="D7" s="5" t="s">
        <v>350</v>
      </c>
      <c r="E7" s="5"/>
      <c r="F7" s="5" t="s">
        <v>59</v>
      </c>
      <c r="G7" s="5" t="s">
        <v>51</v>
      </c>
      <c r="H7" s="5" t="s">
        <v>351</v>
      </c>
      <c r="I7" s="5"/>
      <c r="J7" s="5"/>
      <c r="K7" s="5" t="s">
        <v>652</v>
      </c>
      <c r="L7" s="106" t="s">
        <v>783</v>
      </c>
      <c r="M7" s="106" t="s">
        <v>796</v>
      </c>
    </row>
    <row r="8" spans="1:14" ht="15.75" thickBot="1">
      <c r="A8" s="7"/>
      <c r="B8" s="96"/>
      <c r="C8" s="5"/>
      <c r="D8" s="5"/>
      <c r="E8" s="5"/>
      <c r="F8" s="5"/>
      <c r="G8" s="5"/>
      <c r="H8" s="5"/>
      <c r="I8" s="5"/>
      <c r="J8" s="10"/>
      <c r="K8" s="10"/>
    </row>
    <row r="9" spans="1:14" ht="19.5" thickBot="1">
      <c r="A9" s="66" t="s">
        <v>748</v>
      </c>
      <c r="B9" s="84">
        <f>COUNTA(B10:B12)</f>
        <v>3</v>
      </c>
      <c r="C9" s="89"/>
      <c r="D9" s="89"/>
      <c r="E9" s="89"/>
      <c r="F9" s="89"/>
      <c r="G9" s="89"/>
      <c r="H9" s="89"/>
      <c r="I9" s="89"/>
      <c r="J9" s="89"/>
      <c r="K9" s="31"/>
      <c r="L9" s="124"/>
      <c r="M9" s="124"/>
    </row>
    <row r="10" spans="1:14">
      <c r="A10" s="7" t="s">
        <v>322</v>
      </c>
      <c r="B10" s="4" t="s">
        <v>723</v>
      </c>
      <c r="D10" s="4" t="s">
        <v>724</v>
      </c>
      <c r="E10" s="4" t="s">
        <v>808</v>
      </c>
      <c r="M10" s="125" t="s">
        <v>804</v>
      </c>
      <c r="N10" s="4"/>
    </row>
    <row r="11" spans="1:14" s="89" customFormat="1">
      <c r="A11" s="89" t="s">
        <v>322</v>
      </c>
      <c r="B11" s="4" t="s">
        <v>809</v>
      </c>
      <c r="L11" s="106"/>
      <c r="M11" s="125" t="s">
        <v>806</v>
      </c>
      <c r="N11" s="4"/>
    </row>
    <row r="12" spans="1:14">
      <c r="A12" s="89" t="s">
        <v>322</v>
      </c>
      <c r="B12" s="5" t="s">
        <v>837</v>
      </c>
      <c r="D12" t="s">
        <v>838</v>
      </c>
      <c r="E12" t="s">
        <v>839</v>
      </c>
      <c r="F12" t="s">
        <v>840</v>
      </c>
      <c r="G12" t="s">
        <v>362</v>
      </c>
      <c r="H12" t="s">
        <v>841</v>
      </c>
      <c r="K12" s="31" t="s">
        <v>842</v>
      </c>
      <c r="L12" s="124"/>
      <c r="M12" s="1" t="s">
        <v>803</v>
      </c>
    </row>
    <row r="13" spans="1:14" s="89" customFormat="1" ht="15.75" thickBot="1">
      <c r="B13" s="5"/>
      <c r="K13" s="31"/>
      <c r="L13" s="124"/>
      <c r="M13" s="106"/>
    </row>
    <row r="14" spans="1:14" ht="19.5" thickBot="1">
      <c r="A14" s="55" t="s">
        <v>744</v>
      </c>
      <c r="B14" s="85">
        <f>COUNTA(B15:B16)</f>
        <v>1</v>
      </c>
      <c r="K14" s="31"/>
      <c r="L14" s="124"/>
      <c r="M14" s="124"/>
    </row>
    <row r="15" spans="1:14">
      <c r="A15" t="s">
        <v>786</v>
      </c>
      <c r="B15" t="s">
        <v>787</v>
      </c>
      <c r="C15" t="s">
        <v>788</v>
      </c>
      <c r="G15" t="s">
        <v>362</v>
      </c>
      <c r="L15" s="106" t="s">
        <v>761</v>
      </c>
    </row>
    <row r="17" spans="1:15" s="106" customFormat="1">
      <c r="A17" s="5"/>
      <c r="B17" s="16"/>
      <c r="C17" s="5"/>
      <c r="D17" s="17"/>
      <c r="E17" s="17"/>
      <c r="F17" s="5"/>
      <c r="G17" s="17"/>
      <c r="H17" s="5"/>
      <c r="I17" s="5"/>
      <c r="J17" s="5"/>
      <c r="K17" s="5"/>
    </row>
    <row r="18" spans="1:15">
      <c r="A18" s="5"/>
      <c r="D18" s="4"/>
      <c r="G18" s="4"/>
      <c r="H18" s="4"/>
      <c r="I18" s="4"/>
      <c r="J18" s="4"/>
      <c r="K18" s="4"/>
      <c r="L18" s="1"/>
      <c r="N18" s="86"/>
      <c r="O18" s="86"/>
    </row>
    <row r="19" spans="1:15">
      <c r="A19" s="8"/>
      <c r="D19" s="4"/>
      <c r="E19" s="4"/>
      <c r="F19" s="4"/>
      <c r="G19" s="4"/>
      <c r="H19" s="4"/>
      <c r="I19" s="4"/>
      <c r="J19" s="4"/>
      <c r="K19" s="4"/>
      <c r="L19" s="1"/>
      <c r="N19" s="86"/>
      <c r="O19" s="86"/>
    </row>
    <row r="20" spans="1:15">
      <c r="A20" s="8"/>
      <c r="B20" s="7"/>
      <c r="C20" s="5"/>
      <c r="D20" s="5"/>
      <c r="E20" s="5"/>
      <c r="F20" s="5"/>
      <c r="G20" s="5"/>
      <c r="H20" s="5"/>
      <c r="I20" s="5"/>
      <c r="J20" s="5"/>
      <c r="K20" s="5"/>
    </row>
    <row r="21" spans="1:15">
      <c r="A21" s="8"/>
      <c r="B21" s="7"/>
      <c r="C21" s="5"/>
      <c r="D21" s="5"/>
      <c r="E21" s="5"/>
      <c r="F21" s="5"/>
      <c r="G21" s="5"/>
      <c r="H21" s="5"/>
      <c r="I21" s="5"/>
      <c r="J21" s="5"/>
      <c r="K21" s="5"/>
    </row>
    <row r="22" spans="1:15">
      <c r="A22" s="5"/>
      <c r="B22" s="5"/>
      <c r="C22" s="5"/>
      <c r="D22" s="5"/>
      <c r="F22" s="5"/>
      <c r="H22" s="5"/>
      <c r="I22" s="5"/>
      <c r="J22" s="5"/>
      <c r="K22" s="5"/>
    </row>
    <row r="23" spans="1:15">
      <c r="A23" s="8"/>
      <c r="B23" s="7"/>
      <c r="C23" s="5"/>
      <c r="D23" s="5"/>
      <c r="E23" s="5"/>
      <c r="F23" s="5"/>
      <c r="G23" s="5"/>
      <c r="H23" s="5"/>
      <c r="I23" s="5"/>
      <c r="J23" s="5"/>
      <c r="K23" s="5"/>
    </row>
    <row r="24" spans="1:15">
      <c r="A24" s="8"/>
      <c r="B24" s="7"/>
      <c r="C24" s="5"/>
      <c r="D24" s="5"/>
      <c r="E24" s="5"/>
      <c r="F24" s="5"/>
      <c r="G24" s="5"/>
      <c r="H24" s="5"/>
      <c r="I24" s="5"/>
      <c r="J24" s="5"/>
      <c r="K24" s="5"/>
    </row>
    <row r="25" spans="1:15">
      <c r="A25" s="8"/>
      <c r="B25" s="7"/>
      <c r="C25" s="5"/>
      <c r="D25" s="5"/>
      <c r="E25" s="5"/>
      <c r="F25" s="5"/>
      <c r="G25" s="5"/>
      <c r="H25" s="5"/>
      <c r="I25" s="5"/>
      <c r="J25" s="5"/>
      <c r="K25" s="5"/>
    </row>
    <row r="26" spans="1:15">
      <c r="A26" s="8"/>
      <c r="B26" s="7"/>
      <c r="C26" s="5"/>
      <c r="D26" s="5"/>
      <c r="E26" s="5"/>
      <c r="F26" s="5"/>
      <c r="G26" s="5"/>
      <c r="H26" s="5"/>
      <c r="I26" s="5"/>
      <c r="J26" s="5"/>
      <c r="K26" s="5"/>
    </row>
    <row r="27" spans="1:15">
      <c r="A27" s="8"/>
      <c r="B27" s="7"/>
      <c r="C27" s="5"/>
      <c r="D27" s="5"/>
      <c r="E27" s="5"/>
      <c r="F27" s="5"/>
      <c r="G27" s="5"/>
      <c r="H27" s="5"/>
      <c r="I27" s="5"/>
      <c r="J27" s="5"/>
      <c r="K27" s="5"/>
    </row>
    <row r="28" spans="1:15">
      <c r="A28" s="8"/>
      <c r="B28" s="7"/>
      <c r="C28" s="5"/>
      <c r="D28" s="5"/>
      <c r="E28" s="5"/>
      <c r="F28" s="5"/>
      <c r="G28" s="5"/>
      <c r="H28" s="5"/>
      <c r="I28" s="5"/>
      <c r="J28" s="5"/>
      <c r="K28" s="5"/>
    </row>
    <row r="29" spans="1:15">
      <c r="A29" s="5"/>
      <c r="B29" s="5"/>
      <c r="C29" s="5"/>
      <c r="D29" s="5"/>
      <c r="E29" s="5"/>
      <c r="F29" s="5"/>
      <c r="G29" s="5"/>
      <c r="H29" s="11"/>
      <c r="I29" s="8"/>
      <c r="J29" s="12"/>
      <c r="K29" s="10"/>
    </row>
    <row r="30" spans="1:15">
      <c r="A30" s="5"/>
      <c r="B30" s="5"/>
      <c r="C30" s="5"/>
      <c r="D30" s="5"/>
      <c r="E30" s="5"/>
      <c r="F30" s="5"/>
      <c r="G30" s="5"/>
      <c r="H30" s="9"/>
      <c r="I30" s="5"/>
      <c r="J30" s="10"/>
      <c r="K30" s="10"/>
    </row>
    <row r="31" spans="1:15">
      <c r="A31" s="7"/>
      <c r="B31" s="5"/>
      <c r="C31" s="5"/>
      <c r="D31" s="7"/>
      <c r="E31" s="5"/>
      <c r="F31" s="5"/>
      <c r="G31" s="7"/>
      <c r="H31" s="5"/>
      <c r="I31" s="5"/>
      <c r="J31" s="5"/>
      <c r="K31" s="5"/>
    </row>
    <row r="32" spans="1:15">
      <c r="A32" s="5"/>
      <c r="B32" s="5"/>
      <c r="C32" s="5"/>
      <c r="D32" s="5"/>
      <c r="E32" s="5"/>
      <c r="F32" s="5"/>
      <c r="G32" s="5"/>
      <c r="H32" s="5"/>
      <c r="I32" s="5"/>
      <c r="J32" s="5"/>
      <c r="K32" s="5"/>
      <c r="L32" s="111"/>
    </row>
    <row r="33" spans="1:12">
      <c r="A33" s="33"/>
      <c r="B33" s="7"/>
      <c r="C33" s="5"/>
      <c r="D33" s="5"/>
      <c r="E33" s="5"/>
      <c r="F33" s="5"/>
      <c r="G33" s="5"/>
      <c r="H33" s="5"/>
      <c r="I33" s="5"/>
      <c r="J33" s="5"/>
      <c r="K33" s="8"/>
    </row>
    <row r="34" spans="1:12">
      <c r="A34" s="5"/>
      <c r="B34" s="5"/>
      <c r="C34" s="5"/>
      <c r="D34" s="5"/>
      <c r="E34" s="5"/>
      <c r="F34" s="5"/>
      <c r="G34" s="5"/>
      <c r="H34" s="9"/>
      <c r="I34" s="5"/>
      <c r="J34" s="10"/>
      <c r="K34" s="10"/>
      <c r="L34" s="111"/>
    </row>
    <row r="35" spans="1:12">
      <c r="A35" s="5"/>
      <c r="B35" s="5"/>
      <c r="C35" s="5"/>
      <c r="D35" s="5"/>
      <c r="E35" s="5"/>
      <c r="F35" s="5"/>
      <c r="G35" s="5"/>
      <c r="H35" s="5"/>
      <c r="I35" s="5"/>
      <c r="J35" s="6"/>
      <c r="K35" s="10"/>
      <c r="L35" s="111"/>
    </row>
    <row r="36" spans="1:12">
      <c r="A36" s="5"/>
      <c r="B36" s="5"/>
      <c r="C36" s="5"/>
      <c r="D36" s="5"/>
      <c r="E36" s="5"/>
      <c r="F36" s="5"/>
      <c r="G36" s="5"/>
      <c r="H36" s="19"/>
      <c r="I36" s="5"/>
      <c r="J36" s="5"/>
      <c r="K36" s="5"/>
      <c r="L36" s="111"/>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H35" sqref="H35"/>
    </sheetView>
  </sheetViews>
  <sheetFormatPr defaultRowHeight="15"/>
  <cols>
    <col min="1" max="1" width="29" style="33" bestFit="1" customWidth="1"/>
    <col min="2" max="2" width="25.85546875" style="33" bestFit="1" customWidth="1"/>
    <col min="3" max="3" width="19" style="33" bestFit="1" customWidth="1"/>
    <col min="4" max="4" width="17.85546875" style="33" bestFit="1" customWidth="1"/>
    <col min="5" max="5" width="10.7109375" style="33" bestFit="1" customWidth="1"/>
    <col min="6" max="6" width="18.85546875" style="33" bestFit="1" customWidth="1"/>
    <col min="7" max="7" width="17.42578125" style="33" bestFit="1" customWidth="1"/>
    <col min="8" max="8" width="25.85546875" style="33" bestFit="1" customWidth="1"/>
    <col min="9" max="9" width="7.7109375" style="33" bestFit="1" customWidth="1"/>
    <col min="10" max="10" width="10" style="33" bestFit="1" customWidth="1"/>
    <col min="11" max="11" width="16.140625" style="33" bestFit="1" customWidth="1"/>
    <col min="12" max="12" width="22.28515625" style="106" bestFit="1" customWidth="1"/>
    <col min="13" max="16384" width="9.140625" style="33"/>
  </cols>
  <sheetData>
    <row r="1" spans="1:12" s="49" customFormat="1" ht="19.5" thickBot="1">
      <c r="A1" s="57" t="s">
        <v>749</v>
      </c>
      <c r="B1" s="80">
        <f>COUNTA(B3:B14)</f>
        <v>12</v>
      </c>
      <c r="C1" s="78"/>
      <c r="D1" s="78"/>
      <c r="E1" s="78"/>
      <c r="F1" s="78"/>
      <c r="H1" s="82"/>
    </row>
    <row r="2" spans="1:12" s="71" customFormat="1" ht="18.75">
      <c r="A2" s="68" t="s">
        <v>0</v>
      </c>
      <c r="B2" s="69" t="s">
        <v>2</v>
      </c>
      <c r="C2" s="69" t="s">
        <v>3</v>
      </c>
      <c r="D2" s="69" t="s">
        <v>4</v>
      </c>
      <c r="E2" s="69" t="s">
        <v>5</v>
      </c>
      <c r="F2" s="69" t="s">
        <v>6</v>
      </c>
      <c r="G2" s="69" t="s">
        <v>7</v>
      </c>
      <c r="H2" s="83" t="s">
        <v>9</v>
      </c>
      <c r="I2" s="69" t="s">
        <v>10</v>
      </c>
      <c r="J2" s="70" t="s">
        <v>11</v>
      </c>
      <c r="K2" s="70" t="s">
        <v>12</v>
      </c>
      <c r="L2" s="48" t="s">
        <v>699</v>
      </c>
    </row>
    <row r="3" spans="1:12">
      <c r="A3" s="8" t="s">
        <v>377</v>
      </c>
      <c r="B3" s="5" t="s">
        <v>381</v>
      </c>
      <c r="C3" s="5" t="s">
        <v>15</v>
      </c>
      <c r="D3" s="8" t="s">
        <v>382</v>
      </c>
      <c r="E3" s="5"/>
      <c r="F3" s="8" t="s">
        <v>379</v>
      </c>
      <c r="G3" s="5" t="s">
        <v>378</v>
      </c>
      <c r="H3" s="8" t="s">
        <v>383</v>
      </c>
      <c r="I3" s="8" t="s">
        <v>15</v>
      </c>
      <c r="J3" s="12" t="s">
        <v>15</v>
      </c>
      <c r="K3" s="10" t="s">
        <v>17</v>
      </c>
    </row>
    <row r="4" spans="1:12">
      <c r="A4" s="8" t="s">
        <v>377</v>
      </c>
      <c r="B4" s="5" t="s">
        <v>384</v>
      </c>
      <c r="C4" s="5" t="s">
        <v>384</v>
      </c>
      <c r="D4" s="8" t="s">
        <v>385</v>
      </c>
      <c r="E4" s="8" t="s">
        <v>386</v>
      </c>
      <c r="F4" s="8" t="s">
        <v>387</v>
      </c>
      <c r="G4" s="5" t="s">
        <v>378</v>
      </c>
      <c r="H4" s="8" t="s">
        <v>388</v>
      </c>
      <c r="I4" s="8" t="s">
        <v>15</v>
      </c>
      <c r="J4" s="12" t="s">
        <v>15</v>
      </c>
      <c r="K4" s="10" t="s">
        <v>18</v>
      </c>
    </row>
    <row r="5" spans="1:12">
      <c r="A5" s="8" t="s">
        <v>377</v>
      </c>
      <c r="B5" s="5" t="s">
        <v>390</v>
      </c>
      <c r="C5" s="5"/>
      <c r="D5" s="5" t="s">
        <v>391</v>
      </c>
      <c r="E5" s="5"/>
      <c r="F5" s="5" t="s">
        <v>389</v>
      </c>
      <c r="G5" s="5" t="s">
        <v>378</v>
      </c>
      <c r="H5" s="19" t="s">
        <v>392</v>
      </c>
      <c r="I5" s="5"/>
      <c r="J5" s="5"/>
      <c r="K5" s="10" t="s">
        <v>658</v>
      </c>
    </row>
    <row r="6" spans="1:12">
      <c r="A6" s="35" t="s">
        <v>377</v>
      </c>
      <c r="B6" s="35" t="s">
        <v>393</v>
      </c>
      <c r="C6" s="35" t="s">
        <v>15</v>
      </c>
      <c r="D6" s="27" t="s">
        <v>16</v>
      </c>
      <c r="E6" s="27"/>
      <c r="F6" s="27" t="s">
        <v>394</v>
      </c>
      <c r="G6" s="35" t="s">
        <v>378</v>
      </c>
      <c r="H6" s="27" t="s">
        <v>395</v>
      </c>
      <c r="I6" s="27" t="s">
        <v>15</v>
      </c>
      <c r="J6" s="36" t="s">
        <v>15</v>
      </c>
      <c r="K6" s="37" t="s">
        <v>18</v>
      </c>
      <c r="L6" s="127"/>
    </row>
    <row r="7" spans="1:12">
      <c r="A7" s="8" t="s">
        <v>377</v>
      </c>
      <c r="B7" s="17" t="s">
        <v>396</v>
      </c>
      <c r="C7" s="5"/>
      <c r="D7" s="17" t="s">
        <v>397</v>
      </c>
      <c r="E7" s="5"/>
      <c r="F7" s="17" t="s">
        <v>379</v>
      </c>
      <c r="G7" s="5" t="s">
        <v>378</v>
      </c>
      <c r="H7" s="5"/>
      <c r="I7" s="5"/>
      <c r="J7" s="5"/>
      <c r="K7" s="5" t="s">
        <v>20</v>
      </c>
    </row>
    <row r="8" spans="1:12">
      <c r="A8" s="8" t="s">
        <v>377</v>
      </c>
      <c r="B8" s="8" t="s">
        <v>398</v>
      </c>
      <c r="C8" s="5"/>
      <c r="D8" s="5" t="s">
        <v>399</v>
      </c>
      <c r="E8" s="5"/>
      <c r="F8" s="8" t="s">
        <v>380</v>
      </c>
      <c r="G8" s="5" t="s">
        <v>378</v>
      </c>
      <c r="H8" s="5" t="s">
        <v>400</v>
      </c>
      <c r="I8" s="5"/>
      <c r="J8" s="6"/>
      <c r="K8" s="10" t="s">
        <v>652</v>
      </c>
    </row>
    <row r="9" spans="1:12">
      <c r="A9" s="8" t="s">
        <v>377</v>
      </c>
      <c r="B9" s="5" t="s">
        <v>864</v>
      </c>
      <c r="C9" s="5"/>
      <c r="D9" s="5" t="s">
        <v>401</v>
      </c>
      <c r="E9" s="5"/>
      <c r="F9" s="5" t="s">
        <v>402</v>
      </c>
      <c r="G9" s="5" t="s">
        <v>378</v>
      </c>
      <c r="H9" s="5" t="s">
        <v>403</v>
      </c>
      <c r="I9" s="5"/>
      <c r="J9" s="10"/>
      <c r="K9" s="10" t="s">
        <v>652</v>
      </c>
    </row>
    <row r="10" spans="1:12">
      <c r="A10" s="8" t="s">
        <v>377</v>
      </c>
      <c r="B10" s="8" t="s">
        <v>405</v>
      </c>
      <c r="C10" s="5"/>
      <c r="D10" s="5" t="s">
        <v>406</v>
      </c>
      <c r="E10" s="5"/>
      <c r="F10" s="8" t="s">
        <v>380</v>
      </c>
      <c r="G10" s="5" t="s">
        <v>378</v>
      </c>
      <c r="H10" s="5" t="s">
        <v>407</v>
      </c>
      <c r="I10" s="5"/>
      <c r="J10" s="26"/>
      <c r="K10" s="10" t="s">
        <v>652</v>
      </c>
    </row>
    <row r="11" spans="1:12">
      <c r="A11" s="5" t="s">
        <v>377</v>
      </c>
      <c r="B11" s="5" t="s">
        <v>408</v>
      </c>
      <c r="C11" s="5" t="s">
        <v>15</v>
      </c>
      <c r="D11" s="8" t="s">
        <v>409</v>
      </c>
      <c r="E11" s="8" t="s">
        <v>410</v>
      </c>
      <c r="F11" s="8" t="s">
        <v>380</v>
      </c>
      <c r="G11" s="5" t="s">
        <v>378</v>
      </c>
      <c r="H11" s="8" t="s">
        <v>411</v>
      </c>
      <c r="I11" s="8" t="s">
        <v>15</v>
      </c>
      <c r="J11" s="12"/>
      <c r="K11" s="10" t="s">
        <v>118</v>
      </c>
    </row>
    <row r="12" spans="1:12">
      <c r="A12" s="7" t="s">
        <v>377</v>
      </c>
      <c r="B12" s="7" t="s">
        <v>412</v>
      </c>
      <c r="C12" s="5"/>
      <c r="D12" s="5"/>
      <c r="E12" s="5"/>
      <c r="F12" s="7" t="s">
        <v>413</v>
      </c>
      <c r="G12" s="5" t="s">
        <v>378</v>
      </c>
      <c r="H12" s="5"/>
      <c r="I12" s="5"/>
      <c r="J12" s="5"/>
      <c r="K12" s="10" t="s">
        <v>294</v>
      </c>
    </row>
    <row r="13" spans="1:12">
      <c r="A13" s="8" t="s">
        <v>377</v>
      </c>
      <c r="B13" s="7" t="s">
        <v>414</v>
      </c>
      <c r="C13" s="5"/>
      <c r="D13" s="5" t="s">
        <v>415</v>
      </c>
      <c r="E13" s="5"/>
      <c r="F13" s="5" t="s">
        <v>379</v>
      </c>
      <c r="G13" s="5" t="s">
        <v>378</v>
      </c>
      <c r="H13" s="5" t="s">
        <v>416</v>
      </c>
      <c r="I13" s="5"/>
      <c r="J13" s="6"/>
      <c r="K13" s="10" t="s">
        <v>658</v>
      </c>
    </row>
    <row r="14" spans="1:12">
      <c r="A14" s="8" t="s">
        <v>377</v>
      </c>
      <c r="B14" s="5" t="s">
        <v>417</v>
      </c>
      <c r="C14" s="5" t="s">
        <v>15</v>
      </c>
      <c r="D14" s="8" t="s">
        <v>418</v>
      </c>
      <c r="E14" s="5"/>
      <c r="F14" s="8" t="s">
        <v>380</v>
      </c>
      <c r="G14" s="5" t="s">
        <v>378</v>
      </c>
      <c r="H14" s="8" t="s">
        <v>15</v>
      </c>
      <c r="I14" s="8" t="s">
        <v>15</v>
      </c>
      <c r="J14" s="12" t="s">
        <v>15</v>
      </c>
      <c r="K14" s="10" t="s">
        <v>17</v>
      </c>
    </row>
    <row r="15" spans="1:12" ht="15.75" thickBot="1">
      <c r="C15" s="5"/>
      <c r="D15" s="8"/>
      <c r="E15" s="5"/>
      <c r="F15" s="8"/>
      <c r="G15" s="5"/>
      <c r="H15" s="8"/>
      <c r="I15" s="8"/>
      <c r="J15" s="12"/>
      <c r="K15" s="10"/>
    </row>
    <row r="16" spans="1:12" ht="19.5" thickBot="1">
      <c r="A16" s="66" t="s">
        <v>693</v>
      </c>
      <c r="B16" s="84">
        <f>COUNTA(B17)</f>
        <v>0</v>
      </c>
      <c r="C16" s="5"/>
      <c r="D16" s="8"/>
      <c r="E16" s="5"/>
      <c r="F16" s="8"/>
      <c r="G16" s="5"/>
      <c r="H16" s="8"/>
      <c r="I16" s="8"/>
      <c r="J16" s="12"/>
      <c r="K16" s="10"/>
    </row>
    <row r="17" spans="1:12" ht="15.75" thickBot="1">
      <c r="C17" s="5"/>
      <c r="D17" s="8"/>
      <c r="E17" s="5"/>
      <c r="F17" s="8"/>
      <c r="G17" s="5"/>
      <c r="H17" s="8"/>
      <c r="I17" s="8"/>
      <c r="J17" s="12"/>
      <c r="K17" s="10"/>
    </row>
    <row r="18" spans="1:12" ht="19.5" thickBot="1">
      <c r="A18" s="55" t="s">
        <v>700</v>
      </c>
      <c r="B18" s="85">
        <f>COUNTA(B19:B20)</f>
        <v>1</v>
      </c>
    </row>
    <row r="19" spans="1:12">
      <c r="A19" s="33" t="s">
        <v>377</v>
      </c>
      <c r="B19" s="33" t="s">
        <v>769</v>
      </c>
      <c r="F19" s="33" t="s">
        <v>380</v>
      </c>
      <c r="G19" s="5" t="s">
        <v>378</v>
      </c>
      <c r="K19" s="33" t="s">
        <v>762</v>
      </c>
      <c r="L19" s="106" t="s">
        <v>761</v>
      </c>
    </row>
    <row r="20" spans="1:12">
      <c r="A20" s="8"/>
      <c r="B20" s="8"/>
      <c r="C20" s="5"/>
      <c r="D20" s="5"/>
      <c r="E20" s="5"/>
      <c r="F20" s="8"/>
      <c r="G20" s="5"/>
      <c r="H20" s="5"/>
      <c r="I20" s="5"/>
      <c r="J20" s="26"/>
      <c r="K20" s="10"/>
    </row>
  </sheetData>
  <autoFilter ref="A2:L14">
    <sortState ref="A3:L20">
      <sortCondition ref="B2:B20"/>
    </sortState>
  </autoFilter>
  <conditionalFormatting sqref="D1">
    <cfRule type="duplicateValues" dxfId="16" priority="4"/>
  </conditionalFormatting>
  <conditionalFormatting sqref="B16">
    <cfRule type="duplicateValues" dxfId="15" priority="3"/>
  </conditionalFormatting>
  <conditionalFormatting sqref="B25:B1048576 B12:B19 B21 B1:B10">
    <cfRule type="duplicateValues" dxfId="14" priority="2"/>
  </conditionalFormatting>
  <conditionalFormatting sqref="B1:B1048576">
    <cfRule type="duplicateValues" dxfId="13"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K41" sqref="K41"/>
    </sheetView>
  </sheetViews>
  <sheetFormatPr defaultRowHeight="15"/>
  <cols>
    <col min="1" max="1" width="30.85546875" bestFit="1" customWidth="1"/>
    <col min="2" max="2" width="22"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5703125" style="106" bestFit="1" customWidth="1"/>
  </cols>
  <sheetData>
    <row r="1" spans="1:15" s="49" customFormat="1" ht="19.5" thickBot="1">
      <c r="A1" s="57" t="s">
        <v>749</v>
      </c>
      <c r="B1" s="80">
        <f>COUNTA(B3:B4)</f>
        <v>2</v>
      </c>
      <c r="C1" s="78"/>
      <c r="D1" s="78"/>
      <c r="E1" s="78"/>
      <c r="F1" s="78"/>
    </row>
    <row r="2" spans="1:15" s="48" customFormat="1" ht="18.75">
      <c r="A2" s="68" t="s">
        <v>0</v>
      </c>
      <c r="B2" s="69" t="s">
        <v>2</v>
      </c>
      <c r="C2" s="69" t="s">
        <v>3</v>
      </c>
      <c r="D2" s="69" t="s">
        <v>4</v>
      </c>
      <c r="E2" s="69" t="s">
        <v>5</v>
      </c>
      <c r="F2" s="69" t="s">
        <v>6</v>
      </c>
      <c r="G2" s="69" t="s">
        <v>7</v>
      </c>
      <c r="H2" s="69" t="s">
        <v>9</v>
      </c>
      <c r="I2" s="69" t="s">
        <v>10</v>
      </c>
      <c r="J2" s="70" t="s">
        <v>11</v>
      </c>
      <c r="K2" s="70" t="s">
        <v>12</v>
      </c>
      <c r="L2" s="48" t="s">
        <v>699</v>
      </c>
    </row>
    <row r="3" spans="1:15">
      <c r="A3" s="20" t="s">
        <v>580</v>
      </c>
      <c r="B3" s="21" t="s">
        <v>295</v>
      </c>
      <c r="C3" s="21" t="s">
        <v>295</v>
      </c>
      <c r="D3" s="21" t="s">
        <v>581</v>
      </c>
      <c r="E3" s="21"/>
      <c r="F3" s="21" t="s">
        <v>582</v>
      </c>
      <c r="G3" s="21" t="s">
        <v>583</v>
      </c>
      <c r="H3" s="21"/>
      <c r="I3" s="21" t="s">
        <v>15</v>
      </c>
      <c r="J3" s="23" t="s">
        <v>584</v>
      </c>
      <c r="K3" s="23" t="s">
        <v>18</v>
      </c>
    </row>
    <row r="4" spans="1:15">
      <c r="A4" s="5" t="s">
        <v>580</v>
      </c>
      <c r="B4" s="5" t="s">
        <v>585</v>
      </c>
      <c r="D4" s="5" t="s">
        <v>831</v>
      </c>
      <c r="E4" s="5"/>
      <c r="F4" s="5"/>
      <c r="G4" s="7" t="s">
        <v>586</v>
      </c>
      <c r="H4" s="11" t="s">
        <v>590</v>
      </c>
      <c r="I4" s="8" t="s">
        <v>15</v>
      </c>
      <c r="J4" s="12"/>
      <c r="K4" s="10" t="s">
        <v>18</v>
      </c>
    </row>
    <row r="5" spans="1:15" ht="15.75" thickBot="1"/>
    <row r="6" spans="1:15" ht="19.5" thickBot="1">
      <c r="A6" s="66" t="s">
        <v>748</v>
      </c>
      <c r="B6" s="84">
        <f>COUNTA(B7:B9)</f>
        <v>3</v>
      </c>
    </row>
    <row r="7" spans="1:15">
      <c r="A7" s="8" t="s">
        <v>580</v>
      </c>
      <c r="B7" t="s">
        <v>725</v>
      </c>
      <c r="D7" t="s">
        <v>726</v>
      </c>
      <c r="E7" t="s">
        <v>727</v>
      </c>
      <c r="F7" t="s">
        <v>589</v>
      </c>
      <c r="G7" t="s">
        <v>586</v>
      </c>
      <c r="H7" t="s">
        <v>738</v>
      </c>
      <c r="K7" s="10" t="s">
        <v>739</v>
      </c>
      <c r="L7" s="106" t="s">
        <v>764</v>
      </c>
    </row>
    <row r="8" spans="1:15">
      <c r="A8" s="8" t="s">
        <v>580</v>
      </c>
      <c r="B8" t="s">
        <v>728</v>
      </c>
      <c r="D8" t="s">
        <v>729</v>
      </c>
      <c r="E8" t="s">
        <v>730</v>
      </c>
      <c r="G8" t="s">
        <v>586</v>
      </c>
      <c r="H8" t="s">
        <v>737</v>
      </c>
      <c r="K8" s="10" t="s">
        <v>739</v>
      </c>
      <c r="L8" s="106" t="s">
        <v>765</v>
      </c>
    </row>
    <row r="9" spans="1:15">
      <c r="A9" s="8" t="s">
        <v>580</v>
      </c>
      <c r="B9" s="4" t="s">
        <v>810</v>
      </c>
      <c r="C9" s="4" t="s">
        <v>810</v>
      </c>
      <c r="D9" s="4" t="s">
        <v>811</v>
      </c>
      <c r="E9" s="4" t="s">
        <v>812</v>
      </c>
      <c r="F9" s="4" t="s">
        <v>813</v>
      </c>
      <c r="G9" s="89" t="s">
        <v>586</v>
      </c>
      <c r="H9" t="s">
        <v>818</v>
      </c>
      <c r="K9" s="10" t="s">
        <v>739</v>
      </c>
      <c r="L9" s="125" t="s">
        <v>803</v>
      </c>
    </row>
    <row r="10" spans="1:15" s="89" customFormat="1" ht="15.75" thickBot="1">
      <c r="L10" s="106"/>
    </row>
    <row r="11" spans="1:15" ht="19.5" thickBot="1">
      <c r="A11" s="55" t="s">
        <v>744</v>
      </c>
      <c r="B11" s="85">
        <f>COUNTA(B12)</f>
        <v>0</v>
      </c>
    </row>
    <row r="13" spans="1:15">
      <c r="B13" s="4"/>
      <c r="H13" s="4"/>
      <c r="I13" s="4"/>
      <c r="J13" s="4"/>
      <c r="K13" s="4"/>
      <c r="L13" s="1"/>
      <c r="N13" s="86"/>
      <c r="O13" s="86"/>
    </row>
    <row r="14" spans="1:15">
      <c r="B14" s="4"/>
      <c r="C14" s="4"/>
      <c r="D14" s="4"/>
      <c r="E14" s="4"/>
      <c r="F14" s="4"/>
      <c r="G14" s="4"/>
      <c r="H14" s="4"/>
      <c r="I14" s="4"/>
      <c r="J14" s="4"/>
      <c r="K14" s="4"/>
      <c r="L14" s="1"/>
      <c r="M14" s="86"/>
      <c r="N14" s="86"/>
      <c r="O14" s="86"/>
    </row>
    <row r="15" spans="1:15">
      <c r="B15" s="4"/>
      <c r="C15" s="4"/>
      <c r="D15" s="4"/>
      <c r="E15" s="4"/>
      <c r="F15" s="4"/>
      <c r="G15" s="4"/>
      <c r="H15" s="4"/>
      <c r="I15" s="4"/>
      <c r="J15" s="4"/>
      <c r="K15" s="4"/>
      <c r="L15" s="125"/>
      <c r="M15" s="86"/>
      <c r="N15" s="86"/>
      <c r="O15" s="86"/>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0"/>
  <sheetViews>
    <sheetView zoomScale="70" zoomScaleNormal="70" workbookViewId="0">
      <selection activeCell="B46" sqref="B46"/>
    </sheetView>
  </sheetViews>
  <sheetFormatPr defaultRowHeight="15"/>
  <cols>
    <col min="1" max="1" width="30.8554687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52" style="106" bestFit="1" customWidth="1"/>
    <col min="13" max="13" width="31.5703125" style="106" bestFit="1" customWidth="1"/>
    <col min="14" max="14" width="28.5703125" style="106" bestFit="1" customWidth="1"/>
    <col min="15" max="15" width="9.140625" style="106"/>
  </cols>
  <sheetData>
    <row r="1" spans="1:15" s="48" customFormat="1" ht="20.25" customHeight="1" thickBot="1">
      <c r="A1" s="56" t="s">
        <v>749</v>
      </c>
      <c r="B1" s="81">
        <f>COUNTA(B3:B28)</f>
        <v>26</v>
      </c>
      <c r="C1" s="78"/>
      <c r="D1" s="78"/>
      <c r="E1" s="78"/>
      <c r="F1" s="78"/>
    </row>
    <row r="2" spans="1:15" s="71" customFormat="1" ht="18.75">
      <c r="A2" s="68" t="s">
        <v>0</v>
      </c>
      <c r="B2" s="69" t="s">
        <v>2</v>
      </c>
      <c r="C2" s="69" t="s">
        <v>3</v>
      </c>
      <c r="D2" s="69" t="s">
        <v>4</v>
      </c>
      <c r="E2" s="69" t="s">
        <v>5</v>
      </c>
      <c r="F2" s="69" t="s">
        <v>6</v>
      </c>
      <c r="G2" s="69" t="s">
        <v>7</v>
      </c>
      <c r="H2" s="69" t="s">
        <v>9</v>
      </c>
      <c r="I2" s="69" t="s">
        <v>10</v>
      </c>
      <c r="J2" s="70" t="s">
        <v>11</v>
      </c>
      <c r="K2" s="70" t="s">
        <v>12</v>
      </c>
      <c r="L2" s="69" t="s">
        <v>698</v>
      </c>
      <c r="M2" s="48" t="s">
        <v>795</v>
      </c>
      <c r="N2" s="69" t="s">
        <v>797</v>
      </c>
      <c r="O2" s="48"/>
    </row>
    <row r="3" spans="1:15">
      <c r="A3" s="8" t="s">
        <v>22</v>
      </c>
      <c r="B3" s="7" t="s">
        <v>330</v>
      </c>
      <c r="C3" s="5"/>
      <c r="D3" s="5" t="s">
        <v>331</v>
      </c>
      <c r="E3" s="5"/>
      <c r="F3" s="5" t="s">
        <v>55</v>
      </c>
      <c r="G3" s="5" t="s">
        <v>51</v>
      </c>
      <c r="H3" s="5" t="s">
        <v>332</v>
      </c>
      <c r="I3" s="5"/>
      <c r="J3" s="5"/>
      <c r="K3" s="5" t="s">
        <v>658</v>
      </c>
      <c r="L3" s="106" t="s">
        <v>783</v>
      </c>
    </row>
    <row r="4" spans="1:15">
      <c r="A4" s="5" t="s">
        <v>22</v>
      </c>
      <c r="B4" s="5" t="s">
        <v>48</v>
      </c>
      <c r="C4" s="5"/>
      <c r="D4" s="5" t="s">
        <v>49</v>
      </c>
      <c r="E4" s="5" t="s">
        <v>50</v>
      </c>
      <c r="F4" s="5"/>
      <c r="G4" s="5" t="s">
        <v>51</v>
      </c>
      <c r="H4" s="14" t="s">
        <v>52</v>
      </c>
      <c r="I4" s="5"/>
      <c r="J4" s="5"/>
      <c r="K4" s="5" t="s">
        <v>654</v>
      </c>
    </row>
    <row r="5" spans="1:15">
      <c r="A5" s="5" t="s">
        <v>22</v>
      </c>
      <c r="B5" s="15" t="s">
        <v>96</v>
      </c>
      <c r="C5" s="5"/>
      <c r="D5" s="5" t="s">
        <v>97</v>
      </c>
      <c r="E5" s="5"/>
      <c r="F5" s="5" t="s">
        <v>98</v>
      </c>
      <c r="G5" s="5" t="s">
        <v>99</v>
      </c>
      <c r="H5" s="18" t="s">
        <v>100</v>
      </c>
      <c r="I5" s="18" t="s">
        <v>100</v>
      </c>
      <c r="J5" s="5"/>
      <c r="K5" s="5" t="s">
        <v>652</v>
      </c>
    </row>
    <row r="6" spans="1:15" s="89" customFormat="1">
      <c r="A6" s="5" t="s">
        <v>22</v>
      </c>
      <c r="B6" s="5" t="s">
        <v>39</v>
      </c>
      <c r="C6" s="5"/>
      <c r="D6" s="5" t="s">
        <v>40</v>
      </c>
      <c r="E6" s="5"/>
      <c r="F6" s="5" t="s">
        <v>41</v>
      </c>
      <c r="G6" s="5" t="s">
        <v>24</v>
      </c>
      <c r="H6" s="14" t="s">
        <v>865</v>
      </c>
      <c r="I6" s="5"/>
      <c r="J6" s="10"/>
      <c r="K6" s="10" t="s">
        <v>656</v>
      </c>
      <c r="L6" s="106"/>
      <c r="M6" s="106"/>
      <c r="N6" s="106"/>
      <c r="O6" s="106"/>
    </row>
    <row r="7" spans="1:15">
      <c r="A7" s="8" t="s">
        <v>22</v>
      </c>
      <c r="B7" s="7" t="s">
        <v>64</v>
      </c>
      <c r="C7" s="5"/>
      <c r="D7" s="5" t="s">
        <v>65</v>
      </c>
      <c r="E7" s="5"/>
      <c r="F7" s="5"/>
      <c r="G7" s="5" t="s">
        <v>66</v>
      </c>
      <c r="H7" s="5" t="s">
        <v>67</v>
      </c>
      <c r="I7" s="5"/>
      <c r="J7" s="5"/>
      <c r="K7" s="5" t="s">
        <v>657</v>
      </c>
    </row>
    <row r="8" spans="1:15">
      <c r="A8" s="7" t="s">
        <v>22</v>
      </c>
      <c r="B8" s="7" t="s">
        <v>333</v>
      </c>
      <c r="C8" s="5"/>
      <c r="D8" s="5" t="s">
        <v>334</v>
      </c>
      <c r="E8" s="5" t="s">
        <v>335</v>
      </c>
      <c r="F8" s="5" t="s">
        <v>336</v>
      </c>
      <c r="G8" s="5" t="s">
        <v>51</v>
      </c>
      <c r="H8" s="5" t="s">
        <v>337</v>
      </c>
      <c r="I8" s="5"/>
      <c r="J8" s="5" t="s">
        <v>338</v>
      </c>
      <c r="K8" s="5" t="s">
        <v>658</v>
      </c>
      <c r="L8" s="106" t="s">
        <v>783</v>
      </c>
    </row>
    <row r="9" spans="1:15">
      <c r="A9" s="5" t="s">
        <v>22</v>
      </c>
      <c r="B9" s="5" t="s">
        <v>53</v>
      </c>
      <c r="C9" s="5"/>
      <c r="D9" s="5" t="s">
        <v>54</v>
      </c>
      <c r="E9" s="5"/>
      <c r="F9" s="5" t="s">
        <v>55</v>
      </c>
      <c r="G9" s="5" t="s">
        <v>51</v>
      </c>
      <c r="H9" s="5" t="s">
        <v>56</v>
      </c>
      <c r="I9" s="5"/>
      <c r="J9" s="58" t="s">
        <v>57</v>
      </c>
      <c r="K9" s="5" t="s">
        <v>706</v>
      </c>
    </row>
    <row r="10" spans="1:15">
      <c r="A10" s="5" t="s">
        <v>22</v>
      </c>
      <c r="B10" s="15" t="s">
        <v>69</v>
      </c>
      <c r="C10" s="5"/>
      <c r="D10" s="5" t="s">
        <v>70</v>
      </c>
      <c r="E10" s="5" t="s">
        <v>71</v>
      </c>
      <c r="F10" s="5" t="s">
        <v>72</v>
      </c>
      <c r="G10" s="5" t="s">
        <v>25</v>
      </c>
      <c r="H10" s="5" t="s">
        <v>73</v>
      </c>
      <c r="I10" s="5"/>
      <c r="J10" s="5"/>
      <c r="K10" s="5" t="s">
        <v>18</v>
      </c>
    </row>
    <row r="11" spans="1:15">
      <c r="A11" s="8" t="s">
        <v>22</v>
      </c>
      <c r="B11" s="5" t="s">
        <v>32</v>
      </c>
      <c r="C11" s="5" t="s">
        <v>32</v>
      </c>
      <c r="D11" s="5" t="s">
        <v>33</v>
      </c>
      <c r="E11" s="5" t="s">
        <v>34</v>
      </c>
      <c r="F11" s="5"/>
      <c r="G11" s="5" t="s">
        <v>31</v>
      </c>
      <c r="H11" s="9" t="s">
        <v>15</v>
      </c>
      <c r="I11" s="5" t="s">
        <v>15</v>
      </c>
      <c r="J11" s="10" t="s">
        <v>15</v>
      </c>
      <c r="K11" s="10" t="s">
        <v>17</v>
      </c>
    </row>
    <row r="12" spans="1:15">
      <c r="A12" s="8" t="s">
        <v>22</v>
      </c>
      <c r="B12" s="5" t="s">
        <v>101</v>
      </c>
      <c r="C12" s="5"/>
      <c r="D12" s="5" t="s">
        <v>102</v>
      </c>
      <c r="E12" s="5"/>
      <c r="F12" s="5"/>
      <c r="G12" s="5" t="s">
        <v>99</v>
      </c>
      <c r="H12" s="5" t="s">
        <v>103</v>
      </c>
      <c r="I12" s="5" t="s">
        <v>104</v>
      </c>
      <c r="J12" s="6" t="s">
        <v>105</v>
      </c>
      <c r="K12" s="10" t="s">
        <v>654</v>
      </c>
    </row>
    <row r="13" spans="1:15">
      <c r="A13" s="7" t="s">
        <v>22</v>
      </c>
      <c r="B13" s="5" t="s">
        <v>784</v>
      </c>
      <c r="C13" s="5"/>
      <c r="D13" s="5" t="s">
        <v>74</v>
      </c>
      <c r="E13" s="5" t="s">
        <v>75</v>
      </c>
      <c r="F13" s="5" t="s">
        <v>76</v>
      </c>
      <c r="G13" s="5" t="s">
        <v>25</v>
      </c>
      <c r="H13" s="5" t="s">
        <v>77</v>
      </c>
      <c r="I13" s="5"/>
      <c r="J13" s="6" t="s">
        <v>78</v>
      </c>
      <c r="K13" s="5" t="s">
        <v>654</v>
      </c>
      <c r="L13" s="106" t="s">
        <v>779</v>
      </c>
    </row>
    <row r="14" spans="1:15">
      <c r="A14" s="7" t="s">
        <v>22</v>
      </c>
      <c r="B14" s="5" t="s">
        <v>119</v>
      </c>
      <c r="C14" s="5"/>
      <c r="D14" s="5" t="s">
        <v>120</v>
      </c>
      <c r="E14" s="5"/>
      <c r="F14" s="5" t="s">
        <v>121</v>
      </c>
      <c r="G14" s="5" t="s">
        <v>116</v>
      </c>
      <c r="H14" s="5" t="s">
        <v>122</v>
      </c>
      <c r="I14" s="5"/>
      <c r="J14" s="6" t="s">
        <v>123</v>
      </c>
      <c r="K14" s="5" t="s">
        <v>652</v>
      </c>
    </row>
    <row r="15" spans="1:15">
      <c r="A15" s="7" t="s">
        <v>22</v>
      </c>
      <c r="B15" s="5" t="s">
        <v>124</v>
      </c>
      <c r="C15" s="5" t="s">
        <v>124</v>
      </c>
      <c r="D15" s="5" t="s">
        <v>125</v>
      </c>
      <c r="E15" s="5" t="s">
        <v>126</v>
      </c>
      <c r="F15" s="5"/>
      <c r="G15" s="5" t="s">
        <v>116</v>
      </c>
      <c r="H15" s="9" t="s">
        <v>866</v>
      </c>
      <c r="I15" s="13"/>
      <c r="J15" s="6" t="s">
        <v>127</v>
      </c>
      <c r="K15" s="10" t="s">
        <v>18</v>
      </c>
    </row>
    <row r="16" spans="1:15">
      <c r="A16" s="7" t="s">
        <v>22</v>
      </c>
      <c r="B16" s="7" t="s">
        <v>344</v>
      </c>
      <c r="C16" s="5"/>
      <c r="D16" s="5" t="s">
        <v>345</v>
      </c>
      <c r="E16" s="5"/>
      <c r="F16" s="5" t="s">
        <v>346</v>
      </c>
      <c r="G16" s="5" t="s">
        <v>51</v>
      </c>
      <c r="H16" s="5" t="s">
        <v>347</v>
      </c>
      <c r="I16" s="5"/>
      <c r="J16" s="5"/>
      <c r="K16" s="5" t="s">
        <v>652</v>
      </c>
      <c r="L16" s="106" t="s">
        <v>783</v>
      </c>
    </row>
    <row r="17" spans="1:15">
      <c r="A17" s="7" t="s">
        <v>22</v>
      </c>
      <c r="B17" s="5" t="s">
        <v>79</v>
      </c>
      <c r="C17" s="5" t="s">
        <v>79</v>
      </c>
      <c r="D17" s="97" t="s">
        <v>780</v>
      </c>
      <c r="E17" s="97" t="s">
        <v>781</v>
      </c>
      <c r="F17" s="5"/>
      <c r="G17" s="5" t="s">
        <v>25</v>
      </c>
      <c r="H17" s="9" t="s">
        <v>80</v>
      </c>
      <c r="I17" s="5" t="s">
        <v>15</v>
      </c>
      <c r="J17" s="10" t="s">
        <v>15</v>
      </c>
      <c r="K17" s="10" t="s">
        <v>18</v>
      </c>
      <c r="L17" s="106" t="s">
        <v>782</v>
      </c>
    </row>
    <row r="18" spans="1:15">
      <c r="A18" s="5" t="s">
        <v>22</v>
      </c>
      <c r="B18" s="5" t="s">
        <v>106</v>
      </c>
      <c r="C18" s="5"/>
      <c r="D18" s="5" t="s">
        <v>107</v>
      </c>
      <c r="E18" s="5"/>
      <c r="F18" s="5" t="s">
        <v>98</v>
      </c>
      <c r="G18" s="5" t="s">
        <v>99</v>
      </c>
      <c r="H18" s="5" t="s">
        <v>108</v>
      </c>
      <c r="I18" s="5"/>
      <c r="J18" s="10"/>
      <c r="K18" s="5" t="s">
        <v>652</v>
      </c>
    </row>
    <row r="19" spans="1:15">
      <c r="A19" s="8" t="s">
        <v>22</v>
      </c>
      <c r="B19" s="8" t="s">
        <v>128</v>
      </c>
      <c r="C19" s="5"/>
      <c r="D19" s="5" t="s">
        <v>129</v>
      </c>
      <c r="E19" s="5"/>
      <c r="F19" s="5" t="s">
        <v>117</v>
      </c>
      <c r="G19" s="5" t="s">
        <v>116</v>
      </c>
      <c r="H19" s="5" t="s">
        <v>130</v>
      </c>
      <c r="I19" s="5"/>
      <c r="J19" s="5"/>
      <c r="K19" s="5" t="s">
        <v>18</v>
      </c>
      <c r="N19" s="106" t="s">
        <v>798</v>
      </c>
    </row>
    <row r="20" spans="1:15">
      <c r="A20" s="5" t="s">
        <v>22</v>
      </c>
      <c r="B20" s="5" t="s">
        <v>112</v>
      </c>
      <c r="C20" s="5" t="s">
        <v>15</v>
      </c>
      <c r="D20" s="5" t="s">
        <v>111</v>
      </c>
      <c r="E20" s="5"/>
      <c r="F20" s="5" t="s">
        <v>113</v>
      </c>
      <c r="G20" s="5" t="s">
        <v>110</v>
      </c>
      <c r="H20" s="9" t="s">
        <v>114</v>
      </c>
      <c r="I20" s="5" t="s">
        <v>15</v>
      </c>
      <c r="J20" s="10" t="s">
        <v>115</v>
      </c>
      <c r="K20" s="10" t="s">
        <v>17</v>
      </c>
      <c r="N20" s="106" t="s">
        <v>783</v>
      </c>
    </row>
    <row r="21" spans="1:15" s="89" customFormat="1">
      <c r="A21" s="7" t="s">
        <v>22</v>
      </c>
      <c r="B21" s="7" t="s">
        <v>843</v>
      </c>
      <c r="C21" s="5"/>
      <c r="D21" s="5" t="s">
        <v>94</v>
      </c>
      <c r="E21" s="5"/>
      <c r="F21" s="5" t="s">
        <v>95</v>
      </c>
      <c r="G21" s="5" t="s">
        <v>93</v>
      </c>
      <c r="H21" s="5"/>
      <c r="I21" s="5"/>
      <c r="J21" s="6"/>
      <c r="K21" s="5" t="s">
        <v>652</v>
      </c>
      <c r="L21" s="106"/>
      <c r="M21" s="106" t="s">
        <v>794</v>
      </c>
      <c r="N21" s="106" t="s">
        <v>798</v>
      </c>
      <c r="O21" s="106"/>
    </row>
    <row r="22" spans="1:15" s="33" customFormat="1">
      <c r="A22" s="8" t="s">
        <v>22</v>
      </c>
      <c r="B22" s="7" t="s">
        <v>35</v>
      </c>
      <c r="C22" s="5"/>
      <c r="D22" s="5" t="s">
        <v>844</v>
      </c>
      <c r="E22" s="5"/>
      <c r="F22" s="5"/>
      <c r="G22" s="5" t="s">
        <v>31</v>
      </c>
      <c r="H22" s="5" t="s">
        <v>36</v>
      </c>
      <c r="I22" s="5"/>
      <c r="J22" s="6"/>
      <c r="K22" s="5" t="s">
        <v>652</v>
      </c>
      <c r="L22" s="106"/>
      <c r="M22" s="106" t="s">
        <v>860</v>
      </c>
      <c r="N22" s="106" t="s">
        <v>783</v>
      </c>
      <c r="O22" s="106"/>
    </row>
    <row r="23" spans="1:15" s="89" customFormat="1">
      <c r="A23" s="5" t="s">
        <v>22</v>
      </c>
      <c r="B23" s="5" t="s">
        <v>845</v>
      </c>
      <c r="C23" s="5" t="s">
        <v>15</v>
      </c>
      <c r="D23" s="5" t="s">
        <v>81</v>
      </c>
      <c r="E23" s="5"/>
      <c r="F23" s="5" t="s">
        <v>82</v>
      </c>
      <c r="G23" s="5" t="s">
        <v>25</v>
      </c>
      <c r="H23" s="9" t="s">
        <v>83</v>
      </c>
      <c r="I23" s="5" t="s">
        <v>84</v>
      </c>
      <c r="J23" s="10" t="s">
        <v>15</v>
      </c>
      <c r="K23" s="10" t="s">
        <v>17</v>
      </c>
      <c r="L23" s="106"/>
      <c r="M23" s="106"/>
      <c r="N23" s="106" t="s">
        <v>783</v>
      </c>
      <c r="O23" s="106"/>
    </row>
    <row r="24" spans="1:15" s="89" customFormat="1">
      <c r="A24" s="96" t="s">
        <v>22</v>
      </c>
      <c r="B24" s="96" t="s">
        <v>85</v>
      </c>
      <c r="C24" s="5" t="s">
        <v>85</v>
      </c>
      <c r="D24" s="5" t="s">
        <v>86</v>
      </c>
      <c r="E24" s="5"/>
      <c r="F24" s="5" t="s">
        <v>87</v>
      </c>
      <c r="G24" s="5" t="s">
        <v>25</v>
      </c>
      <c r="H24" s="9" t="s">
        <v>88</v>
      </c>
      <c r="I24" s="5" t="s">
        <v>15</v>
      </c>
      <c r="J24" s="10" t="s">
        <v>15</v>
      </c>
      <c r="K24" s="10" t="s">
        <v>17</v>
      </c>
      <c r="L24" s="106"/>
      <c r="M24" s="106"/>
      <c r="N24" s="106" t="s">
        <v>783</v>
      </c>
      <c r="O24" s="106"/>
    </row>
    <row r="25" spans="1:15" s="89" customFormat="1">
      <c r="A25" s="8" t="s">
        <v>22</v>
      </c>
      <c r="B25" s="7" t="s">
        <v>44</v>
      </c>
      <c r="C25" s="5"/>
      <c r="D25" s="5" t="s">
        <v>45</v>
      </c>
      <c r="E25" s="5"/>
      <c r="F25" s="5" t="s">
        <v>46</v>
      </c>
      <c r="G25" s="5" t="s">
        <v>24</v>
      </c>
      <c r="H25" s="5" t="s">
        <v>47</v>
      </c>
      <c r="I25" s="5"/>
      <c r="J25" s="6"/>
      <c r="K25" s="5" t="s">
        <v>18</v>
      </c>
      <c r="L25" s="106"/>
      <c r="M25" s="106"/>
      <c r="N25" s="106" t="s">
        <v>783</v>
      </c>
      <c r="O25" s="106"/>
    </row>
    <row r="26" spans="1:15" s="89" customFormat="1">
      <c r="A26" s="8" t="s">
        <v>22</v>
      </c>
      <c r="B26" s="7" t="s">
        <v>352</v>
      </c>
      <c r="C26" s="5"/>
      <c r="D26" s="5" t="s">
        <v>353</v>
      </c>
      <c r="E26" s="5"/>
      <c r="F26" s="5" t="s">
        <v>354</v>
      </c>
      <c r="G26" s="5" t="s">
        <v>51</v>
      </c>
      <c r="H26" s="5" t="s">
        <v>15</v>
      </c>
      <c r="I26" s="5"/>
      <c r="J26" s="5" t="s">
        <v>355</v>
      </c>
      <c r="K26" s="5" t="s">
        <v>21</v>
      </c>
      <c r="L26" s="106" t="s">
        <v>783</v>
      </c>
      <c r="M26" s="106"/>
      <c r="N26" s="106" t="s">
        <v>783</v>
      </c>
      <c r="O26" s="106"/>
    </row>
    <row r="27" spans="1:15" s="89" customFormat="1">
      <c r="A27" s="7" t="s">
        <v>22</v>
      </c>
      <c r="B27" s="7" t="s">
        <v>90</v>
      </c>
      <c r="C27" s="5"/>
      <c r="D27" s="5" t="s">
        <v>91</v>
      </c>
      <c r="E27" s="5"/>
      <c r="F27" s="5"/>
      <c r="G27" s="5" t="s">
        <v>89</v>
      </c>
      <c r="H27" s="5" t="s">
        <v>92</v>
      </c>
      <c r="I27" s="5"/>
      <c r="J27" s="5"/>
      <c r="K27" s="5" t="s">
        <v>18</v>
      </c>
      <c r="L27" s="106"/>
      <c r="M27" s="106" t="s">
        <v>794</v>
      </c>
      <c r="N27" s="106" t="s">
        <v>798</v>
      </c>
      <c r="O27" s="106"/>
    </row>
    <row r="28" spans="1:15">
      <c r="A28" s="7" t="s">
        <v>22</v>
      </c>
      <c r="B28" s="8" t="s">
        <v>851</v>
      </c>
      <c r="D28" s="8" t="s">
        <v>852</v>
      </c>
      <c r="E28" s="8" t="s">
        <v>853</v>
      </c>
      <c r="F28" s="8" t="s">
        <v>854</v>
      </c>
      <c r="G28" s="8" t="s">
        <v>855</v>
      </c>
      <c r="H28" s="33"/>
      <c r="I28" s="33"/>
      <c r="J28" s="33"/>
      <c r="K28" s="10" t="s">
        <v>842</v>
      </c>
      <c r="L28" s="106" t="s">
        <v>860</v>
      </c>
    </row>
    <row r="29" spans="1:15" s="89" customFormat="1" ht="15.75" thickBot="1">
      <c r="A29" s="7"/>
      <c r="B29" s="8"/>
      <c r="C29" s="8"/>
      <c r="D29" s="8"/>
      <c r="E29" s="8"/>
      <c r="F29" s="33"/>
      <c r="G29" s="8"/>
      <c r="H29" s="33"/>
      <c r="I29" s="33"/>
      <c r="J29" s="33"/>
      <c r="K29" s="10"/>
      <c r="L29" s="106"/>
      <c r="M29" s="106"/>
      <c r="N29" s="106"/>
      <c r="O29" s="106"/>
    </row>
    <row r="30" spans="1:15" ht="19.5" thickBot="1">
      <c r="A30" s="66" t="s">
        <v>693</v>
      </c>
      <c r="B30" s="84">
        <f>COUNTA(B31:B31)</f>
        <v>1</v>
      </c>
      <c r="C30" s="89"/>
      <c r="D30" s="5" t="s">
        <v>753</v>
      </c>
      <c r="E30" s="89"/>
      <c r="F30" s="89"/>
      <c r="G30" s="89"/>
      <c r="H30" s="89"/>
      <c r="I30" s="89"/>
      <c r="J30" s="89"/>
      <c r="K30" s="89"/>
    </row>
    <row r="31" spans="1:15" s="89" customFormat="1">
      <c r="A31" s="89" t="s">
        <v>22</v>
      </c>
      <c r="B31" s="7" t="s">
        <v>799</v>
      </c>
      <c r="C31" s="5" t="s">
        <v>800</v>
      </c>
      <c r="D31" s="5" t="s">
        <v>801</v>
      </c>
      <c r="E31" s="5" t="s">
        <v>348</v>
      </c>
      <c r="F31" s="5" t="s">
        <v>55</v>
      </c>
      <c r="G31" s="89" t="s">
        <v>51</v>
      </c>
      <c r="H31" s="5"/>
      <c r="I31" s="5"/>
      <c r="J31" s="5"/>
      <c r="K31" s="8" t="s">
        <v>294</v>
      </c>
      <c r="L31" s="106" t="s">
        <v>802</v>
      </c>
      <c r="M31" s="106"/>
      <c r="N31" s="106"/>
      <c r="O31" s="106"/>
    </row>
    <row r="32" spans="1:15" s="89" customFormat="1" ht="15.75" thickBot="1">
      <c r="A32" s="8"/>
      <c r="B32" s="7"/>
      <c r="C32" s="5"/>
      <c r="D32" s="5"/>
      <c r="E32" s="5"/>
      <c r="F32" s="5"/>
      <c r="G32" s="5"/>
      <c r="H32" s="5"/>
      <c r="I32" s="5"/>
      <c r="J32" s="5"/>
      <c r="K32" s="5"/>
      <c r="L32" s="106"/>
      <c r="M32" s="106"/>
      <c r="N32" s="106"/>
      <c r="O32" s="106"/>
    </row>
    <row r="33" spans="1:15" ht="19.5" thickBot="1">
      <c r="A33" s="55" t="s">
        <v>744</v>
      </c>
      <c r="B33" s="85">
        <f>COUNTA(B34:B56)</f>
        <v>7</v>
      </c>
      <c r="C33" s="89"/>
      <c r="D33" s="89"/>
      <c r="E33" s="89"/>
      <c r="F33" s="89"/>
      <c r="G33" s="89"/>
      <c r="H33" s="89"/>
      <c r="I33" s="89"/>
      <c r="J33" s="89"/>
      <c r="K33" s="89"/>
    </row>
    <row r="34" spans="1:15" s="31" customFormat="1">
      <c r="A34" s="8" t="s">
        <v>22</v>
      </c>
      <c r="B34" s="8" t="s">
        <v>701</v>
      </c>
      <c r="C34" s="8" t="s">
        <v>702</v>
      </c>
      <c r="D34" s="8" t="s">
        <v>703</v>
      </c>
      <c r="E34" s="8" t="s">
        <v>704</v>
      </c>
      <c r="F34" s="8"/>
      <c r="G34" s="8" t="s">
        <v>24</v>
      </c>
      <c r="H34" s="8" t="s">
        <v>705</v>
      </c>
      <c r="I34" s="8"/>
      <c r="J34" s="8"/>
      <c r="K34" s="8" t="s">
        <v>17</v>
      </c>
      <c r="L34" s="125" t="s">
        <v>761</v>
      </c>
      <c r="M34" s="124"/>
      <c r="N34" s="124"/>
      <c r="O34" s="124"/>
    </row>
    <row r="35" spans="1:15">
      <c r="A35" s="8" t="s">
        <v>755</v>
      </c>
      <c r="B35" s="8" t="s">
        <v>754</v>
      </c>
      <c r="C35" s="8" t="s">
        <v>757</v>
      </c>
      <c r="D35" s="8" t="s">
        <v>55</v>
      </c>
      <c r="E35" s="8"/>
      <c r="F35" s="8"/>
      <c r="G35" s="8" t="s">
        <v>51</v>
      </c>
      <c r="H35" s="8" t="s">
        <v>756</v>
      </c>
      <c r="I35" s="8"/>
      <c r="J35" s="8"/>
      <c r="K35" s="8" t="s">
        <v>18</v>
      </c>
      <c r="L35" s="125" t="s">
        <v>761</v>
      </c>
    </row>
    <row r="36" spans="1:15">
      <c r="A36" s="8" t="s">
        <v>755</v>
      </c>
      <c r="B36" s="8" t="s">
        <v>758</v>
      </c>
      <c r="C36" s="8" t="s">
        <v>760</v>
      </c>
      <c r="D36" s="8" t="s">
        <v>37</v>
      </c>
      <c r="E36" s="8"/>
      <c r="F36" s="8" t="s">
        <v>23</v>
      </c>
      <c r="G36" s="8" t="s">
        <v>24</v>
      </c>
      <c r="H36" s="8" t="s">
        <v>38</v>
      </c>
      <c r="I36" s="8"/>
      <c r="J36" s="8" t="s">
        <v>759</v>
      </c>
      <c r="K36" s="8" t="s">
        <v>18</v>
      </c>
      <c r="L36" s="125" t="s">
        <v>761</v>
      </c>
    </row>
    <row r="37" spans="1:15" s="33" customFormat="1">
      <c r="A37" s="8" t="s">
        <v>22</v>
      </c>
      <c r="B37" s="8" t="s">
        <v>770</v>
      </c>
      <c r="C37" s="8"/>
      <c r="D37" s="8" t="s">
        <v>771</v>
      </c>
      <c r="E37" s="8" t="s">
        <v>772</v>
      </c>
      <c r="F37" s="8"/>
      <c r="G37" s="8" t="s">
        <v>24</v>
      </c>
      <c r="H37" s="8" t="s">
        <v>773</v>
      </c>
      <c r="I37" s="8"/>
      <c r="J37" s="8"/>
      <c r="K37" s="8" t="s">
        <v>294</v>
      </c>
      <c r="L37" s="125" t="s">
        <v>761</v>
      </c>
      <c r="M37" s="106"/>
      <c r="N37" s="106"/>
      <c r="O37" s="106"/>
    </row>
    <row r="38" spans="1:15" s="33" customFormat="1">
      <c r="A38" s="8" t="s">
        <v>22</v>
      </c>
      <c r="B38" s="8" t="s">
        <v>774</v>
      </c>
      <c r="C38" s="8"/>
      <c r="D38" s="8" t="s">
        <v>775</v>
      </c>
      <c r="E38" s="8"/>
      <c r="F38" s="8"/>
      <c r="G38" s="8" t="s">
        <v>93</v>
      </c>
      <c r="H38" s="8"/>
      <c r="I38" s="8"/>
      <c r="J38" s="8" t="s">
        <v>776</v>
      </c>
      <c r="K38" s="8" t="s">
        <v>658</v>
      </c>
      <c r="L38" s="125" t="s">
        <v>761</v>
      </c>
      <c r="M38" s="106"/>
      <c r="N38" s="106"/>
      <c r="O38" s="106"/>
    </row>
    <row r="39" spans="1:15">
      <c r="A39" s="8" t="s">
        <v>22</v>
      </c>
      <c r="B39" s="8" t="s">
        <v>777</v>
      </c>
      <c r="C39" s="8"/>
      <c r="D39" s="8"/>
      <c r="E39" s="8"/>
      <c r="F39" s="8"/>
      <c r="G39" s="8" t="s">
        <v>51</v>
      </c>
      <c r="H39" s="8"/>
      <c r="I39" s="8"/>
      <c r="J39" s="8"/>
      <c r="K39" s="8" t="s">
        <v>778</v>
      </c>
      <c r="L39" s="125" t="s">
        <v>761</v>
      </c>
    </row>
    <row r="40" spans="1:15">
      <c r="A40" s="8" t="s">
        <v>22</v>
      </c>
      <c r="B40" s="8" t="s">
        <v>825</v>
      </c>
      <c r="C40" s="8"/>
      <c r="D40" s="8" t="s">
        <v>826</v>
      </c>
      <c r="E40" s="8" t="s">
        <v>827</v>
      </c>
      <c r="F40" s="8" t="s">
        <v>828</v>
      </c>
      <c r="G40" s="8" t="s">
        <v>24</v>
      </c>
      <c r="H40" s="8"/>
      <c r="I40" s="8"/>
      <c r="J40" s="8" t="s">
        <v>829</v>
      </c>
      <c r="K40" s="8" t="s">
        <v>670</v>
      </c>
      <c r="L40" s="125" t="s">
        <v>761</v>
      </c>
    </row>
  </sheetData>
  <autoFilter ref="A2:L20">
    <sortState ref="A3:L30">
      <sortCondition ref="B2:B23"/>
    </sortState>
  </autoFilter>
  <conditionalFormatting sqref="B69:B1048576 B6:B8 B10:B11 B16 B30:B40 B14 B1:B4">
    <cfRule type="duplicateValues" dxfId="41" priority="18"/>
  </conditionalFormatting>
  <conditionalFormatting sqref="B69:B1048576 B30:B40 B16 B6:B8 B10:B11 B14 B1:B4">
    <cfRule type="duplicateValues" dxfId="40" priority="39"/>
    <cfRule type="duplicateValues" dxfId="39" priority="40"/>
  </conditionalFormatting>
  <conditionalFormatting sqref="B69:B1048576 B30:B40 B1:B20">
    <cfRule type="duplicateValues" dxfId="38" priority="15"/>
  </conditionalFormatting>
  <conditionalFormatting sqref="B21">
    <cfRule type="duplicateValues" dxfId="37" priority="10"/>
  </conditionalFormatting>
  <conditionalFormatting sqref="B22">
    <cfRule type="duplicateValues" dxfId="36" priority="9"/>
  </conditionalFormatting>
  <conditionalFormatting sqref="B22">
    <cfRule type="duplicateValues" dxfId="35" priority="7"/>
    <cfRule type="duplicateValues" dxfId="34" priority="8"/>
  </conditionalFormatting>
  <conditionalFormatting sqref="B23:B26">
    <cfRule type="duplicateValues" dxfId="33" priority="11"/>
  </conditionalFormatting>
  <conditionalFormatting sqref="B23:B26">
    <cfRule type="duplicateValues" dxfId="32" priority="12"/>
    <cfRule type="duplicateValues" dxfId="31" priority="13"/>
  </conditionalFormatting>
  <conditionalFormatting sqref="B21:B26">
    <cfRule type="duplicateValues" dxfId="30" priority="14"/>
  </conditionalFormatting>
  <conditionalFormatting sqref="B69:B1048576 B1:B27 B30:B40">
    <cfRule type="duplicateValues" dxfId="29" priority="3"/>
  </conditionalFormatting>
  <conditionalFormatting sqref="B42:B1048576 B1:B27 B30:B40">
    <cfRule type="duplicateValues" dxfId="28" priority="1"/>
    <cfRule type="duplicateValues" dxfId="27" priority="2"/>
  </conditionalFormatting>
  <hyperlinks>
    <hyperlink ref="J12" r:id="rId1"/>
    <hyperlink ref="J9" r:id="rId2"/>
    <hyperlink ref="J13" r:id="rId3" display="mailto:dempseyauto@gmail.com"/>
    <hyperlink ref="J14" r:id="rId4"/>
    <hyperlink ref="J15"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90" zoomScaleNormal="90" workbookViewId="0">
      <selection activeCell="B3" sqref="B3:B8"/>
    </sheetView>
  </sheetViews>
  <sheetFormatPr defaultColWidth="41.7109375" defaultRowHeight="15"/>
  <cols>
    <col min="1" max="1" width="37.5703125" bestFit="1" customWidth="1"/>
    <col min="2" max="2" width="31.5703125" bestFit="1" customWidth="1"/>
    <col min="3" max="3" width="19" bestFit="1" customWidth="1"/>
    <col min="4" max="4" width="33.85546875" bestFit="1" customWidth="1"/>
    <col min="5" max="5" width="25.42578125" bestFit="1" customWidth="1"/>
    <col min="6" max="6" width="18.85546875" bestFit="1" customWidth="1"/>
    <col min="7" max="7" width="17.42578125" bestFit="1" customWidth="1"/>
    <col min="8" max="8" width="24.7109375" bestFit="1" customWidth="1"/>
    <col min="9" max="9" width="11.7109375" bestFit="1" customWidth="1"/>
    <col min="10" max="10" width="22.140625" bestFit="1" customWidth="1"/>
    <col min="11" max="11" width="16.140625" bestFit="1" customWidth="1"/>
    <col min="12" max="12" width="15.42578125" style="106" bestFit="1" customWidth="1"/>
  </cols>
  <sheetData>
    <row r="1" spans="1:12" s="49" customFormat="1" ht="19.5" thickBot="1">
      <c r="A1" s="57" t="s">
        <v>749</v>
      </c>
      <c r="B1" s="80">
        <f>COUNTA(B3:B8)</f>
        <v>6</v>
      </c>
      <c r="C1" s="78"/>
      <c r="D1" s="78"/>
      <c r="E1" s="78"/>
      <c r="F1" s="78"/>
      <c r="G1" s="79"/>
    </row>
    <row r="2" spans="1:12" s="48" customFormat="1" ht="18.75">
      <c r="A2" s="68" t="s">
        <v>0</v>
      </c>
      <c r="B2" s="69" t="s">
        <v>2</v>
      </c>
      <c r="C2" s="69" t="s">
        <v>3</v>
      </c>
      <c r="D2" s="69" t="s">
        <v>4</v>
      </c>
      <c r="E2" s="69" t="s">
        <v>5</v>
      </c>
      <c r="F2" s="69" t="s">
        <v>6</v>
      </c>
      <c r="G2" s="69" t="s">
        <v>7</v>
      </c>
      <c r="H2" s="69" t="s">
        <v>9</v>
      </c>
      <c r="I2" s="69" t="s">
        <v>10</v>
      </c>
      <c r="J2" s="70" t="s">
        <v>11</v>
      </c>
      <c r="K2" s="70" t="s">
        <v>12</v>
      </c>
      <c r="L2" s="48" t="s">
        <v>699</v>
      </c>
    </row>
    <row r="3" spans="1:12">
      <c r="A3" s="5" t="s">
        <v>419</v>
      </c>
      <c r="B3" s="5" t="s">
        <v>426</v>
      </c>
      <c r="C3" s="5"/>
      <c r="D3" s="5" t="s">
        <v>427</v>
      </c>
      <c r="E3" s="5"/>
      <c r="F3" s="5" t="s">
        <v>428</v>
      </c>
      <c r="G3" s="5" t="s">
        <v>361</v>
      </c>
      <c r="H3" s="27" t="s">
        <v>429</v>
      </c>
      <c r="I3" s="8" t="s">
        <v>15</v>
      </c>
      <c r="J3" s="5"/>
      <c r="K3" s="5" t="s">
        <v>652</v>
      </c>
    </row>
    <row r="4" spans="1:12">
      <c r="A4" s="8" t="s">
        <v>419</v>
      </c>
      <c r="B4" s="5" t="s">
        <v>357</v>
      </c>
      <c r="C4" s="5" t="s">
        <v>15</v>
      </c>
      <c r="D4" s="5" t="s">
        <v>358</v>
      </c>
      <c r="E4" s="5" t="s">
        <v>359</v>
      </c>
      <c r="F4" s="5" t="s">
        <v>360</v>
      </c>
      <c r="G4" s="5" t="s">
        <v>361</v>
      </c>
      <c r="H4" s="8" t="s">
        <v>15</v>
      </c>
      <c r="I4" s="8" t="s">
        <v>15</v>
      </c>
      <c r="J4" s="12"/>
      <c r="K4" s="10" t="s">
        <v>18</v>
      </c>
    </row>
    <row r="5" spans="1:12">
      <c r="A5" s="5" t="s">
        <v>419</v>
      </c>
      <c r="B5" s="7" t="s">
        <v>430</v>
      </c>
      <c r="C5" s="5"/>
      <c r="D5" s="5" t="s">
        <v>431</v>
      </c>
      <c r="E5" s="5"/>
      <c r="F5" s="5" t="s">
        <v>432</v>
      </c>
      <c r="G5" s="5" t="s">
        <v>361</v>
      </c>
      <c r="H5" s="5" t="s">
        <v>433</v>
      </c>
      <c r="I5" s="5"/>
      <c r="J5" s="6" t="s">
        <v>434</v>
      </c>
      <c r="K5" s="5" t="s">
        <v>18</v>
      </c>
    </row>
    <row r="6" spans="1:12" s="33" customFormat="1">
      <c r="A6" s="5" t="s">
        <v>419</v>
      </c>
      <c r="B6" s="33" t="s">
        <v>435</v>
      </c>
      <c r="D6" s="123" t="s">
        <v>846</v>
      </c>
      <c r="E6" s="123" t="s">
        <v>847</v>
      </c>
      <c r="G6" s="123" t="s">
        <v>848</v>
      </c>
      <c r="K6" s="33" t="s">
        <v>842</v>
      </c>
      <c r="L6" s="106" t="s">
        <v>860</v>
      </c>
    </row>
    <row r="7" spans="1:12">
      <c r="A7" s="5" t="s">
        <v>419</v>
      </c>
      <c r="B7" s="5" t="s">
        <v>420</v>
      </c>
      <c r="C7" s="5"/>
      <c r="D7" s="5" t="s">
        <v>421</v>
      </c>
      <c r="E7" s="5" t="s">
        <v>15</v>
      </c>
      <c r="F7" s="5" t="s">
        <v>422</v>
      </c>
      <c r="G7" s="5" t="s">
        <v>30</v>
      </c>
      <c r="H7" s="9" t="s">
        <v>423</v>
      </c>
      <c r="I7" s="5" t="s">
        <v>424</v>
      </c>
      <c r="J7" s="10" t="s">
        <v>425</v>
      </c>
      <c r="K7" s="10" t="s">
        <v>17</v>
      </c>
    </row>
    <row r="8" spans="1:12">
      <c r="A8" s="8" t="s">
        <v>419</v>
      </c>
      <c r="B8" s="5" t="s">
        <v>436</v>
      </c>
      <c r="C8" s="5"/>
      <c r="D8" s="5" t="s">
        <v>437</v>
      </c>
      <c r="E8" s="5"/>
      <c r="F8" s="5" t="s">
        <v>438</v>
      </c>
      <c r="G8" s="5" t="s">
        <v>361</v>
      </c>
      <c r="H8" s="5" t="s">
        <v>439</v>
      </c>
      <c r="I8" s="5"/>
      <c r="J8" s="10"/>
      <c r="K8" s="5" t="s">
        <v>652</v>
      </c>
    </row>
    <row r="9" spans="1:12" s="89" customFormat="1" ht="15.75" thickBot="1">
      <c r="A9" s="8"/>
      <c r="B9" s="5"/>
      <c r="C9" s="5"/>
      <c r="D9" s="5"/>
      <c r="E9" s="5"/>
      <c r="F9" s="5"/>
      <c r="G9" s="5"/>
      <c r="H9" s="8"/>
      <c r="I9" s="8"/>
      <c r="J9" s="12"/>
      <c r="K9" s="10"/>
      <c r="L9" s="106"/>
    </row>
    <row r="10" spans="1:12" ht="19.5" thickBot="1">
      <c r="A10" s="66" t="s">
        <v>693</v>
      </c>
      <c r="B10" s="84">
        <f>COUNTA(B11)</f>
        <v>0</v>
      </c>
      <c r="C10" s="5"/>
      <c r="D10" s="5"/>
      <c r="E10" s="5"/>
      <c r="F10" s="5"/>
      <c r="G10" s="5"/>
      <c r="H10" s="5"/>
      <c r="I10" s="5"/>
      <c r="J10" s="6"/>
      <c r="K10" s="5"/>
    </row>
    <row r="11" spans="1:12" ht="15.75" thickBot="1">
      <c r="A11" s="8"/>
      <c r="B11" s="7"/>
      <c r="C11" s="5"/>
      <c r="D11" s="5"/>
      <c r="E11" s="5"/>
      <c r="F11" s="5"/>
      <c r="G11" s="5"/>
      <c r="H11" s="9"/>
      <c r="I11" s="5"/>
      <c r="J11" s="6"/>
      <c r="K11" s="10"/>
    </row>
    <row r="12" spans="1:12" ht="19.5" thickBot="1">
      <c r="A12" s="55" t="s">
        <v>744</v>
      </c>
      <c r="B12" s="85">
        <f>COUNTA(B13:B13)</f>
        <v>0</v>
      </c>
    </row>
    <row r="13" spans="1:12" s="33" customFormat="1">
      <c r="L13" s="106"/>
    </row>
  </sheetData>
  <autoFilter ref="A2:L7">
    <sortState ref="A3:L10">
      <sortCondition ref="B2:B9"/>
    </sortState>
  </autoFilter>
  <conditionalFormatting sqref="D1">
    <cfRule type="duplicateValues" dxfId="26" priority="9"/>
  </conditionalFormatting>
  <hyperlinks>
    <hyperlink ref="J5"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82" zoomScaleNormal="82" workbookViewId="0">
      <selection activeCell="B3" sqref="B3:B37"/>
    </sheetView>
  </sheetViews>
  <sheetFormatPr defaultRowHeight="15"/>
  <cols>
    <col min="1" max="1" width="30.85546875" style="33" bestFit="1" customWidth="1"/>
    <col min="2" max="2" width="47.5703125" style="33" bestFit="1" customWidth="1"/>
    <col min="3" max="3" width="25.85546875" style="33" customWidth="1"/>
    <col min="4" max="4" width="39" style="33" bestFit="1" customWidth="1"/>
    <col min="5" max="5" width="26.28515625" style="33" bestFit="1" customWidth="1"/>
    <col min="6" max="6" width="26.42578125" style="33" bestFit="1" customWidth="1"/>
    <col min="7" max="7" width="17.28515625" style="33" bestFit="1" customWidth="1"/>
    <col min="8" max="8" width="24.5703125" style="33" bestFit="1" customWidth="1"/>
    <col min="9" max="9" width="11.28515625" style="33" bestFit="1" customWidth="1"/>
    <col min="10" max="10" width="34.5703125" style="33" bestFit="1" customWidth="1"/>
    <col min="11" max="11" width="16.140625" style="33" bestFit="1" customWidth="1"/>
    <col min="12" max="12" width="15.42578125" style="33" customWidth="1"/>
    <col min="13" max="16384" width="9.140625" style="33"/>
  </cols>
  <sheetData>
    <row r="1" spans="1:12" s="49" customFormat="1" ht="19.5" thickBot="1">
      <c r="A1" s="57" t="s">
        <v>749</v>
      </c>
      <c r="B1" s="80">
        <f>COUNTA(B3:B37)</f>
        <v>35</v>
      </c>
      <c r="C1" s="78"/>
      <c r="D1" s="78"/>
      <c r="E1" s="78"/>
      <c r="F1" s="78"/>
      <c r="H1" s="82"/>
    </row>
    <row r="2" spans="1:12" s="48" customFormat="1" ht="18.75">
      <c r="A2" s="68" t="s">
        <v>0</v>
      </c>
      <c r="B2" s="69" t="s">
        <v>2</v>
      </c>
      <c r="C2" s="69" t="s">
        <v>3</v>
      </c>
      <c r="D2" s="69" t="s">
        <v>4</v>
      </c>
      <c r="E2" s="69" t="s">
        <v>5</v>
      </c>
      <c r="F2" s="69" t="s">
        <v>6</v>
      </c>
      <c r="G2" s="69" t="s">
        <v>7</v>
      </c>
      <c r="H2" s="83" t="s">
        <v>9</v>
      </c>
      <c r="I2" s="69" t="s">
        <v>10</v>
      </c>
      <c r="J2" s="70" t="s">
        <v>11</v>
      </c>
      <c r="K2" s="70" t="s">
        <v>12</v>
      </c>
      <c r="L2" s="48" t="s">
        <v>699</v>
      </c>
    </row>
    <row r="3" spans="1:12">
      <c r="A3" s="5" t="s">
        <v>577</v>
      </c>
      <c r="B3" s="5" t="s">
        <v>578</v>
      </c>
      <c r="C3" s="5"/>
      <c r="D3" s="5" t="s">
        <v>28</v>
      </c>
      <c r="E3" s="5"/>
      <c r="F3" s="5" t="s">
        <v>29</v>
      </c>
      <c r="G3" s="5" t="s">
        <v>30</v>
      </c>
      <c r="H3" s="19" t="s">
        <v>579</v>
      </c>
      <c r="I3" s="5"/>
      <c r="J3" s="5"/>
      <c r="K3" s="5" t="s">
        <v>294</v>
      </c>
    </row>
    <row r="4" spans="1:12">
      <c r="A4" s="5" t="s">
        <v>440</v>
      </c>
      <c r="B4" s="5" t="s">
        <v>526</v>
      </c>
      <c r="C4" s="5" t="s">
        <v>15</v>
      </c>
      <c r="D4" s="5" t="s">
        <v>527</v>
      </c>
      <c r="E4" s="5"/>
      <c r="F4" s="5" t="s">
        <v>528</v>
      </c>
      <c r="G4" s="5" t="s">
        <v>24</v>
      </c>
      <c r="H4" s="9" t="s">
        <v>529</v>
      </c>
      <c r="I4" s="5" t="s">
        <v>530</v>
      </c>
      <c r="J4" s="10" t="s">
        <v>15</v>
      </c>
      <c r="K4" s="10" t="s">
        <v>18</v>
      </c>
    </row>
    <row r="5" spans="1:12">
      <c r="A5" s="8" t="s">
        <v>440</v>
      </c>
      <c r="B5" s="5" t="s">
        <v>442</v>
      </c>
      <c r="C5" s="5" t="s">
        <v>442</v>
      </c>
      <c r="D5" s="5"/>
      <c r="E5" s="5"/>
      <c r="F5" s="5" t="s">
        <v>443</v>
      </c>
      <c r="G5" s="5" t="s">
        <v>323</v>
      </c>
      <c r="H5" s="9" t="s">
        <v>15</v>
      </c>
      <c r="I5" s="5" t="s">
        <v>15</v>
      </c>
      <c r="J5" s="10" t="s">
        <v>15</v>
      </c>
      <c r="K5" s="10" t="s">
        <v>18</v>
      </c>
    </row>
    <row r="6" spans="1:12">
      <c r="A6" s="5" t="s">
        <v>440</v>
      </c>
      <c r="B6" s="5" t="s">
        <v>444</v>
      </c>
      <c r="C6" s="5" t="s">
        <v>444</v>
      </c>
      <c r="D6" s="5" t="s">
        <v>445</v>
      </c>
      <c r="E6" s="5" t="s">
        <v>446</v>
      </c>
      <c r="F6" s="5" t="s">
        <v>447</v>
      </c>
      <c r="G6" s="5" t="s">
        <v>323</v>
      </c>
      <c r="H6" s="9" t="s">
        <v>448</v>
      </c>
      <c r="I6" s="5" t="s">
        <v>449</v>
      </c>
      <c r="J6" s="10"/>
      <c r="K6" s="10" t="s">
        <v>18</v>
      </c>
    </row>
    <row r="7" spans="1:12">
      <c r="A7" s="8" t="s">
        <v>440</v>
      </c>
      <c r="B7" s="5" t="s">
        <v>575</v>
      </c>
      <c r="C7" s="5"/>
      <c r="D7" s="5" t="s">
        <v>576</v>
      </c>
      <c r="E7" s="5"/>
      <c r="F7" s="5" t="s">
        <v>470</v>
      </c>
      <c r="G7" s="5"/>
      <c r="H7" s="5"/>
      <c r="I7" s="5"/>
      <c r="J7" s="5"/>
      <c r="K7" s="8" t="s">
        <v>652</v>
      </c>
    </row>
    <row r="8" spans="1:12">
      <c r="A8" s="8" t="s">
        <v>440</v>
      </c>
      <c r="B8" s="5" t="s">
        <v>517</v>
      </c>
      <c r="C8" s="5"/>
      <c r="D8" s="5" t="s">
        <v>518</v>
      </c>
      <c r="E8" s="5"/>
      <c r="F8" s="5" t="s">
        <v>441</v>
      </c>
      <c r="G8" s="5" t="s">
        <v>519</v>
      </c>
      <c r="H8" s="5" t="s">
        <v>520</v>
      </c>
      <c r="I8" s="5"/>
      <c r="J8" s="6" t="s">
        <v>521</v>
      </c>
      <c r="K8" s="8" t="s">
        <v>663</v>
      </c>
    </row>
    <row r="9" spans="1:12">
      <c r="A9" s="8" t="s">
        <v>440</v>
      </c>
      <c r="B9" s="5" t="s">
        <v>552</v>
      </c>
      <c r="C9" s="5" t="s">
        <v>552</v>
      </c>
      <c r="D9" s="5" t="s">
        <v>553</v>
      </c>
      <c r="E9" s="5"/>
      <c r="F9" s="5" t="s">
        <v>531</v>
      </c>
      <c r="G9" s="5" t="s">
        <v>551</v>
      </c>
      <c r="H9" s="9" t="s">
        <v>554</v>
      </c>
      <c r="I9" s="5" t="s">
        <v>15</v>
      </c>
      <c r="J9" s="5"/>
      <c r="K9" s="10" t="s">
        <v>18</v>
      </c>
    </row>
    <row r="10" spans="1:12">
      <c r="A10" s="8" t="s">
        <v>440</v>
      </c>
      <c r="B10" s="89" t="s">
        <v>26</v>
      </c>
      <c r="C10" s="89"/>
      <c r="D10" s="89" t="s">
        <v>27</v>
      </c>
      <c r="E10" s="89" t="s">
        <v>28</v>
      </c>
      <c r="F10" s="89" t="s">
        <v>29</v>
      </c>
      <c r="G10" s="89" t="s">
        <v>30</v>
      </c>
      <c r="K10" s="8" t="s">
        <v>658</v>
      </c>
    </row>
    <row r="11" spans="1:12">
      <c r="A11" s="7" t="s">
        <v>440</v>
      </c>
      <c r="B11" s="5" t="s">
        <v>493</v>
      </c>
      <c r="C11" s="5"/>
      <c r="D11" s="5" t="s">
        <v>29</v>
      </c>
      <c r="E11" s="5"/>
      <c r="F11" s="7" t="s">
        <v>494</v>
      </c>
      <c r="G11" s="7" t="s">
        <v>30</v>
      </c>
      <c r="H11" s="5" t="s">
        <v>495</v>
      </c>
      <c r="I11" s="5"/>
      <c r="J11" s="5"/>
      <c r="K11" s="5" t="s">
        <v>652</v>
      </c>
    </row>
    <row r="12" spans="1:12" s="106" customFormat="1">
      <c r="A12" s="8" t="s">
        <v>440</v>
      </c>
      <c r="B12" s="5" t="s">
        <v>450</v>
      </c>
      <c r="C12" s="5" t="s">
        <v>450</v>
      </c>
      <c r="D12" s="5" t="s">
        <v>849</v>
      </c>
      <c r="E12" s="5" t="s">
        <v>850</v>
      </c>
      <c r="F12" s="5" t="s">
        <v>451</v>
      </c>
      <c r="G12" s="5" t="s">
        <v>323</v>
      </c>
      <c r="H12" s="5"/>
      <c r="I12" s="5"/>
      <c r="J12" s="6"/>
      <c r="K12" s="10" t="s">
        <v>18</v>
      </c>
      <c r="L12" s="106" t="s">
        <v>860</v>
      </c>
    </row>
    <row r="13" spans="1:12">
      <c r="A13" s="8" t="s">
        <v>440</v>
      </c>
      <c r="B13" s="15" t="s">
        <v>555</v>
      </c>
      <c r="C13" s="5"/>
      <c r="D13" s="15" t="s">
        <v>556</v>
      </c>
      <c r="E13" s="5"/>
      <c r="F13" s="15" t="s">
        <v>557</v>
      </c>
      <c r="G13" s="5" t="s">
        <v>551</v>
      </c>
      <c r="H13" s="18" t="s">
        <v>558</v>
      </c>
      <c r="I13" s="5"/>
      <c r="J13" s="5" t="s">
        <v>559</v>
      </c>
      <c r="K13" s="5" t="s">
        <v>658</v>
      </c>
    </row>
    <row r="14" spans="1:12">
      <c r="A14" s="7" t="s">
        <v>440</v>
      </c>
      <c r="B14" s="5" t="s">
        <v>496</v>
      </c>
      <c r="C14" s="5"/>
      <c r="D14" s="5" t="s">
        <v>497</v>
      </c>
      <c r="E14" s="5" t="s">
        <v>498</v>
      </c>
      <c r="F14" s="5" t="s">
        <v>499</v>
      </c>
      <c r="G14" s="7" t="s">
        <v>30</v>
      </c>
      <c r="H14" s="5" t="s">
        <v>500</v>
      </c>
      <c r="I14" s="5"/>
      <c r="J14" s="5"/>
      <c r="K14" s="5" t="s">
        <v>660</v>
      </c>
    </row>
    <row r="15" spans="1:12">
      <c r="A15" s="5" t="s">
        <v>440</v>
      </c>
      <c r="B15" s="5" t="s">
        <v>452</v>
      </c>
      <c r="C15" s="5" t="s">
        <v>452</v>
      </c>
      <c r="D15" s="5" t="s">
        <v>453</v>
      </c>
      <c r="E15" s="5"/>
      <c r="F15" s="5" t="s">
        <v>454</v>
      </c>
      <c r="G15" s="5" t="s">
        <v>323</v>
      </c>
      <c r="H15" s="9" t="s">
        <v>455</v>
      </c>
      <c r="I15" s="5" t="s">
        <v>456</v>
      </c>
      <c r="J15" s="6" t="s">
        <v>457</v>
      </c>
      <c r="K15" s="10" t="s">
        <v>18</v>
      </c>
    </row>
    <row r="16" spans="1:12">
      <c r="A16" s="7" t="s">
        <v>440</v>
      </c>
      <c r="B16" s="5" t="s">
        <v>458</v>
      </c>
      <c r="C16" s="5"/>
      <c r="D16" s="5" t="s">
        <v>459</v>
      </c>
      <c r="E16" s="5" t="s">
        <v>460</v>
      </c>
      <c r="F16" s="7" t="s">
        <v>461</v>
      </c>
      <c r="G16" s="7" t="s">
        <v>323</v>
      </c>
      <c r="H16" s="5" t="s">
        <v>462</v>
      </c>
      <c r="I16" s="5"/>
      <c r="J16" s="5"/>
      <c r="K16" s="5" t="s">
        <v>658</v>
      </c>
    </row>
    <row r="17" spans="1:12">
      <c r="A17" s="5" t="s">
        <v>440</v>
      </c>
      <c r="B17" s="5" t="s">
        <v>463</v>
      </c>
      <c r="C17" s="5" t="s">
        <v>15</v>
      </c>
      <c r="D17" s="5" t="s">
        <v>464</v>
      </c>
      <c r="E17" s="5" t="s">
        <v>465</v>
      </c>
      <c r="F17" s="5" t="s">
        <v>451</v>
      </c>
      <c r="G17" s="5" t="s">
        <v>323</v>
      </c>
      <c r="H17" s="9" t="s">
        <v>466</v>
      </c>
      <c r="I17" s="5" t="s">
        <v>467</v>
      </c>
      <c r="J17" s="10" t="s">
        <v>15</v>
      </c>
      <c r="K17" s="10" t="s">
        <v>17</v>
      </c>
    </row>
    <row r="18" spans="1:12">
      <c r="A18" s="5" t="s">
        <v>440</v>
      </c>
      <c r="B18" s="5" t="s">
        <v>468</v>
      </c>
      <c r="C18" s="5" t="s">
        <v>468</v>
      </c>
      <c r="D18" s="5" t="s">
        <v>469</v>
      </c>
      <c r="E18" s="5"/>
      <c r="F18" s="5" t="s">
        <v>470</v>
      </c>
      <c r="G18" s="5" t="s">
        <v>323</v>
      </c>
      <c r="H18" s="9" t="s">
        <v>471</v>
      </c>
      <c r="I18" s="5" t="s">
        <v>15</v>
      </c>
      <c r="J18" s="28" t="s">
        <v>472</v>
      </c>
      <c r="K18" s="10" t="s">
        <v>18</v>
      </c>
    </row>
    <row r="19" spans="1:12">
      <c r="A19" s="7" t="s">
        <v>440</v>
      </c>
      <c r="B19" s="7" t="s">
        <v>532</v>
      </c>
      <c r="C19" s="5"/>
      <c r="D19" s="5" t="s">
        <v>533</v>
      </c>
      <c r="E19" s="5"/>
      <c r="F19" s="5" t="s">
        <v>534</v>
      </c>
      <c r="G19" s="7" t="s">
        <v>24</v>
      </c>
      <c r="H19" s="5" t="s">
        <v>535</v>
      </c>
      <c r="I19" s="5"/>
      <c r="J19" s="29" t="s">
        <v>536</v>
      </c>
      <c r="K19" s="8" t="s">
        <v>664</v>
      </c>
    </row>
    <row r="20" spans="1:12">
      <c r="A20" s="8" t="s">
        <v>440</v>
      </c>
      <c r="B20" s="5" t="s">
        <v>473</v>
      </c>
      <c r="C20" s="5"/>
      <c r="D20" s="5" t="s">
        <v>474</v>
      </c>
      <c r="E20" s="5" t="s">
        <v>475</v>
      </c>
      <c r="F20" s="5" t="s">
        <v>441</v>
      </c>
      <c r="G20" s="5" t="s">
        <v>323</v>
      </c>
      <c r="H20" s="9" t="s">
        <v>15</v>
      </c>
      <c r="I20" s="5" t="s">
        <v>15</v>
      </c>
      <c r="J20" s="5" t="s">
        <v>15</v>
      </c>
      <c r="K20" s="5" t="s">
        <v>42</v>
      </c>
    </row>
    <row r="21" spans="1:12">
      <c r="A21" s="8" t="s">
        <v>440</v>
      </c>
      <c r="B21" s="17" t="s">
        <v>501</v>
      </c>
      <c r="C21" s="17" t="s">
        <v>502</v>
      </c>
      <c r="D21" s="5"/>
      <c r="E21" s="5"/>
      <c r="F21" s="17" t="s">
        <v>503</v>
      </c>
      <c r="G21" s="17" t="s">
        <v>30</v>
      </c>
      <c r="H21" s="5"/>
      <c r="I21" s="5"/>
      <c r="J21" s="5"/>
      <c r="K21" s="8" t="s">
        <v>653</v>
      </c>
    </row>
    <row r="22" spans="1:12">
      <c r="A22" s="8" t="s">
        <v>440</v>
      </c>
      <c r="B22" s="5" t="s">
        <v>476</v>
      </c>
      <c r="C22" s="5" t="s">
        <v>476</v>
      </c>
      <c r="D22" s="5" t="s">
        <v>477</v>
      </c>
      <c r="E22" s="5" t="s">
        <v>478</v>
      </c>
      <c r="F22" s="5" t="s">
        <v>447</v>
      </c>
      <c r="G22" s="5" t="s">
        <v>323</v>
      </c>
      <c r="H22" s="9" t="s">
        <v>479</v>
      </c>
      <c r="I22" s="5" t="s">
        <v>479</v>
      </c>
      <c r="J22" s="10" t="s">
        <v>15</v>
      </c>
      <c r="K22" s="10" t="s">
        <v>18</v>
      </c>
    </row>
    <row r="23" spans="1:12">
      <c r="A23" s="8" t="s">
        <v>440</v>
      </c>
      <c r="B23" s="8" t="s">
        <v>504</v>
      </c>
      <c r="C23" s="5"/>
      <c r="D23" s="5" t="s">
        <v>505</v>
      </c>
      <c r="E23" s="5"/>
      <c r="F23" s="8" t="s">
        <v>506</v>
      </c>
      <c r="G23" s="8" t="s">
        <v>30</v>
      </c>
      <c r="H23" s="5"/>
      <c r="I23" s="5"/>
      <c r="J23" s="5"/>
      <c r="K23" s="8" t="s">
        <v>652</v>
      </c>
    </row>
    <row r="24" spans="1:12">
      <c r="A24" s="8" t="s">
        <v>440</v>
      </c>
      <c r="B24" s="5" t="s">
        <v>480</v>
      </c>
      <c r="C24" s="5" t="s">
        <v>480</v>
      </c>
      <c r="D24" s="5" t="s">
        <v>138</v>
      </c>
      <c r="E24" s="5"/>
      <c r="F24" s="5" t="s">
        <v>447</v>
      </c>
      <c r="G24" s="5" t="s">
        <v>323</v>
      </c>
      <c r="H24" s="5" t="s">
        <v>481</v>
      </c>
      <c r="I24" s="5" t="s">
        <v>482</v>
      </c>
      <c r="J24" s="6" t="s">
        <v>483</v>
      </c>
      <c r="K24" s="10" t="s">
        <v>17</v>
      </c>
    </row>
    <row r="25" spans="1:12">
      <c r="A25" s="8" t="s">
        <v>440</v>
      </c>
      <c r="B25" s="5" t="s">
        <v>522</v>
      </c>
      <c r="C25" s="5"/>
      <c r="D25" s="5" t="s">
        <v>14</v>
      </c>
      <c r="E25" s="5"/>
      <c r="F25" s="5" t="s">
        <v>523</v>
      </c>
      <c r="G25" s="5" t="s">
        <v>519</v>
      </c>
      <c r="H25" s="5" t="s">
        <v>524</v>
      </c>
      <c r="I25" s="5"/>
      <c r="J25" s="5" t="s">
        <v>525</v>
      </c>
      <c r="K25" s="8" t="s">
        <v>652</v>
      </c>
    </row>
    <row r="26" spans="1:12">
      <c r="A26" s="8" t="s">
        <v>440</v>
      </c>
      <c r="B26" s="8" t="s">
        <v>539</v>
      </c>
      <c r="C26" s="5"/>
      <c r="D26" s="5" t="s">
        <v>540</v>
      </c>
      <c r="E26" s="5"/>
      <c r="F26" s="5" t="s">
        <v>541</v>
      </c>
      <c r="G26" s="5" t="s">
        <v>356</v>
      </c>
      <c r="H26" s="5" t="s">
        <v>542</v>
      </c>
      <c r="I26" s="5"/>
      <c r="J26" s="6" t="s">
        <v>543</v>
      </c>
      <c r="K26" s="8" t="s">
        <v>652</v>
      </c>
    </row>
    <row r="27" spans="1:12" s="106" customFormat="1">
      <c r="A27" s="8" t="s">
        <v>440</v>
      </c>
      <c r="B27" s="5" t="s">
        <v>537</v>
      </c>
      <c r="C27" s="5"/>
      <c r="D27" s="123" t="s">
        <v>856</v>
      </c>
      <c r="E27" s="123" t="s">
        <v>857</v>
      </c>
      <c r="F27" s="5"/>
      <c r="G27" s="5" t="s">
        <v>24</v>
      </c>
      <c r="H27" s="5"/>
      <c r="I27" s="5"/>
      <c r="J27" s="10"/>
      <c r="K27" s="5" t="s">
        <v>652</v>
      </c>
      <c r="L27" s="106" t="s">
        <v>860</v>
      </c>
    </row>
    <row r="28" spans="1:12">
      <c r="A28" s="7" t="s">
        <v>440</v>
      </c>
      <c r="B28" s="5" t="s">
        <v>507</v>
      </c>
      <c r="C28" s="5"/>
      <c r="D28" s="7" t="s">
        <v>508</v>
      </c>
      <c r="E28" s="5"/>
      <c r="F28" s="5" t="s">
        <v>503</v>
      </c>
      <c r="G28" s="7" t="s">
        <v>30</v>
      </c>
      <c r="H28" s="5"/>
      <c r="I28" s="5"/>
      <c r="J28" s="5"/>
      <c r="K28" s="5" t="s">
        <v>665</v>
      </c>
    </row>
    <row r="29" spans="1:12">
      <c r="A29" s="8" t="s">
        <v>440</v>
      </c>
      <c r="B29" s="5" t="s">
        <v>561</v>
      </c>
      <c r="C29" s="5"/>
      <c r="D29" s="5" t="s">
        <v>562</v>
      </c>
      <c r="E29" s="5" t="s">
        <v>563</v>
      </c>
      <c r="F29" s="5" t="s">
        <v>560</v>
      </c>
      <c r="G29" s="5" t="s">
        <v>551</v>
      </c>
      <c r="H29" s="5" t="s">
        <v>564</v>
      </c>
      <c r="I29" s="5"/>
      <c r="J29" s="10"/>
      <c r="K29" s="5" t="s">
        <v>652</v>
      </c>
    </row>
    <row r="30" spans="1:12">
      <c r="A30" s="8" t="s">
        <v>440</v>
      </c>
      <c r="B30" s="7" t="s">
        <v>509</v>
      </c>
      <c r="C30" s="5"/>
      <c r="D30" s="5" t="s">
        <v>510</v>
      </c>
      <c r="E30" s="5"/>
      <c r="F30" s="5" t="s">
        <v>511</v>
      </c>
      <c r="G30" s="5" t="s">
        <v>30</v>
      </c>
      <c r="H30" s="5" t="s">
        <v>512</v>
      </c>
      <c r="I30" s="5"/>
      <c r="J30" s="5"/>
      <c r="K30" s="5" t="s">
        <v>652</v>
      </c>
    </row>
    <row r="31" spans="1:12">
      <c r="A31" s="8" t="s">
        <v>440</v>
      </c>
      <c r="B31" s="5" t="s">
        <v>513</v>
      </c>
      <c r="C31" s="5"/>
      <c r="D31" s="5" t="s">
        <v>514</v>
      </c>
      <c r="E31" s="5"/>
      <c r="F31" s="5" t="s">
        <v>515</v>
      </c>
      <c r="G31" s="5" t="s">
        <v>30</v>
      </c>
      <c r="H31" s="5" t="s">
        <v>516</v>
      </c>
      <c r="I31" s="5"/>
      <c r="J31" s="10"/>
      <c r="K31" s="5" t="s">
        <v>652</v>
      </c>
    </row>
    <row r="32" spans="1:12">
      <c r="A32" s="8" t="s">
        <v>440</v>
      </c>
      <c r="B32" s="7" t="s">
        <v>544</v>
      </c>
      <c r="C32" s="5"/>
      <c r="D32" s="5" t="s">
        <v>545</v>
      </c>
      <c r="E32" s="5"/>
      <c r="F32" s="5" t="s">
        <v>538</v>
      </c>
      <c r="G32" s="5" t="s">
        <v>356</v>
      </c>
      <c r="H32" s="5" t="s">
        <v>546</v>
      </c>
      <c r="I32" s="5"/>
      <c r="J32" s="5"/>
      <c r="K32" s="5" t="s">
        <v>665</v>
      </c>
    </row>
    <row r="33" spans="1:12">
      <c r="A33" s="8" t="s">
        <v>440</v>
      </c>
      <c r="B33" s="5" t="s">
        <v>484</v>
      </c>
      <c r="C33" s="5" t="s">
        <v>484</v>
      </c>
      <c r="D33" s="5" t="s">
        <v>485</v>
      </c>
      <c r="E33" s="5" t="s">
        <v>486</v>
      </c>
      <c r="F33" s="5" t="s">
        <v>451</v>
      </c>
      <c r="G33" s="5" t="s">
        <v>323</v>
      </c>
      <c r="H33" s="9" t="s">
        <v>487</v>
      </c>
      <c r="I33" s="5" t="s">
        <v>15</v>
      </c>
      <c r="J33" s="10" t="s">
        <v>15</v>
      </c>
      <c r="K33" s="10" t="s">
        <v>18</v>
      </c>
    </row>
    <row r="34" spans="1:12">
      <c r="A34" s="8" t="s">
        <v>440</v>
      </c>
      <c r="B34" s="5" t="s">
        <v>568</v>
      </c>
      <c r="C34" s="5" t="s">
        <v>15</v>
      </c>
      <c r="D34" s="5" t="s">
        <v>485</v>
      </c>
      <c r="E34" s="5" t="s">
        <v>569</v>
      </c>
      <c r="F34" s="5" t="s">
        <v>570</v>
      </c>
      <c r="G34" s="5" t="s">
        <v>571</v>
      </c>
      <c r="H34" s="9" t="s">
        <v>572</v>
      </c>
      <c r="I34" s="5" t="s">
        <v>573</v>
      </c>
      <c r="J34" s="10" t="s">
        <v>574</v>
      </c>
      <c r="K34" s="10" t="s">
        <v>18</v>
      </c>
    </row>
    <row r="35" spans="1:12">
      <c r="A35" s="8" t="s">
        <v>440</v>
      </c>
      <c r="B35" s="5" t="s">
        <v>547</v>
      </c>
      <c r="C35" s="5" t="s">
        <v>547</v>
      </c>
      <c r="D35" s="5" t="s">
        <v>548</v>
      </c>
      <c r="E35" s="5"/>
      <c r="F35" s="5" t="s">
        <v>538</v>
      </c>
      <c r="G35" s="5" t="s">
        <v>356</v>
      </c>
      <c r="H35" s="9" t="s">
        <v>549</v>
      </c>
      <c r="I35" s="5" t="s">
        <v>550</v>
      </c>
      <c r="J35" s="5"/>
      <c r="K35" s="10" t="s">
        <v>17</v>
      </c>
    </row>
    <row r="36" spans="1:12">
      <c r="A36" s="5" t="s">
        <v>440</v>
      </c>
      <c r="B36" s="5" t="s">
        <v>565</v>
      </c>
      <c r="C36" s="5"/>
      <c r="D36" s="5" t="s">
        <v>566</v>
      </c>
      <c r="E36" s="5"/>
      <c r="F36" s="5" t="s">
        <v>531</v>
      </c>
      <c r="G36" s="5" t="s">
        <v>551</v>
      </c>
      <c r="H36" s="5" t="s">
        <v>567</v>
      </c>
      <c r="I36" s="5"/>
      <c r="J36" s="5"/>
      <c r="K36" s="5" t="s">
        <v>661</v>
      </c>
    </row>
    <row r="37" spans="1:12">
      <c r="A37" s="8" t="s">
        <v>440</v>
      </c>
      <c r="B37" s="5" t="s">
        <v>489</v>
      </c>
      <c r="C37" s="5"/>
      <c r="D37" s="5" t="s">
        <v>490</v>
      </c>
      <c r="E37" s="5" t="s">
        <v>488</v>
      </c>
      <c r="F37" s="5" t="s">
        <v>454</v>
      </c>
      <c r="G37" s="5" t="s">
        <v>323</v>
      </c>
      <c r="H37" s="9" t="s">
        <v>491</v>
      </c>
      <c r="I37" s="5" t="s">
        <v>492</v>
      </c>
      <c r="J37" s="5"/>
      <c r="K37" s="5" t="s">
        <v>658</v>
      </c>
    </row>
    <row r="38" spans="1:12" ht="15.75" thickBot="1">
      <c r="A38" s="8"/>
      <c r="C38" s="126"/>
      <c r="D38" s="126"/>
      <c r="E38" s="126"/>
      <c r="F38" s="126"/>
    </row>
    <row r="39" spans="1:12" ht="19.5" thickBot="1">
      <c r="A39" s="66" t="s">
        <v>748</v>
      </c>
      <c r="B39" s="84">
        <f>COUNTA(B40:B40)</f>
        <v>0</v>
      </c>
    </row>
    <row r="40" spans="1:12" s="89" customFormat="1">
      <c r="A40" s="8"/>
      <c r="B40" s="8"/>
      <c r="C40" s="8"/>
      <c r="D40" s="8"/>
      <c r="E40" s="8"/>
      <c r="F40" s="8"/>
      <c r="G40" s="8"/>
      <c r="H40" s="8"/>
      <c r="I40" s="8"/>
      <c r="J40" s="12"/>
      <c r="K40" s="12"/>
      <c r="L40" s="31"/>
    </row>
    <row r="41" spans="1:12" ht="15.75" thickBot="1"/>
    <row r="42" spans="1:12" ht="19.5" thickBot="1">
      <c r="A42" s="55" t="s">
        <v>744</v>
      </c>
      <c r="B42" s="85">
        <v>0</v>
      </c>
    </row>
    <row r="45" spans="1:12" ht="9.75" customHeight="1"/>
    <row r="47" spans="1:12" ht="15" customHeight="1"/>
    <row r="48" spans="1:12" ht="18.75" customHeight="1"/>
    <row r="49" spans="2:2" ht="15" customHeight="1"/>
    <row r="50" spans="2:2" ht="15" customHeight="1"/>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sheetData>
  <autoFilter ref="A2:L37"/>
  <conditionalFormatting sqref="B40">
    <cfRule type="duplicateValues" dxfId="25" priority="6"/>
  </conditionalFormatting>
  <conditionalFormatting sqref="B40">
    <cfRule type="duplicateValues" dxfId="24" priority="4"/>
    <cfRule type="duplicateValues" dxfId="23" priority="5"/>
  </conditionalFormatting>
  <hyperlinks>
    <hyperlink ref="J15" r:id="rId1"/>
    <hyperlink ref="J24" r:id="rId2" display="mailto:info@subaru.ie?subject=Enquiry%20from%20Subaru.ie%20contact%20page"/>
    <hyperlink ref="J8" r:id="rId3" display="mailto:jrroche221@gmail.com"/>
    <hyperlink ref="J26"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49"/>
  <sheetViews>
    <sheetView zoomScale="70" zoomScaleNormal="70" workbookViewId="0">
      <selection activeCell="B3" sqref="B3:B43"/>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106" bestFit="1" customWidth="1"/>
  </cols>
  <sheetData>
    <row r="1" spans="1:12" s="49" customFormat="1" ht="19.5" thickBot="1">
      <c r="A1" s="57" t="s">
        <v>749</v>
      </c>
      <c r="B1" s="80">
        <f>COUNTA(B3:B43)</f>
        <v>41</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699</v>
      </c>
    </row>
    <row r="3" spans="1:12">
      <c r="A3" s="20" t="s">
        <v>132</v>
      </c>
      <c r="B3" s="21" t="s">
        <v>137</v>
      </c>
      <c r="C3" s="21"/>
      <c r="D3" s="21" t="s">
        <v>138</v>
      </c>
      <c r="E3" s="21"/>
      <c r="F3" s="21" t="s">
        <v>139</v>
      </c>
      <c r="G3" s="21" t="s">
        <v>133</v>
      </c>
      <c r="H3" s="21" t="s">
        <v>140</v>
      </c>
      <c r="I3" s="21"/>
      <c r="J3" s="22" t="s">
        <v>141</v>
      </c>
      <c r="K3" s="23" t="s">
        <v>654</v>
      </c>
    </row>
    <row r="4" spans="1:12">
      <c r="A4" s="20" t="s">
        <v>132</v>
      </c>
      <c r="B4" s="21" t="s">
        <v>142</v>
      </c>
      <c r="C4" s="21"/>
      <c r="D4" s="21" t="s">
        <v>143</v>
      </c>
      <c r="E4" s="21" t="s">
        <v>144</v>
      </c>
      <c r="F4" s="21" t="s">
        <v>145</v>
      </c>
      <c r="G4" s="21" t="s">
        <v>133</v>
      </c>
      <c r="H4" s="21" t="s">
        <v>146</v>
      </c>
      <c r="I4" s="21"/>
      <c r="J4" s="22" t="s">
        <v>147</v>
      </c>
      <c r="K4" s="21" t="s">
        <v>17</v>
      </c>
    </row>
    <row r="5" spans="1:12">
      <c r="A5" s="20" t="s">
        <v>132</v>
      </c>
      <c r="B5" s="21" t="s">
        <v>148</v>
      </c>
      <c r="C5" s="21"/>
      <c r="D5" s="21" t="s">
        <v>149</v>
      </c>
      <c r="E5" s="21"/>
      <c r="F5" s="21" t="s">
        <v>150</v>
      </c>
      <c r="G5" s="21" t="s">
        <v>133</v>
      </c>
      <c r="H5" s="21" t="s">
        <v>151</v>
      </c>
      <c r="I5" s="21"/>
      <c r="J5" s="22" t="s">
        <v>152</v>
      </c>
      <c r="K5" s="21" t="s">
        <v>671</v>
      </c>
    </row>
    <row r="6" spans="1:12">
      <c r="A6" s="20" t="s">
        <v>132</v>
      </c>
      <c r="B6" s="21" t="s">
        <v>153</v>
      </c>
      <c r="C6" s="21"/>
      <c r="D6" s="21" t="s">
        <v>154</v>
      </c>
      <c r="E6" s="21"/>
      <c r="F6" s="21" t="s">
        <v>155</v>
      </c>
      <c r="G6" s="21" t="s">
        <v>133</v>
      </c>
      <c r="H6" s="21" t="s">
        <v>156</v>
      </c>
      <c r="I6" s="21"/>
      <c r="J6" s="22" t="s">
        <v>157</v>
      </c>
      <c r="K6" s="23" t="s">
        <v>17</v>
      </c>
    </row>
    <row r="7" spans="1:12">
      <c r="A7" s="17" t="s">
        <v>132</v>
      </c>
      <c r="B7" s="17" t="s">
        <v>158</v>
      </c>
      <c r="C7" s="21"/>
      <c r="D7" s="21" t="s">
        <v>159</v>
      </c>
      <c r="E7" s="21"/>
      <c r="F7" s="21" t="s">
        <v>160</v>
      </c>
      <c r="G7" s="21" t="s">
        <v>133</v>
      </c>
      <c r="H7" s="21" t="s">
        <v>161</v>
      </c>
      <c r="I7" s="21"/>
      <c r="J7" s="21"/>
      <c r="K7" s="21" t="s">
        <v>668</v>
      </c>
    </row>
    <row r="8" spans="1:12">
      <c r="A8" s="20" t="s">
        <v>132</v>
      </c>
      <c r="B8" s="21" t="s">
        <v>163</v>
      </c>
      <c r="C8" s="21"/>
      <c r="D8" s="21" t="s">
        <v>164</v>
      </c>
      <c r="E8" s="21"/>
      <c r="F8" s="21" t="s">
        <v>135</v>
      </c>
      <c r="G8" s="21" t="s">
        <v>133</v>
      </c>
      <c r="H8" s="21" t="s">
        <v>165</v>
      </c>
      <c r="I8" s="21"/>
      <c r="J8" s="22" t="s">
        <v>166</v>
      </c>
      <c r="K8" s="23" t="s">
        <v>669</v>
      </c>
    </row>
    <row r="9" spans="1:12">
      <c r="A9" s="20" t="s">
        <v>132</v>
      </c>
      <c r="B9" s="21" t="s">
        <v>167</v>
      </c>
      <c r="C9" s="21"/>
      <c r="D9" s="21" t="s">
        <v>134</v>
      </c>
      <c r="E9" s="21"/>
      <c r="F9" s="21" t="s">
        <v>135</v>
      </c>
      <c r="G9" s="21" t="s">
        <v>133</v>
      </c>
      <c r="H9" s="21" t="s">
        <v>168</v>
      </c>
      <c r="I9" s="21"/>
      <c r="J9" s="21"/>
      <c r="K9" s="21" t="s">
        <v>655</v>
      </c>
    </row>
    <row r="10" spans="1:12">
      <c r="A10" s="20" t="s">
        <v>132</v>
      </c>
      <c r="B10" s="20" t="s">
        <v>169</v>
      </c>
      <c r="C10" s="21"/>
      <c r="D10" s="21" t="s">
        <v>170</v>
      </c>
      <c r="E10" s="21"/>
      <c r="F10" s="20" t="s">
        <v>171</v>
      </c>
      <c r="G10" s="21" t="s">
        <v>133</v>
      </c>
      <c r="H10" s="21" t="s">
        <v>172</v>
      </c>
      <c r="I10" s="21"/>
      <c r="J10" s="21"/>
      <c r="K10" s="21" t="s">
        <v>17</v>
      </c>
    </row>
    <row r="11" spans="1:12">
      <c r="A11" s="20" t="s">
        <v>132</v>
      </c>
      <c r="B11" s="21" t="s">
        <v>173</v>
      </c>
      <c r="C11" s="21" t="s">
        <v>173</v>
      </c>
      <c r="D11" s="21" t="s">
        <v>174</v>
      </c>
      <c r="E11" s="21"/>
      <c r="F11" s="21" t="s">
        <v>136</v>
      </c>
      <c r="G11" s="21" t="s">
        <v>133</v>
      </c>
      <c r="H11" s="21" t="s">
        <v>15</v>
      </c>
      <c r="I11" s="21" t="s">
        <v>15</v>
      </c>
      <c r="J11" s="23" t="s">
        <v>15</v>
      </c>
      <c r="K11" s="23" t="s">
        <v>18</v>
      </c>
    </row>
    <row r="12" spans="1:12">
      <c r="A12" s="20" t="s">
        <v>132</v>
      </c>
      <c r="B12" s="20" t="s">
        <v>177</v>
      </c>
      <c r="C12" s="21"/>
      <c r="D12" s="21" t="s">
        <v>178</v>
      </c>
      <c r="E12" s="21"/>
      <c r="F12" s="20" t="s">
        <v>179</v>
      </c>
      <c r="G12" s="21" t="s">
        <v>133</v>
      </c>
      <c r="H12" s="21" t="s">
        <v>180</v>
      </c>
      <c r="I12" s="21"/>
      <c r="J12" s="24"/>
      <c r="K12" s="21" t="s">
        <v>17</v>
      </c>
    </row>
    <row r="13" spans="1:12">
      <c r="A13" s="20" t="s">
        <v>132</v>
      </c>
      <c r="B13" s="21" t="s">
        <v>181</v>
      </c>
      <c r="C13" s="21"/>
      <c r="D13" s="21" t="s">
        <v>182</v>
      </c>
      <c r="E13" s="21"/>
      <c r="F13" s="21" t="s">
        <v>162</v>
      </c>
      <c r="G13" s="21" t="s">
        <v>133</v>
      </c>
      <c r="H13" s="21" t="s">
        <v>183</v>
      </c>
      <c r="I13" s="21"/>
      <c r="J13" s="22"/>
      <c r="K13" s="23" t="s">
        <v>652</v>
      </c>
    </row>
    <row r="14" spans="1:12">
      <c r="A14" s="20" t="s">
        <v>132</v>
      </c>
      <c r="B14" s="21" t="s">
        <v>184</v>
      </c>
      <c r="C14" s="21"/>
      <c r="D14" s="21" t="s">
        <v>185</v>
      </c>
      <c r="E14" s="21"/>
      <c r="F14" s="21" t="s">
        <v>135</v>
      </c>
      <c r="G14" s="21" t="s">
        <v>133</v>
      </c>
      <c r="H14" s="21" t="s">
        <v>186</v>
      </c>
      <c r="I14" s="21" t="s">
        <v>15</v>
      </c>
      <c r="J14" s="23" t="s">
        <v>15</v>
      </c>
      <c r="K14" s="23" t="s">
        <v>17</v>
      </c>
    </row>
    <row r="15" spans="1:12">
      <c r="A15" s="21" t="s">
        <v>132</v>
      </c>
      <c r="B15" s="21" t="s">
        <v>187</v>
      </c>
      <c r="C15" s="21"/>
      <c r="D15" s="21" t="s">
        <v>188</v>
      </c>
      <c r="E15" s="21"/>
      <c r="F15" s="21" t="s">
        <v>135</v>
      </c>
      <c r="G15" s="21" t="s">
        <v>133</v>
      </c>
      <c r="H15" s="21" t="s">
        <v>189</v>
      </c>
      <c r="I15" s="21" t="s">
        <v>176</v>
      </c>
      <c r="J15" s="23" t="s">
        <v>190</v>
      </c>
      <c r="K15" s="23" t="s">
        <v>17</v>
      </c>
    </row>
    <row r="16" spans="1:12">
      <c r="A16" s="21" t="s">
        <v>132</v>
      </c>
      <c r="B16" s="21" t="s">
        <v>191</v>
      </c>
      <c r="C16" s="21"/>
      <c r="D16" s="21" t="s">
        <v>192</v>
      </c>
      <c r="E16" s="21" t="s">
        <v>193</v>
      </c>
      <c r="F16" s="21" t="s">
        <v>135</v>
      </c>
      <c r="G16" s="21" t="s">
        <v>133</v>
      </c>
      <c r="H16" s="21" t="s">
        <v>194</v>
      </c>
      <c r="I16" s="21" t="s">
        <v>195</v>
      </c>
      <c r="J16" s="23"/>
      <c r="K16" s="23" t="s">
        <v>17</v>
      </c>
    </row>
    <row r="17" spans="1:12">
      <c r="A17" s="20" t="s">
        <v>132</v>
      </c>
      <c r="B17" s="20" t="s">
        <v>196</v>
      </c>
      <c r="C17" s="21"/>
      <c r="D17" s="21" t="s">
        <v>197</v>
      </c>
      <c r="E17" s="21"/>
      <c r="F17" s="20" t="s">
        <v>198</v>
      </c>
      <c r="G17" s="21" t="s">
        <v>133</v>
      </c>
      <c r="H17" s="21" t="s">
        <v>199</v>
      </c>
      <c r="I17" s="21"/>
      <c r="J17" s="24"/>
      <c r="K17" s="21" t="s">
        <v>666</v>
      </c>
    </row>
    <row r="18" spans="1:12" s="106" customFormat="1">
      <c r="A18" s="21" t="s">
        <v>132</v>
      </c>
      <c r="B18" s="21" t="s">
        <v>200</v>
      </c>
      <c r="C18" s="21" t="s">
        <v>200</v>
      </c>
      <c r="D18" s="21" t="s">
        <v>858</v>
      </c>
      <c r="E18" s="21" t="s">
        <v>859</v>
      </c>
      <c r="F18" s="21" t="s">
        <v>136</v>
      </c>
      <c r="G18" s="21" t="s">
        <v>133</v>
      </c>
      <c r="H18" s="21" t="s">
        <v>15</v>
      </c>
      <c r="I18" s="21" t="s">
        <v>15</v>
      </c>
      <c r="J18" s="23" t="s">
        <v>15</v>
      </c>
      <c r="K18" s="23" t="s">
        <v>18</v>
      </c>
      <c r="L18" s="106" t="s">
        <v>860</v>
      </c>
    </row>
    <row r="19" spans="1:12">
      <c r="A19" s="21" t="s">
        <v>132</v>
      </c>
      <c r="B19" s="21" t="s">
        <v>202</v>
      </c>
      <c r="C19" s="21" t="s">
        <v>202</v>
      </c>
      <c r="D19" s="21" t="s">
        <v>203</v>
      </c>
      <c r="E19" s="21" t="s">
        <v>19</v>
      </c>
      <c r="F19" s="21" t="s">
        <v>204</v>
      </c>
      <c r="G19" s="21" t="s">
        <v>133</v>
      </c>
      <c r="H19" s="21" t="s">
        <v>205</v>
      </c>
      <c r="I19" s="21" t="s">
        <v>15</v>
      </c>
      <c r="J19" s="23" t="s">
        <v>15</v>
      </c>
      <c r="K19" s="23" t="s">
        <v>17</v>
      </c>
    </row>
    <row r="20" spans="1:12">
      <c r="A20" s="20" t="s">
        <v>132</v>
      </c>
      <c r="B20" s="20" t="s">
        <v>206</v>
      </c>
      <c r="C20" s="21"/>
      <c r="D20" s="21" t="s">
        <v>207</v>
      </c>
      <c r="E20" s="21"/>
      <c r="F20" s="20" t="s">
        <v>208</v>
      </c>
      <c r="G20" s="21" t="s">
        <v>133</v>
      </c>
      <c r="H20" s="21" t="s">
        <v>209</v>
      </c>
      <c r="I20" s="21"/>
      <c r="J20" s="24"/>
      <c r="K20" s="21" t="s">
        <v>658</v>
      </c>
    </row>
    <row r="21" spans="1:12">
      <c r="A21" s="8" t="s">
        <v>580</v>
      </c>
      <c r="B21" s="5" t="s">
        <v>587</v>
      </c>
      <c r="C21" s="5"/>
      <c r="D21" s="5"/>
      <c r="E21" s="5"/>
      <c r="F21" s="5" t="s">
        <v>582</v>
      </c>
      <c r="G21" s="7" t="s">
        <v>586</v>
      </c>
      <c r="H21" s="5" t="s">
        <v>588</v>
      </c>
      <c r="I21" s="5"/>
      <c r="J21" s="5"/>
      <c r="K21" s="10" t="s">
        <v>18</v>
      </c>
      <c r="L21" s="1" t="s">
        <v>832</v>
      </c>
    </row>
    <row r="22" spans="1:12">
      <c r="A22" s="20" t="s">
        <v>132</v>
      </c>
      <c r="B22" s="21" t="s">
        <v>210</v>
      </c>
      <c r="C22" s="21" t="s">
        <v>210</v>
      </c>
      <c r="D22" s="21" t="s">
        <v>211</v>
      </c>
      <c r="E22" s="21" t="s">
        <v>212</v>
      </c>
      <c r="F22" s="21" t="s">
        <v>145</v>
      </c>
      <c r="G22" s="21" t="s">
        <v>133</v>
      </c>
      <c r="H22" s="21" t="s">
        <v>213</v>
      </c>
      <c r="I22" s="21" t="s">
        <v>214</v>
      </c>
      <c r="J22" s="23"/>
      <c r="K22" s="23" t="s">
        <v>18</v>
      </c>
    </row>
    <row r="23" spans="1:12">
      <c r="A23" s="20" t="s">
        <v>132</v>
      </c>
      <c r="B23" s="21" t="s">
        <v>215</v>
      </c>
      <c r="C23" s="21"/>
      <c r="D23" s="21" t="s">
        <v>216</v>
      </c>
      <c r="E23" s="21"/>
      <c r="F23" s="21" t="s">
        <v>135</v>
      </c>
      <c r="G23" s="21" t="s">
        <v>133</v>
      </c>
      <c r="H23" s="21" t="s">
        <v>217</v>
      </c>
      <c r="I23" s="21"/>
      <c r="J23" s="23"/>
      <c r="K23" s="23" t="s">
        <v>17</v>
      </c>
    </row>
    <row r="24" spans="1:12">
      <c r="A24" s="20" t="s">
        <v>132</v>
      </c>
      <c r="B24" s="21" t="s">
        <v>219</v>
      </c>
      <c r="C24" s="21" t="s">
        <v>219</v>
      </c>
      <c r="D24" s="21" t="s">
        <v>16</v>
      </c>
      <c r="E24" s="21"/>
      <c r="F24" s="21" t="s">
        <v>220</v>
      </c>
      <c r="G24" s="21" t="s">
        <v>133</v>
      </c>
      <c r="H24" s="21" t="s">
        <v>221</v>
      </c>
      <c r="I24" s="21" t="s">
        <v>15</v>
      </c>
      <c r="J24" s="23" t="s">
        <v>15</v>
      </c>
      <c r="K24" s="23" t="s">
        <v>17</v>
      </c>
    </row>
    <row r="25" spans="1:12">
      <c r="A25" s="20" t="s">
        <v>132</v>
      </c>
      <c r="B25" s="17" t="s">
        <v>222</v>
      </c>
      <c r="C25" s="21"/>
      <c r="D25" s="16" t="s">
        <v>223</v>
      </c>
      <c r="E25" s="21"/>
      <c r="F25" s="16" t="s">
        <v>224</v>
      </c>
      <c r="G25" s="21" t="s">
        <v>133</v>
      </c>
      <c r="H25" s="21"/>
      <c r="I25" s="21"/>
      <c r="J25" s="21"/>
      <c r="K25" s="21" t="s">
        <v>18</v>
      </c>
    </row>
    <row r="26" spans="1:12">
      <c r="A26" s="20" t="s">
        <v>132</v>
      </c>
      <c r="B26" s="21" t="s">
        <v>225</v>
      </c>
      <c r="C26" s="21"/>
      <c r="D26" s="21" t="s">
        <v>226</v>
      </c>
      <c r="E26" s="21"/>
      <c r="F26" s="21" t="s">
        <v>204</v>
      </c>
      <c r="G26" s="21" t="s">
        <v>133</v>
      </c>
      <c r="H26" s="21" t="s">
        <v>227</v>
      </c>
      <c r="I26" s="21"/>
      <c r="J26" s="23"/>
      <c r="K26" s="23" t="s">
        <v>654</v>
      </c>
    </row>
    <row r="27" spans="1:12">
      <c r="A27" s="20" t="s">
        <v>132</v>
      </c>
      <c r="B27" s="20" t="s">
        <v>228</v>
      </c>
      <c r="C27" s="21"/>
      <c r="D27" s="21" t="s">
        <v>229</v>
      </c>
      <c r="E27" s="21"/>
      <c r="F27" s="21" t="s">
        <v>135</v>
      </c>
      <c r="G27" s="21" t="s">
        <v>133</v>
      </c>
      <c r="H27" s="21" t="s">
        <v>230</v>
      </c>
      <c r="I27" s="21"/>
      <c r="J27" s="22"/>
      <c r="K27" s="21" t="s">
        <v>17</v>
      </c>
    </row>
    <row r="28" spans="1:12">
      <c r="A28" s="20" t="s">
        <v>132</v>
      </c>
      <c r="B28" s="21" t="s">
        <v>231</v>
      </c>
      <c r="C28" s="21" t="s">
        <v>232</v>
      </c>
      <c r="D28" s="21" t="s">
        <v>174</v>
      </c>
      <c r="E28" s="21"/>
      <c r="F28" s="21" t="s">
        <v>136</v>
      </c>
      <c r="G28" s="21" t="s">
        <v>133</v>
      </c>
      <c r="H28" s="21" t="s">
        <v>233</v>
      </c>
      <c r="I28" s="21" t="s">
        <v>234</v>
      </c>
      <c r="J28" s="23" t="s">
        <v>235</v>
      </c>
      <c r="K28" s="23" t="s">
        <v>118</v>
      </c>
    </row>
    <row r="29" spans="1:12">
      <c r="A29" s="20" t="s">
        <v>132</v>
      </c>
      <c r="B29" s="20" t="s">
        <v>236</v>
      </c>
      <c r="C29" s="21"/>
      <c r="D29" s="21" t="s">
        <v>237</v>
      </c>
      <c r="E29" s="21"/>
      <c r="F29" s="21" t="s">
        <v>238</v>
      </c>
      <c r="G29" s="21" t="s">
        <v>133</v>
      </c>
      <c r="H29" s="21" t="s">
        <v>239</v>
      </c>
      <c r="I29" s="21"/>
      <c r="J29" s="25"/>
      <c r="K29" s="23" t="s">
        <v>17</v>
      </c>
    </row>
    <row r="30" spans="1:12">
      <c r="A30" s="20" t="s">
        <v>132</v>
      </c>
      <c r="B30" s="21" t="s">
        <v>240</v>
      </c>
      <c r="C30" s="21"/>
      <c r="D30" s="21" t="s">
        <v>201</v>
      </c>
      <c r="E30" s="21"/>
      <c r="F30" s="21" t="s">
        <v>135</v>
      </c>
      <c r="G30" s="21" t="s">
        <v>133</v>
      </c>
      <c r="H30" s="21" t="s">
        <v>241</v>
      </c>
      <c r="I30" s="21"/>
      <c r="J30" s="23"/>
      <c r="K30" s="23" t="s">
        <v>17</v>
      </c>
    </row>
    <row r="31" spans="1:12">
      <c r="A31" s="21" t="s">
        <v>132</v>
      </c>
      <c r="B31" s="21" t="s">
        <v>244</v>
      </c>
      <c r="C31" s="21" t="s">
        <v>242</v>
      </c>
      <c r="D31" s="21" t="s">
        <v>243</v>
      </c>
      <c r="E31" s="21"/>
      <c r="F31" s="21" t="s">
        <v>198</v>
      </c>
      <c r="G31" s="21" t="s">
        <v>133</v>
      </c>
      <c r="H31" s="21" t="s">
        <v>245</v>
      </c>
      <c r="I31" s="21" t="s">
        <v>15</v>
      </c>
      <c r="J31" s="23" t="s">
        <v>15</v>
      </c>
      <c r="K31" s="23" t="s">
        <v>18</v>
      </c>
    </row>
    <row r="32" spans="1:12">
      <c r="A32" s="20" t="s">
        <v>132</v>
      </c>
      <c r="B32" s="21" t="s">
        <v>246</v>
      </c>
      <c r="C32" s="21"/>
      <c r="D32" s="21" t="s">
        <v>247</v>
      </c>
      <c r="E32" s="21" t="s">
        <v>248</v>
      </c>
      <c r="F32" s="21" t="s">
        <v>204</v>
      </c>
      <c r="G32" s="21" t="s">
        <v>133</v>
      </c>
      <c r="H32" s="21" t="s">
        <v>249</v>
      </c>
      <c r="I32" s="21"/>
      <c r="J32" s="22" t="s">
        <v>250</v>
      </c>
      <c r="K32" s="23" t="s">
        <v>652</v>
      </c>
    </row>
    <row r="33" spans="1:12">
      <c r="A33" s="20" t="s">
        <v>132</v>
      </c>
      <c r="B33" s="21" t="s">
        <v>861</v>
      </c>
      <c r="C33" s="21" t="s">
        <v>251</v>
      </c>
      <c r="D33" s="21" t="s">
        <v>252</v>
      </c>
      <c r="E33" s="21"/>
      <c r="F33" s="21" t="s">
        <v>135</v>
      </c>
      <c r="G33" s="21" t="s">
        <v>133</v>
      </c>
      <c r="H33" s="21" t="s">
        <v>253</v>
      </c>
      <c r="I33" s="21" t="s">
        <v>15</v>
      </c>
      <c r="J33" s="23" t="s">
        <v>15</v>
      </c>
      <c r="K33" s="23" t="s">
        <v>17</v>
      </c>
    </row>
    <row r="34" spans="1:12">
      <c r="A34" s="20" t="s">
        <v>132</v>
      </c>
      <c r="B34" s="21" t="s">
        <v>254</v>
      </c>
      <c r="C34" s="21"/>
      <c r="D34" s="21" t="s">
        <v>255</v>
      </c>
      <c r="E34" s="21" t="s">
        <v>134</v>
      </c>
      <c r="F34" s="21" t="s">
        <v>135</v>
      </c>
      <c r="G34" s="21" t="s">
        <v>133</v>
      </c>
      <c r="H34" s="21" t="s">
        <v>256</v>
      </c>
      <c r="I34" s="21"/>
      <c r="J34" s="22" t="s">
        <v>257</v>
      </c>
      <c r="K34" s="23" t="s">
        <v>670</v>
      </c>
    </row>
    <row r="35" spans="1:12">
      <c r="A35" s="20" t="s">
        <v>132</v>
      </c>
      <c r="B35" s="20" t="s">
        <v>258</v>
      </c>
      <c r="C35" s="21"/>
      <c r="D35" s="21" t="s">
        <v>259</v>
      </c>
      <c r="E35" s="21"/>
      <c r="F35" s="21" t="s">
        <v>260</v>
      </c>
      <c r="G35" s="21" t="s">
        <v>133</v>
      </c>
      <c r="H35" s="21" t="s">
        <v>261</v>
      </c>
      <c r="I35" s="21"/>
      <c r="J35" s="22" t="s">
        <v>262</v>
      </c>
      <c r="K35" s="21" t="s">
        <v>17</v>
      </c>
    </row>
    <row r="36" spans="1:12">
      <c r="A36" s="20" t="s">
        <v>132</v>
      </c>
      <c r="B36" s="21" t="s">
        <v>263</v>
      </c>
      <c r="C36" s="21" t="s">
        <v>263</v>
      </c>
      <c r="D36" s="21" t="s">
        <v>131</v>
      </c>
      <c r="E36" s="21"/>
      <c r="F36" s="21" t="s">
        <v>135</v>
      </c>
      <c r="G36" s="21" t="s">
        <v>133</v>
      </c>
      <c r="H36" s="21" t="s">
        <v>264</v>
      </c>
      <c r="I36" s="21" t="s">
        <v>15</v>
      </c>
      <c r="J36" s="23" t="s">
        <v>15</v>
      </c>
      <c r="K36" s="23" t="s">
        <v>654</v>
      </c>
    </row>
    <row r="37" spans="1:12">
      <c r="A37" s="20" t="s">
        <v>132</v>
      </c>
      <c r="B37" s="21" t="s">
        <v>265</v>
      </c>
      <c r="C37" s="21"/>
      <c r="D37" s="21" t="s">
        <v>138</v>
      </c>
      <c r="E37" s="21"/>
      <c r="F37" s="21" t="s">
        <v>266</v>
      </c>
      <c r="G37" s="21" t="s">
        <v>133</v>
      </c>
      <c r="H37" s="21" t="s">
        <v>267</v>
      </c>
      <c r="I37" s="21"/>
      <c r="J37" s="22" t="s">
        <v>268</v>
      </c>
      <c r="K37" s="23" t="s">
        <v>18</v>
      </c>
    </row>
    <row r="38" spans="1:12">
      <c r="A38" s="20" t="s">
        <v>132</v>
      </c>
      <c r="B38" s="20" t="s">
        <v>269</v>
      </c>
      <c r="C38" s="21"/>
      <c r="D38" s="21" t="s">
        <v>270</v>
      </c>
      <c r="E38" s="21"/>
      <c r="F38" s="20" t="s">
        <v>204</v>
      </c>
      <c r="G38" s="21" t="s">
        <v>133</v>
      </c>
      <c r="H38" s="21" t="s">
        <v>271</v>
      </c>
      <c r="I38" s="21"/>
      <c r="J38" s="22"/>
      <c r="K38" s="21" t="s">
        <v>18</v>
      </c>
    </row>
    <row r="39" spans="1:12">
      <c r="A39" s="20" t="s">
        <v>132</v>
      </c>
      <c r="B39" s="21" t="s">
        <v>272</v>
      </c>
      <c r="C39" s="21" t="s">
        <v>273</v>
      </c>
      <c r="D39" s="21" t="s">
        <v>274</v>
      </c>
      <c r="E39" s="21"/>
      <c r="F39" s="21" t="s">
        <v>218</v>
      </c>
      <c r="G39" s="21" t="s">
        <v>133</v>
      </c>
      <c r="H39" s="21" t="s">
        <v>275</v>
      </c>
      <c r="I39" s="21" t="s">
        <v>15</v>
      </c>
      <c r="J39" s="23" t="s">
        <v>15</v>
      </c>
      <c r="K39" s="23" t="s">
        <v>18</v>
      </c>
    </row>
    <row r="40" spans="1:12">
      <c r="A40" s="20" t="s">
        <v>132</v>
      </c>
      <c r="B40" s="20" t="s">
        <v>276</v>
      </c>
      <c r="C40" s="21"/>
      <c r="D40" s="21" t="s">
        <v>277</v>
      </c>
      <c r="E40" s="21"/>
      <c r="F40" s="21" t="s">
        <v>136</v>
      </c>
      <c r="G40" s="21" t="s">
        <v>133</v>
      </c>
      <c r="H40" s="21" t="s">
        <v>278</v>
      </c>
      <c r="I40" s="21"/>
      <c r="J40" s="22" t="s">
        <v>279</v>
      </c>
      <c r="K40" s="23" t="s">
        <v>659</v>
      </c>
    </row>
    <row r="41" spans="1:12">
      <c r="A41" s="20" t="s">
        <v>132</v>
      </c>
      <c r="B41" s="21" t="s">
        <v>280</v>
      </c>
      <c r="C41" s="21"/>
      <c r="D41" s="21" t="s">
        <v>281</v>
      </c>
      <c r="E41" s="21" t="s">
        <v>61</v>
      </c>
      <c r="F41" s="21" t="s">
        <v>282</v>
      </c>
      <c r="G41" s="21" t="s">
        <v>133</v>
      </c>
      <c r="H41" s="21" t="s">
        <v>283</v>
      </c>
      <c r="I41" s="21"/>
      <c r="J41" s="22" t="s">
        <v>284</v>
      </c>
      <c r="K41" s="23" t="s">
        <v>17</v>
      </c>
    </row>
    <row r="42" spans="1:12">
      <c r="A42" s="20" t="s">
        <v>132</v>
      </c>
      <c r="B42" s="21" t="s">
        <v>285</v>
      </c>
      <c r="C42" s="21" t="s">
        <v>285</v>
      </c>
      <c r="D42" s="21" t="s">
        <v>286</v>
      </c>
      <c r="E42" s="21" t="s">
        <v>175</v>
      </c>
      <c r="F42" s="21" t="s">
        <v>135</v>
      </c>
      <c r="G42" s="21" t="s">
        <v>133</v>
      </c>
      <c r="H42" s="21" t="s">
        <v>287</v>
      </c>
      <c r="I42" s="21" t="s">
        <v>288</v>
      </c>
      <c r="J42" s="23"/>
      <c r="K42" s="23" t="s">
        <v>18</v>
      </c>
    </row>
    <row r="43" spans="1:12">
      <c r="A43" s="20" t="s">
        <v>132</v>
      </c>
      <c r="B43" s="17" t="s">
        <v>289</v>
      </c>
      <c r="C43" s="21"/>
      <c r="D43" s="21" t="s">
        <v>290</v>
      </c>
      <c r="E43" s="21"/>
      <c r="F43" s="21" t="s">
        <v>291</v>
      </c>
      <c r="G43" s="21" t="s">
        <v>133</v>
      </c>
      <c r="H43" s="21" t="s">
        <v>292</v>
      </c>
      <c r="I43" s="21"/>
      <c r="J43" s="21"/>
      <c r="K43" s="21" t="s">
        <v>667</v>
      </c>
    </row>
    <row r="44" spans="1:12" s="89" customFormat="1" ht="15.75" thickBot="1">
      <c r="A44" s="8"/>
      <c r="B44" s="5"/>
      <c r="C44" s="5"/>
      <c r="D44" s="5"/>
      <c r="E44" s="5"/>
      <c r="F44" s="5"/>
      <c r="G44" s="7"/>
      <c r="H44" s="5"/>
      <c r="I44" s="5"/>
      <c r="J44" s="5"/>
      <c r="K44" s="10"/>
      <c r="L44" s="106"/>
    </row>
    <row r="45" spans="1:12" ht="19.5" thickBot="1">
      <c r="A45" s="66" t="s">
        <v>748</v>
      </c>
      <c r="B45" s="84">
        <f>COUNTA(B46:B47)</f>
        <v>2</v>
      </c>
    </row>
    <row r="46" spans="1:12" s="89" customFormat="1">
      <c r="A46" s="89" t="s">
        <v>132</v>
      </c>
      <c r="B46" t="s">
        <v>805</v>
      </c>
      <c r="D46" s="89" t="s">
        <v>216</v>
      </c>
      <c r="E46" s="89" t="s">
        <v>135</v>
      </c>
      <c r="G46" s="89" t="s">
        <v>133</v>
      </c>
      <c r="H46" s="89" t="s">
        <v>814</v>
      </c>
      <c r="K46" s="89" t="s">
        <v>815</v>
      </c>
      <c r="L46" s="106" t="s">
        <v>816</v>
      </c>
    </row>
    <row r="47" spans="1:12">
      <c r="A47" t="s">
        <v>132</v>
      </c>
      <c r="B47" t="s">
        <v>710</v>
      </c>
      <c r="D47" t="s">
        <v>711</v>
      </c>
      <c r="E47" t="s">
        <v>266</v>
      </c>
      <c r="F47" t="s">
        <v>220</v>
      </c>
      <c r="G47" t="s">
        <v>133</v>
      </c>
      <c r="H47" t="s">
        <v>733</v>
      </c>
      <c r="K47" t="s">
        <v>732</v>
      </c>
      <c r="L47" s="106" t="s">
        <v>789</v>
      </c>
    </row>
    <row r="48" spans="1:12" s="89" customFormat="1" ht="15.75" thickBot="1">
      <c r="L48" s="106"/>
    </row>
    <row r="49" spans="1:2" ht="19.5" thickBot="1">
      <c r="A49" s="55" t="s">
        <v>744</v>
      </c>
      <c r="B49" s="85">
        <f>COUNTA(B50:B51)</f>
        <v>0</v>
      </c>
    </row>
  </sheetData>
  <autoFilter ref="A2:L42">
    <sortState ref="A3:L45">
      <sortCondition ref="B2:B44"/>
    </sortState>
  </autoFilter>
  <conditionalFormatting sqref="B47:B1048576 B45 B1:B42">
    <cfRule type="duplicateValues" dxfId="22" priority="1"/>
  </conditionalFormatting>
  <hyperlinks>
    <hyperlink ref="J32" r:id="rId1"/>
    <hyperlink ref="J34" r:id="rId2"/>
    <hyperlink ref="J37" r:id="rId3"/>
    <hyperlink ref="J41" r:id="rId4"/>
    <hyperlink ref="J3" r:id="rId5"/>
    <hyperlink ref="J6" r:id="rId6"/>
    <hyperlink ref="J8" r:id="rId7"/>
    <hyperlink ref="J5" r:id="rId8"/>
    <hyperlink ref="J4" r:id="rId9" display="mailto:altomotorsservice@gmail.com"/>
    <hyperlink ref="J35" r:id="rId10"/>
    <hyperlink ref="J40"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80" zoomScaleNormal="80" workbookViewId="0">
      <selection activeCell="J23" sqref="J23"/>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106" bestFit="1" customWidth="1"/>
  </cols>
  <sheetData>
    <row r="1" spans="1:14" s="49" customFormat="1" ht="19.5" thickBot="1">
      <c r="A1" s="57" t="s">
        <v>749</v>
      </c>
      <c r="B1" s="80">
        <f>COUNTA(B3:B4)</f>
        <v>2</v>
      </c>
      <c r="C1" s="78"/>
      <c r="D1" s="78"/>
      <c r="E1" s="78"/>
      <c r="F1" s="78"/>
    </row>
    <row r="2" spans="1:14" s="48" customFormat="1" ht="18.75">
      <c r="A2" s="68" t="s">
        <v>0</v>
      </c>
      <c r="B2" s="69" t="s">
        <v>2</v>
      </c>
      <c r="C2" s="69" t="s">
        <v>3</v>
      </c>
      <c r="D2" s="69" t="s">
        <v>4</v>
      </c>
      <c r="E2" s="69" t="s">
        <v>5</v>
      </c>
      <c r="F2" s="69" t="s">
        <v>6</v>
      </c>
      <c r="G2" s="69" t="s">
        <v>7</v>
      </c>
      <c r="H2" s="69" t="s">
        <v>9</v>
      </c>
      <c r="I2" s="69" t="s">
        <v>10</v>
      </c>
      <c r="J2" s="70" t="s">
        <v>11</v>
      </c>
      <c r="K2" s="70" t="s">
        <v>12</v>
      </c>
      <c r="L2" s="48" t="s">
        <v>699</v>
      </c>
    </row>
    <row r="3" spans="1:14">
      <c r="A3" s="8" t="s">
        <v>591</v>
      </c>
      <c r="B3" s="5" t="s">
        <v>599</v>
      </c>
      <c r="C3" s="5"/>
      <c r="D3" s="5" t="s">
        <v>600</v>
      </c>
      <c r="E3" s="5"/>
      <c r="F3" s="5" t="s">
        <v>299</v>
      </c>
      <c r="G3" s="5" t="s">
        <v>592</v>
      </c>
      <c r="H3" s="5" t="s">
        <v>601</v>
      </c>
      <c r="I3" s="5"/>
      <c r="J3" s="5"/>
      <c r="K3" s="5" t="s">
        <v>673</v>
      </c>
    </row>
    <row r="4" spans="1:14">
      <c r="A4" s="8" t="s">
        <v>591</v>
      </c>
      <c r="B4" s="5" t="s">
        <v>602</v>
      </c>
      <c r="C4" s="5"/>
      <c r="D4" s="5" t="s">
        <v>603</v>
      </c>
      <c r="E4" s="5"/>
      <c r="F4" s="5" t="s">
        <v>13</v>
      </c>
      <c r="G4" s="5" t="s">
        <v>592</v>
      </c>
      <c r="H4" s="5" t="s">
        <v>604</v>
      </c>
      <c r="J4" s="13" t="s">
        <v>605</v>
      </c>
      <c r="K4" s="5" t="s">
        <v>18</v>
      </c>
    </row>
    <row r="5" spans="1:14" ht="15.75" thickBot="1"/>
    <row r="6" spans="1:14" ht="19.5" thickBot="1">
      <c r="A6" s="66" t="s">
        <v>748</v>
      </c>
      <c r="B6" s="84">
        <f>COUNTA(B7:B8)</f>
        <v>2</v>
      </c>
    </row>
    <row r="7" spans="1:14">
      <c r="A7" t="s">
        <v>591</v>
      </c>
      <c r="B7" t="s">
        <v>712</v>
      </c>
      <c r="C7" t="s">
        <v>713</v>
      </c>
      <c r="D7" t="s">
        <v>714</v>
      </c>
      <c r="G7" s="5" t="s">
        <v>592</v>
      </c>
      <c r="H7" t="s">
        <v>734</v>
      </c>
      <c r="K7" s="10" t="s">
        <v>17</v>
      </c>
      <c r="L7" s="106" t="s">
        <v>790</v>
      </c>
    </row>
    <row r="8" spans="1:14">
      <c r="A8" t="s">
        <v>591</v>
      </c>
      <c r="B8" t="s">
        <v>715</v>
      </c>
      <c r="D8" t="s">
        <v>716</v>
      </c>
      <c r="E8" t="s">
        <v>717</v>
      </c>
      <c r="G8" s="5" t="s">
        <v>592</v>
      </c>
      <c r="H8" t="s">
        <v>731</v>
      </c>
      <c r="K8" s="10" t="s">
        <v>17</v>
      </c>
      <c r="L8" s="106" t="s">
        <v>791</v>
      </c>
    </row>
    <row r="9" spans="1:14" ht="15.75" thickBot="1"/>
    <row r="10" spans="1:14" ht="19.5" thickBot="1">
      <c r="A10" s="55" t="s">
        <v>744</v>
      </c>
      <c r="B10" s="85">
        <f>COUNTA(B11:B12)</f>
        <v>0</v>
      </c>
    </row>
    <row r="14" spans="1:14">
      <c r="B14" s="4"/>
      <c r="C14" s="4"/>
      <c r="D14" s="4"/>
      <c r="E14" s="4"/>
      <c r="F14" s="4"/>
      <c r="G14" s="4"/>
      <c r="H14" s="4"/>
      <c r="I14" s="4"/>
      <c r="J14" s="86"/>
      <c r="K14" s="86"/>
      <c r="L14" s="125"/>
      <c r="M14" s="86"/>
      <c r="N14" s="86"/>
    </row>
    <row r="15" spans="1:14">
      <c r="B15" s="4"/>
      <c r="C15" s="4"/>
      <c r="D15" s="4"/>
      <c r="E15" s="4"/>
      <c r="F15" s="4"/>
      <c r="G15" s="4"/>
      <c r="H15" s="4"/>
      <c r="I15" s="4"/>
      <c r="J15" s="86"/>
      <c r="K15" s="86"/>
      <c r="L15" s="125"/>
      <c r="M15" s="86"/>
      <c r="N15" s="86"/>
    </row>
  </sheetData>
  <autoFilter ref="A2:L4">
    <sortState ref="A3:M11">
      <sortCondition ref="B2:B11"/>
    </sortState>
  </autoFilter>
  <conditionalFormatting sqref="D1">
    <cfRule type="duplicateValues" dxfId="21"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49" customFormat="1" ht="19.5" thickBot="1">
      <c r="A1" s="57" t="s">
        <v>749</v>
      </c>
      <c r="B1" s="80">
        <f>COUNTA(B3:B5)</f>
        <v>3</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699</v>
      </c>
    </row>
    <row r="3" spans="1:12">
      <c r="A3" s="8" t="s">
        <v>363</v>
      </c>
      <c r="B3" s="5" t="s">
        <v>368</v>
      </c>
      <c r="C3" s="5"/>
      <c r="D3" s="5"/>
      <c r="E3" s="5"/>
      <c r="F3" s="5" t="s">
        <v>367</v>
      </c>
      <c r="G3" s="5" t="s">
        <v>364</v>
      </c>
      <c r="H3" s="5" t="s">
        <v>369</v>
      </c>
      <c r="I3" s="5"/>
      <c r="J3" s="5"/>
      <c r="K3" s="10" t="s">
        <v>18</v>
      </c>
    </row>
    <row r="4" spans="1:12">
      <c r="A4" s="8" t="s">
        <v>363</v>
      </c>
      <c r="B4" s="5" t="s">
        <v>370</v>
      </c>
      <c r="C4" s="5"/>
      <c r="D4" s="5" t="s">
        <v>371</v>
      </c>
      <c r="E4" s="5"/>
      <c r="F4" s="5" t="s">
        <v>372</v>
      </c>
      <c r="G4" s="5" t="s">
        <v>364</v>
      </c>
      <c r="H4" s="5" t="s">
        <v>373</v>
      </c>
      <c r="I4" s="5"/>
      <c r="J4" s="6" t="s">
        <v>374</v>
      </c>
      <c r="K4" s="10" t="s">
        <v>652</v>
      </c>
    </row>
    <row r="5" spans="1:12">
      <c r="A5" s="8" t="s">
        <v>363</v>
      </c>
      <c r="B5" s="7" t="s">
        <v>862</v>
      </c>
      <c r="C5" s="5"/>
      <c r="D5" s="5" t="s">
        <v>375</v>
      </c>
      <c r="E5" s="5"/>
      <c r="F5" s="5" t="s">
        <v>365</v>
      </c>
      <c r="G5" s="5" t="s">
        <v>364</v>
      </c>
      <c r="H5" s="5" t="s">
        <v>376</v>
      </c>
      <c r="I5" s="5"/>
      <c r="J5" s="5"/>
      <c r="K5" s="10" t="s">
        <v>18</v>
      </c>
    </row>
    <row r="6" spans="1:12" ht="15.75" thickBot="1"/>
    <row r="7" spans="1:12" ht="19.5" thickBot="1">
      <c r="A7" s="66" t="s">
        <v>693</v>
      </c>
      <c r="B7" s="84">
        <f>COUNTA(B8)</f>
        <v>0</v>
      </c>
    </row>
    <row r="8" spans="1:12" ht="15.75" thickBot="1">
      <c r="A8" s="8"/>
      <c r="B8" s="7"/>
    </row>
    <row r="9" spans="1:12" ht="19.5" thickBot="1">
      <c r="A9" s="55" t="s">
        <v>744</v>
      </c>
      <c r="B9" s="85">
        <f>COUNTA(B10:B11)</f>
        <v>0</v>
      </c>
    </row>
  </sheetData>
  <autoFilter ref="A2:L5">
    <sortState ref="A3:L5">
      <sortCondition ref="B2:B5"/>
    </sortState>
  </autoFilter>
  <conditionalFormatting sqref="D1">
    <cfRule type="duplicateValues" dxfId="20" priority="2"/>
  </conditionalFormatting>
  <conditionalFormatting sqref="B7">
    <cfRule type="duplicateValues" dxfId="19"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K20" sqref="K20"/>
    </sheetView>
  </sheetViews>
  <sheetFormatPr defaultColWidth="30.5703125" defaultRowHeight="15"/>
  <cols>
    <col min="1" max="1" width="30.85546875" bestFit="1" customWidth="1"/>
    <col min="2" max="2" width="22.140625" bestFit="1" customWidth="1"/>
    <col min="3" max="3" width="19" bestFit="1" customWidth="1"/>
    <col min="4" max="4" width="12.28515625" bestFit="1" customWidth="1"/>
    <col min="5" max="5" width="11.85546875" bestFit="1" customWidth="1"/>
    <col min="6"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88.28515625" style="106" bestFit="1" customWidth="1"/>
  </cols>
  <sheetData>
    <row r="1" spans="1:13" s="49" customFormat="1" ht="19.5" thickBot="1">
      <c r="A1" s="57" t="s">
        <v>749</v>
      </c>
      <c r="B1" s="80">
        <f>COUNTA(B3:B4)</f>
        <v>2</v>
      </c>
      <c r="C1" s="78"/>
      <c r="D1" s="78"/>
      <c r="E1" s="78"/>
      <c r="F1" s="78"/>
    </row>
    <row r="2" spans="1:13" s="48" customFormat="1" ht="18.75">
      <c r="A2" s="68" t="s">
        <v>0</v>
      </c>
      <c r="B2" s="69" t="s">
        <v>2</v>
      </c>
      <c r="C2" s="69" t="s">
        <v>3</v>
      </c>
      <c r="D2" s="69" t="s">
        <v>4</v>
      </c>
      <c r="E2" s="69" t="s">
        <v>5</v>
      </c>
      <c r="F2" s="69" t="s">
        <v>6</v>
      </c>
      <c r="G2" s="69" t="s">
        <v>7</v>
      </c>
      <c r="H2" s="69" t="s">
        <v>9</v>
      </c>
      <c r="I2" s="69" t="s">
        <v>10</v>
      </c>
      <c r="J2" s="70" t="s">
        <v>11</v>
      </c>
      <c r="K2" s="70" t="s">
        <v>12</v>
      </c>
      <c r="L2" s="48" t="s">
        <v>699</v>
      </c>
    </row>
    <row r="3" spans="1:13">
      <c r="A3" s="8" t="s">
        <v>606</v>
      </c>
      <c r="B3" s="8" t="s">
        <v>618</v>
      </c>
      <c r="C3" s="5"/>
      <c r="D3" s="5" t="s">
        <v>619</v>
      </c>
      <c r="E3" s="5" t="s">
        <v>616</v>
      </c>
      <c r="F3" s="5" t="s">
        <v>615</v>
      </c>
      <c r="G3" s="5" t="s">
        <v>607</v>
      </c>
      <c r="H3" s="5" t="s">
        <v>620</v>
      </c>
      <c r="I3" s="5"/>
      <c r="J3" s="6" t="s">
        <v>621</v>
      </c>
      <c r="K3" s="5" t="s">
        <v>18</v>
      </c>
      <c r="L3" s="124" t="s">
        <v>761</v>
      </c>
    </row>
    <row r="4" spans="1:13">
      <c r="A4" s="8" t="s">
        <v>606</v>
      </c>
      <c r="B4" s="5" t="s">
        <v>622</v>
      </c>
      <c r="C4" s="5"/>
      <c r="D4" s="5" t="s">
        <v>293</v>
      </c>
      <c r="E4" s="5" t="s">
        <v>617</v>
      </c>
      <c r="F4" s="5" t="s">
        <v>615</v>
      </c>
      <c r="G4" s="5" t="s">
        <v>607</v>
      </c>
      <c r="H4" s="5" t="s">
        <v>623</v>
      </c>
      <c r="I4" s="5"/>
      <c r="J4" s="10"/>
      <c r="K4" s="10" t="s">
        <v>18</v>
      </c>
    </row>
    <row r="5" spans="1:13" ht="15.75" thickBot="1"/>
    <row r="6" spans="1:13" ht="19.5" thickBot="1">
      <c r="A6" s="66" t="s">
        <v>748</v>
      </c>
      <c r="B6" s="84">
        <f>COUNTA(B7:B8)</f>
        <v>2</v>
      </c>
    </row>
    <row r="7" spans="1:13">
      <c r="A7" s="8" t="s">
        <v>606</v>
      </c>
      <c r="B7" t="s">
        <v>718</v>
      </c>
      <c r="D7" t="s">
        <v>719</v>
      </c>
      <c r="E7" t="s">
        <v>608</v>
      </c>
      <c r="G7" s="5" t="s">
        <v>607</v>
      </c>
      <c r="H7" t="s">
        <v>735</v>
      </c>
      <c r="K7" t="s">
        <v>18</v>
      </c>
      <c r="L7" s="106" t="s">
        <v>792</v>
      </c>
    </row>
    <row r="8" spans="1:13" s="89" customFormat="1">
      <c r="A8" s="8" t="s">
        <v>606</v>
      </c>
      <c r="B8" s="31" t="s">
        <v>819</v>
      </c>
      <c r="D8" s="89" t="s">
        <v>820</v>
      </c>
      <c r="E8" s="89" t="s">
        <v>821</v>
      </c>
      <c r="G8" s="5" t="s">
        <v>607</v>
      </c>
      <c r="I8" s="89" t="s">
        <v>822</v>
      </c>
      <c r="K8" s="89" t="s">
        <v>823</v>
      </c>
      <c r="L8" s="106" t="s">
        <v>824</v>
      </c>
    </row>
    <row r="9" spans="1:13" ht="15.75" thickBot="1">
      <c r="A9" s="8"/>
      <c r="B9" s="7"/>
    </row>
    <row r="10" spans="1:13" ht="19.5" thickBot="1">
      <c r="A10" s="55" t="s">
        <v>744</v>
      </c>
      <c r="B10" s="85">
        <f>COUNTA(B11:B11)</f>
        <v>0</v>
      </c>
    </row>
    <row r="12" spans="1:13" s="31" customFormat="1">
      <c r="L12" s="124"/>
    </row>
    <row r="13" spans="1:13" s="31" customFormat="1">
      <c r="L13" s="124"/>
    </row>
    <row r="14" spans="1:13" s="31" customFormat="1">
      <c r="A14" s="4"/>
      <c r="B14" s="4"/>
      <c r="C14" s="4"/>
      <c r="D14" s="4"/>
      <c r="E14" s="4"/>
      <c r="F14" s="4"/>
      <c r="G14" s="4"/>
      <c r="H14" s="4"/>
      <c r="I14" s="86"/>
      <c r="J14" s="86"/>
      <c r="K14" s="86"/>
      <c r="L14" s="125"/>
      <c r="M14" s="86"/>
    </row>
    <row r="15" spans="1:13" s="31" customFormat="1">
      <c r="A15" s="4"/>
      <c r="C15" s="4"/>
      <c r="D15" s="4"/>
      <c r="E15" s="4"/>
      <c r="F15" s="4"/>
      <c r="G15" s="4"/>
      <c r="H15" s="4"/>
      <c r="I15" s="4"/>
      <c r="J15" s="4"/>
      <c r="K15" s="4"/>
      <c r="L15" s="125"/>
      <c r="M15" s="86"/>
    </row>
    <row r="16" spans="1:13" s="31" customFormat="1">
      <c r="A16" s="4"/>
      <c r="B16" s="4"/>
      <c r="C16" s="4"/>
      <c r="D16" s="4"/>
      <c r="E16" s="4"/>
      <c r="F16" s="4"/>
      <c r="G16" s="4"/>
      <c r="H16" s="4"/>
      <c r="I16" s="4"/>
      <c r="J16" s="4"/>
      <c r="K16" s="4"/>
      <c r="L16" s="125"/>
      <c r="M16" s="86"/>
    </row>
    <row r="17" spans="12:12" s="31" customFormat="1">
      <c r="L17" s="124"/>
    </row>
    <row r="18" spans="12:12" s="31" customFormat="1">
      <c r="L18" s="124"/>
    </row>
    <row r="19" spans="12:12" s="31" customFormat="1">
      <c r="L19" s="124"/>
    </row>
    <row r="20" spans="12:12" s="31" customFormat="1">
      <c r="L20" s="124"/>
    </row>
    <row r="21" spans="12:12" s="31" customFormat="1">
      <c r="L21" s="124"/>
    </row>
  </sheetData>
  <autoFilter ref="A2:L4">
    <sortState ref="A3:L7">
      <sortCondition ref="B2:B7"/>
    </sortState>
  </autoFilter>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D17" sqref="D16:D17"/>
    </sheetView>
  </sheetViews>
  <sheetFormatPr defaultRowHeight="15"/>
  <cols>
    <col min="1" max="1" width="30.85546875" bestFit="1" customWidth="1"/>
    <col min="2" max="2" width="22" bestFit="1" customWidth="1"/>
    <col min="3" max="3" width="19" bestFit="1" customWidth="1"/>
    <col min="4" max="4" width="23.42578125" bestFit="1" customWidth="1"/>
    <col min="5" max="5" width="11.42578125" bestFit="1" customWidth="1"/>
    <col min="6" max="6" width="18.85546875" bestFit="1" customWidth="1"/>
    <col min="7" max="7" width="17.42578125" bestFit="1" customWidth="1"/>
    <col min="8" max="8" width="15.85546875" bestFit="1" customWidth="1"/>
    <col min="9" max="9" width="7.7109375" bestFit="1" customWidth="1"/>
    <col min="10" max="10" width="27.28515625" bestFit="1" customWidth="1"/>
    <col min="11" max="11" width="16.140625" bestFit="1" customWidth="1"/>
    <col min="12" max="12" width="15.28515625" bestFit="1" customWidth="1"/>
  </cols>
  <sheetData>
    <row r="1" spans="1:12" s="49" customFormat="1" ht="19.5" thickBot="1">
      <c r="A1" s="57" t="s">
        <v>749</v>
      </c>
      <c r="B1" s="80">
        <f>COUNTA(B3:B11)</f>
        <v>9</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699</v>
      </c>
    </row>
    <row r="3" spans="1:12">
      <c r="A3" s="8" t="s">
        <v>296</v>
      </c>
      <c r="B3" s="7" t="s">
        <v>300</v>
      </c>
      <c r="C3" s="7"/>
      <c r="D3" s="7" t="s">
        <v>301</v>
      </c>
      <c r="E3" s="7"/>
      <c r="F3" s="7" t="s">
        <v>302</v>
      </c>
      <c r="G3" s="8" t="s">
        <v>297</v>
      </c>
      <c r="H3" s="7" t="s">
        <v>303</v>
      </c>
      <c r="I3" s="7"/>
      <c r="J3" s="7"/>
      <c r="K3" s="34" t="s">
        <v>658</v>
      </c>
    </row>
    <row r="4" spans="1:12">
      <c r="A4" s="8" t="s">
        <v>296</v>
      </c>
      <c r="B4" s="8" t="s">
        <v>609</v>
      </c>
      <c r="C4" s="38"/>
      <c r="D4" s="5" t="s">
        <v>610</v>
      </c>
      <c r="E4" s="5" t="s">
        <v>611</v>
      </c>
      <c r="F4" s="8" t="s">
        <v>612</v>
      </c>
      <c r="G4" s="5" t="s">
        <v>607</v>
      </c>
      <c r="H4" s="5" t="s">
        <v>613</v>
      </c>
      <c r="I4" s="5"/>
      <c r="J4" s="26" t="s">
        <v>614</v>
      </c>
      <c r="K4" s="10" t="s">
        <v>662</v>
      </c>
    </row>
    <row r="5" spans="1:12">
      <c r="A5" s="8" t="s">
        <v>296</v>
      </c>
      <c r="B5" s="8" t="s">
        <v>304</v>
      </c>
      <c r="C5" s="8"/>
      <c r="D5" s="8" t="s">
        <v>305</v>
      </c>
      <c r="E5" s="8" t="s">
        <v>306</v>
      </c>
      <c r="F5" s="8" t="s">
        <v>307</v>
      </c>
      <c r="G5" s="8" t="s">
        <v>297</v>
      </c>
      <c r="H5" s="8"/>
      <c r="I5" s="8"/>
      <c r="J5" s="8"/>
      <c r="K5" s="34" t="s">
        <v>658</v>
      </c>
    </row>
    <row r="6" spans="1:12">
      <c r="A6" s="8" t="s">
        <v>296</v>
      </c>
      <c r="B6" s="15" t="s">
        <v>308</v>
      </c>
      <c r="C6" s="8"/>
      <c r="D6" s="8" t="s">
        <v>309</v>
      </c>
      <c r="E6" s="8"/>
      <c r="F6" s="8" t="s">
        <v>224</v>
      </c>
      <c r="G6" s="8" t="s">
        <v>297</v>
      </c>
      <c r="H6" s="8" t="s">
        <v>310</v>
      </c>
      <c r="I6" s="8"/>
      <c r="J6" s="8"/>
      <c r="K6" s="8" t="s">
        <v>672</v>
      </c>
    </row>
    <row r="7" spans="1:12">
      <c r="A7" s="8" t="s">
        <v>296</v>
      </c>
      <c r="B7" s="8" t="s">
        <v>863</v>
      </c>
      <c r="C7" s="8"/>
      <c r="D7" s="8"/>
      <c r="E7" s="8"/>
      <c r="F7" s="8" t="s">
        <v>311</v>
      </c>
      <c r="G7" s="8" t="s">
        <v>297</v>
      </c>
      <c r="H7" s="8" t="s">
        <v>312</v>
      </c>
      <c r="I7" s="8"/>
      <c r="J7" s="8"/>
      <c r="K7" s="8" t="s">
        <v>18</v>
      </c>
    </row>
    <row r="8" spans="1:12">
      <c r="A8" s="8" t="s">
        <v>296</v>
      </c>
      <c r="B8" s="8" t="s">
        <v>313</v>
      </c>
      <c r="C8" s="8"/>
      <c r="D8" s="8" t="s">
        <v>314</v>
      </c>
      <c r="E8" s="8"/>
      <c r="F8" s="8" t="s">
        <v>298</v>
      </c>
      <c r="G8" s="8" t="s">
        <v>297</v>
      </c>
      <c r="H8" s="8" t="s">
        <v>315</v>
      </c>
      <c r="I8" s="8"/>
      <c r="J8" s="8"/>
      <c r="K8" s="34" t="s">
        <v>658</v>
      </c>
    </row>
    <row r="9" spans="1:12">
      <c r="A9" s="8" t="s">
        <v>296</v>
      </c>
      <c r="B9" s="8" t="s">
        <v>317</v>
      </c>
      <c r="C9" s="8"/>
      <c r="D9" s="8" t="s">
        <v>318</v>
      </c>
      <c r="E9" s="8"/>
      <c r="F9" s="7" t="s">
        <v>302</v>
      </c>
      <c r="G9" s="8" t="s">
        <v>297</v>
      </c>
      <c r="H9" s="8" t="s">
        <v>319</v>
      </c>
      <c r="I9" s="8"/>
      <c r="J9" s="8"/>
      <c r="K9" s="34" t="s">
        <v>658</v>
      </c>
    </row>
    <row r="10" spans="1:12" ht="15.75" customHeight="1">
      <c r="A10" s="8" t="s">
        <v>296</v>
      </c>
      <c r="B10" s="8" t="s">
        <v>624</v>
      </c>
      <c r="C10" s="8"/>
      <c r="D10" s="8" t="s">
        <v>625</v>
      </c>
      <c r="E10" s="8"/>
      <c r="F10" s="8" t="s">
        <v>626</v>
      </c>
      <c r="G10" s="8" t="s">
        <v>297</v>
      </c>
      <c r="H10" s="32"/>
      <c r="I10" s="32"/>
      <c r="J10" s="8"/>
      <c r="K10" s="8" t="s">
        <v>18</v>
      </c>
    </row>
    <row r="11" spans="1:12" s="89" customFormat="1" ht="15.75" customHeight="1">
      <c r="A11" s="8" t="s">
        <v>296</v>
      </c>
      <c r="B11" s="8" t="s">
        <v>321</v>
      </c>
      <c r="C11" s="8"/>
      <c r="D11" s="8" t="s">
        <v>320</v>
      </c>
      <c r="E11" s="8"/>
      <c r="F11" s="8" t="s">
        <v>316</v>
      </c>
      <c r="G11" s="8" t="s">
        <v>297</v>
      </c>
      <c r="H11" s="8"/>
      <c r="I11" s="8"/>
      <c r="J11" s="8"/>
      <c r="K11" s="34" t="s">
        <v>658</v>
      </c>
    </row>
    <row r="12" spans="1:12" s="89" customFormat="1" ht="15.75" thickBot="1">
      <c r="A12" s="8"/>
      <c r="B12" s="5"/>
      <c r="C12" s="5"/>
      <c r="D12" s="105"/>
      <c r="E12" s="5"/>
      <c r="F12" s="5"/>
      <c r="G12" s="8"/>
      <c r="H12" s="5"/>
      <c r="I12" s="5"/>
      <c r="J12" s="5"/>
      <c r="K12" s="10"/>
    </row>
    <row r="13" spans="1:12" ht="19.5" thickBot="1">
      <c r="A13" s="66" t="s">
        <v>748</v>
      </c>
      <c r="B13" s="84">
        <f>COUNTA(B14)</f>
        <v>0</v>
      </c>
    </row>
    <row r="14" spans="1:12" ht="15.75" thickBot="1"/>
    <row r="15" spans="1:12" ht="19.5" thickBot="1">
      <c r="A15" s="55" t="s">
        <v>744</v>
      </c>
      <c r="B15" s="85">
        <f>COUNTA(B16:B17)</f>
        <v>0</v>
      </c>
    </row>
    <row r="18" spans="2:2">
      <c r="B18" s="33"/>
    </row>
    <row r="19" spans="2:2">
      <c r="B19" s="33"/>
    </row>
    <row r="20" spans="2:2">
      <c r="B20" s="33"/>
    </row>
  </sheetData>
  <autoFilter ref="A2:L10">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2018-08-30T15:18:22Z</cp:lastPrinted>
  <dcterms:created xsi:type="dcterms:W3CDTF">2017-12-07T14:35:07Z</dcterms:created>
  <dcterms:modified xsi:type="dcterms:W3CDTF">2018-08-30T15:24:03Z</dcterms:modified>
</cp:coreProperties>
</file>