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n\"/>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Co'!$A$2:$M$3</definedName>
    <definedName name="_xlnm._FilterDatabase" localSheetId="5" hidden="1">'Kerry Co'!$A$2:$M$23</definedName>
    <definedName name="_xlnm._FilterDatabase" localSheetId="6" hidden="1">'Kilkenny Co'!$A$2:$M$13</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Co'!$A$2:$M$14</definedName>
    <definedName name="_xlnm.Print_Area" localSheetId="1">'Carlow Co'!$A$1:$N$15</definedName>
    <definedName name="_xlnm.Print_Area" localSheetId="0">Overview!$A$1:$AH$39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7" l="1"/>
  <c r="B1" i="4"/>
  <c r="B1" i="1"/>
  <c r="C4" i="34" l="1"/>
  <c r="B4" i="23" l="1"/>
  <c r="B8" i="4" l="1"/>
  <c r="B9" i="1"/>
  <c r="B4" i="32"/>
  <c r="B7" i="31"/>
  <c r="B1" i="27" l="1"/>
  <c r="B25" i="16" l="1"/>
  <c r="B16" i="27"/>
  <c r="B15" i="20" l="1"/>
  <c r="B1" i="20"/>
  <c r="B1" i="16"/>
  <c r="B1" i="35"/>
  <c r="B22" i="27"/>
  <c r="B1" i="31"/>
  <c r="B18" i="31"/>
  <c r="B22" i="20"/>
  <c r="B10" i="35"/>
  <c r="R13" i="34" l="1"/>
  <c r="B1" i="23" l="1"/>
  <c r="B22" i="7" l="1"/>
  <c r="R14" i="34" l="1"/>
  <c r="R12" i="34"/>
  <c r="R21" i="34"/>
  <c r="R20" i="34"/>
  <c r="R11" i="34"/>
  <c r="R18" i="34"/>
  <c r="R28" i="34"/>
  <c r="R25" i="34"/>
  <c r="R23" i="34"/>
  <c r="R7" i="34"/>
  <c r="R19" i="34"/>
  <c r="R3" i="34"/>
  <c r="R22" i="34"/>
  <c r="R33" i="34"/>
  <c r="R15" i="34"/>
  <c r="R6" i="34"/>
  <c r="R5" i="34"/>
  <c r="R16" i="34"/>
  <c r="R29" i="34"/>
  <c r="R26" i="34"/>
  <c r="R30" i="34"/>
  <c r="R10" i="34"/>
  <c r="R17" i="34"/>
  <c r="R8" i="34"/>
  <c r="R31" i="34"/>
  <c r="R9" i="34"/>
  <c r="R27" i="34"/>
  <c r="R24" i="34"/>
  <c r="R4" i="34"/>
  <c r="R32" i="34"/>
  <c r="B1" i="7" l="1"/>
  <c r="E5" i="34" l="1"/>
  <c r="D6" i="34"/>
  <c r="E7" i="34" l="1"/>
  <c r="D7" i="34" l="1"/>
  <c r="D3" i="34"/>
  <c r="D10" i="34"/>
  <c r="D5" i="34"/>
  <c r="D8" i="34"/>
  <c r="D11" i="34" l="1"/>
  <c r="F4" i="34" l="1"/>
  <c r="E11" i="34" l="1"/>
  <c r="B11" i="32"/>
  <c r="E6" i="34" s="1"/>
  <c r="B14" i="23"/>
  <c r="E4" i="34" s="1"/>
  <c r="E10" i="34"/>
  <c r="E12" i="34"/>
  <c r="D12" i="34"/>
  <c r="B13" i="35"/>
  <c r="E8" i="34" s="1"/>
  <c r="E3" i="34"/>
  <c r="D9" i="34"/>
  <c r="B12" i="1"/>
  <c r="E9" i="34" s="1"/>
  <c r="E13" i="34" l="1"/>
  <c r="D4" i="34"/>
  <c r="O34" i="34" l="1"/>
  <c r="F8" i="34" l="1"/>
  <c r="F11" i="34"/>
  <c r="F6" i="34"/>
  <c r="F12" i="34"/>
  <c r="F10" i="34"/>
  <c r="F3" i="34"/>
  <c r="F5" i="34"/>
  <c r="F7" i="34"/>
  <c r="F9" i="34" l="1"/>
  <c r="F13" i="34" s="1"/>
  <c r="C3" i="34"/>
  <c r="G3" i="34" s="1"/>
  <c r="C8" i="34"/>
  <c r="G8" i="34" s="1"/>
  <c r="G4" i="34"/>
  <c r="C6" i="34"/>
  <c r="G6" i="34" s="1"/>
  <c r="H6" i="34" s="1"/>
  <c r="B9" i="34"/>
  <c r="B5" i="34"/>
  <c r="B3" i="34"/>
  <c r="B8" i="34"/>
  <c r="B10" i="34"/>
  <c r="B12" i="34"/>
  <c r="B4" i="34"/>
  <c r="B7" i="34"/>
  <c r="B6" i="34"/>
  <c r="B11" i="34"/>
  <c r="P34" i="34"/>
  <c r="C11" i="34" l="1"/>
  <c r="C12" i="34"/>
  <c r="C10" i="34"/>
  <c r="C7" i="34"/>
  <c r="G7" i="34" s="1"/>
  <c r="C5" i="34"/>
  <c r="C9" i="34"/>
  <c r="H4" i="34"/>
  <c r="H8" i="34"/>
  <c r="B13" i="34"/>
  <c r="D13" i="34"/>
  <c r="N34" i="34"/>
  <c r="M34" i="34"/>
  <c r="L34" i="34"/>
  <c r="G9" i="34" l="1"/>
  <c r="H9" i="34" s="1"/>
  <c r="G5" i="34"/>
  <c r="H5" i="34" s="1"/>
  <c r="G10" i="34"/>
  <c r="H10" i="34" s="1"/>
  <c r="G12" i="34"/>
  <c r="H12" i="34" s="1"/>
  <c r="G11" i="34"/>
  <c r="H11" i="34" s="1"/>
  <c r="H3" i="34"/>
  <c r="C13" i="34"/>
  <c r="H7" i="34"/>
  <c r="H13" i="34" l="1"/>
  <c r="G13" i="34"/>
  <c r="Q34" i="34"/>
  <c r="R34" i="34"/>
</calcChain>
</file>

<file path=xl/sharedStrings.xml><?xml version="1.0" encoding="utf-8"?>
<sst xmlns="http://schemas.openxmlformats.org/spreadsheetml/2006/main" count="1299" uniqueCount="676">
  <si>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</si>
  <si>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</si>
  <si>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</si>
  <si>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</si>
  <si>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</si>
  <si>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</si>
  <si>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</si>
  <si>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</si>
  <si>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</si>
  <si>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</si>
  <si>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</si>
  <si>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</si>
  <si>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</si>
  <si>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</si>
  <si>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</si>
  <si>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</si>
  <si>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</si>
  <si>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</si>
  <si>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</si>
  <si>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</si>
  <si>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</si>
  <si>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</si>
  <si>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</si>
  <si>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</si>
  <si>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</si>
  <si>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</si>
  <si>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</si>
  <si>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</si>
  <si>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</si>
  <si>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</si>
  <si>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</si>
  <si>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</si>
  <si>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</si>
  <si>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</si>
  <si>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</si>
  <si>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</si>
  <si>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</si>
  <si>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</si>
  <si>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</si>
  <si>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</si>
  <si>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</si>
  <si>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</si>
  <si>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</si>
  <si>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</si>
  <si>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</si>
  <si>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</si>
  <si>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</si>
  <si>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</si>
  <si>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</si>
  <si>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</si>
  <si>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</si>
  <si>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</si>
  <si>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</si>
  <si>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</si>
  <si>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</si>
  <si>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</si>
  <si>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</si>
  <si>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</si>
  <si>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</si>
  <si>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</si>
  <si>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</si>
  <si>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</si>
  <si>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</si>
  <si>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</si>
  <si>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</si>
  <si>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</si>
  <si>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</si>
  <si>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</si>
  <si>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</si>
  <si>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</si>
  <si>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</si>
  <si>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</si>
  <si>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</si>
  <si>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</si>
  <si>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</si>
  <si>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</si>
  <si>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</si>
  <si>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</si>
  <si>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</si>
  <si>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</si>
  <si>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</si>
  <si>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</si>
  <si>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</si>
  <si>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</si>
  <si>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</si>
  <si>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</si>
  <si>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</si>
  <si>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</si>
  <si>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</si>
  <si>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</si>
  <si>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</si>
  <si>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</si>
  <si>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</si>
  <si>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</si>
  <si>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</si>
  <si>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</si>
  <si>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</si>
  <si>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</si>
  <si>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</si>
  <si>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</si>
  <si>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</si>
  <si>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</si>
  <si>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</si>
  <si>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</si>
  <si>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</si>
  <si>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</si>
  <si>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</si>
  <si>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</si>
  <si>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</si>
  <si>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</si>
  <si>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</si>
  <si>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</si>
  <si>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</si>
  <si>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</si>
  <si>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</si>
  <si>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</si>
  <si>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</si>
  <si>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</si>
  <si>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</si>
  <si>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</si>
  <si>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</si>
  <si>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</si>
  <si>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</si>
  <si>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</si>
  <si>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</si>
  <si>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</si>
  <si>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</si>
  <si>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</si>
  <si>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</si>
  <si>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</si>
  <si>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</si>
  <si>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</si>
  <si>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</si>
  <si>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</si>
  <si>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</si>
  <si>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</si>
  <si>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</si>
  <si>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</si>
  <si>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</si>
  <si>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</si>
  <si>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</si>
  <si>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</si>
  <si>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</si>
  <si>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</si>
  <si>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</si>
  <si>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</si>
  <si>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</si>
  <si>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</si>
  <si>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</si>
  <si>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</si>
  <si>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</si>
  <si>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</si>
  <si>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</si>
  <si>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</si>
  <si>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</si>
  <si>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</si>
  <si>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</si>
  <si>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</si>
  <si>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</si>
  <si>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</si>
  <si>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</si>
  <si>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</si>
  <si>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</si>
  <si>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</si>
  <si>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</si>
  <si>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</si>
  <si>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</si>
  <si>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</si>
  <si>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</si>
  <si>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</si>
  <si>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</si>
  <si>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</si>
  <si>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</si>
  <si>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</si>
  <si>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</si>
  <si>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</si>
  <si>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</si>
  <si>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</si>
  <si>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</si>
  <si>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</si>
  <si>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</si>
  <si>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</si>
  <si>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</si>
  <si>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</si>
  <si>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</si>
  <si>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</si>
  <si>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</si>
  <si>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</si>
  <si>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</si>
  <si>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</si>
  <si>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</si>
  <si>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</si>
  <si>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</si>
  <si>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</si>
  <si>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</si>
  <si>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</si>
  <si>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</si>
  <si>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</si>
  <si>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</si>
  <si>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</si>
  <si>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</si>
  <si>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</si>
  <si>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</si>
  <si>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</si>
  <si>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</si>
  <si>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</si>
  <si>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</si>
  <si>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</si>
  <si>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</si>
  <si>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</si>
  <si>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</si>
  <si>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</si>
  <si>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</si>
  <si>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</si>
  <si>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</si>
  <si>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</si>
  <si>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</si>
  <si>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</si>
  <si>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</si>
  <si>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</si>
  <si>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</si>
  <si>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</si>
  <si>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</si>
  <si>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</si>
  <si>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</si>
  <si>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</si>
  <si>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</si>
  <si>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</si>
  <si>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</si>
  <si>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</si>
  <si>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</si>
  <si>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</si>
  <si>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</si>
  <si>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</si>
  <si>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</si>
  <si>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</si>
  <si>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</si>
  <si>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</si>
  <si>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</si>
  <si>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</si>
  <si>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</si>
  <si>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</si>
  <si>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</si>
  <si>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</si>
  <si>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</si>
  <si>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</si>
  <si>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</si>
  <si>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</si>
  <si>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</si>
  <si>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</si>
  <si>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</si>
  <si>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</si>
  <si>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</si>
  <si>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</si>
  <si>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</si>
  <si>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</si>
  <si>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</si>
  <si>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</si>
  <si>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</si>
  <si>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</si>
  <si>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</si>
  <si>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</si>
  <si>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</si>
  <si>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</si>
  <si>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</si>
  <si>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</si>
  <si>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</si>
  <si>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</si>
  <si>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</si>
  <si>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</si>
  <si>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</si>
  <si>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</si>
  <si>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</si>
  <si>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</si>
  <si>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</si>
  <si>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</si>
  <si>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</si>
  <si>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</si>
  <si>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</si>
  <si>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</si>
  <si>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</si>
  <si>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</si>
  <si>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</si>
  <si>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</si>
  <si>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</si>
  <si>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</si>
  <si>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</si>
  <si>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</si>
  <si>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</si>
  <si>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</si>
  <si>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</si>
  <si>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</si>
  <si>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</si>
  <si>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</si>
  <si>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</si>
  <si>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</si>
  <si>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</si>
  <si>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</si>
  <si>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</si>
  <si>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</si>
  <si>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</si>
  <si>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</si>
  <si>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</si>
  <si>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</si>
  <si>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</si>
  <si>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</si>
  <si>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</si>
  <si>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</si>
  <si>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</si>
  <si>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</si>
  <si>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</si>
  <si>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</si>
  <si>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</si>
  <si>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</si>
  <si>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</si>
  <si>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</si>
  <si>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</si>
  <si>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</si>
  <si>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</si>
  <si>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</si>
  <si>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</si>
  <si>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</si>
  <si>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</si>
  <si>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</si>
  <si>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</si>
  <si>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</si>
  <si>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</si>
  <si>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</si>
  <si>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</si>
  <si>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</si>
  <si>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</si>
  <si>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</si>
  <si>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</si>
  <si>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</si>
  <si>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</si>
  <si>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</si>
  <si>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</si>
  <si>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</si>
  <si>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</si>
  <si>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</si>
  <si>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</si>
  <si>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</si>
  <si>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</si>
  <si>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</si>
  <si>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</si>
  <si>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</si>
  <si>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</si>
  <si>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</si>
  <si>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</si>
  <si>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</si>
  <si>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</si>
  <si>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</si>
  <si>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</si>
  <si>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</si>
  <si>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</si>
  <si>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</si>
  <si>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</si>
  <si>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</si>
  <si>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</si>
  <si>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</si>
  <si>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</si>
  <si>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</si>
  <si>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</si>
  <si>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</si>
  <si>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</si>
  <si>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</si>
  <si>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</si>
  <si>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</si>
  <si>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</si>
  <si>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</si>
  <si>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</si>
  <si>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</si>
  <si>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</si>
  <si>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</si>
  <si>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</si>
  <si>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</si>
  <si>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</si>
  <si>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</si>
  <si>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</si>
  <si>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</si>
  <si>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</si>
  <si>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</si>
  <si>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</si>
  <si>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</si>
  <si>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</si>
  <si>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</si>
  <si>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</si>
  <si>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</si>
  <si>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</si>
  <si>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</si>
  <si>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</si>
  <si>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</si>
  <si>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</si>
  <si>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</si>
  <si>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</si>
  <si>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</si>
  <si>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</si>
  <si>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</si>
  <si>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</si>
  <si>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</si>
  <si>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</si>
  <si>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</si>
  <si>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Donnybrook Service Station Ltd</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</si>
  <si>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</si>
  <si>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</si>
  <si>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</si>
  <si>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</si>
  <si>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</si>
  <si>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</si>
  <si>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</si>
  <si>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</si>
  <si>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</si>
  <si>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</si>
  <si>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</si>
  <si>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</si>
  <si>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</si>
  <si>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</si>
  <si>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</si>
  <si>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</si>
  <si>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</si>
  <si>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</si>
  <si>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</si>
  <si>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</si>
  <si>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</si>
  <si>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</si>
  <si>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</si>
  <si>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</si>
  <si>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</si>
  <si>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</si>
  <si>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</si>
  <si>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</si>
  <si>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</si>
  <si>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</si>
  <si>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</si>
  <si>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</si>
  <si>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</si>
  <si>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</si>
  <si>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</si>
  <si>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</si>
  <si>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</si>
  <si>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</si>
  <si>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</si>
  <si>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</si>
  <si>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</si>
  <si>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</si>
  <si>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</si>
  <si>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</si>
  <si>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</si>
  <si>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</si>
  <si>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</si>
  <si>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</si>
  <si>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</si>
  <si>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Member 3642: reporting &amp; membership fee</t>
  </si>
  <si>
    <t>Non compliant Member 1552: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</si>
  <si>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</si>
  <si>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</si>
  <si>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</si>
  <si>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</si>
  <si>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</si>
  <si>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</si>
  <si>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</si>
  <si>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</si>
  <si>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</si>
  <si>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</si>
  <si>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</si>
  <si>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</si>
  <si>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</si>
  <si>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</si>
  <si>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</si>
  <si>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</si>
  <si>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</si>
  <si>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</si>
  <si>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</si>
  <si>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</si>
  <si>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</si>
  <si>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</si>
  <si>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</si>
  <si>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WJ Sheehan Motor Services Ltd</t>
  </si>
  <si>
    <t>Windy Ridge</t>
  </si>
  <si>
    <t>Turbeigh</t>
  </si>
  <si>
    <t>Mitchelstown</t>
  </si>
  <si>
    <t>(021) 4351920</t>
  </si>
  <si>
    <t>(022) 22128</t>
  </si>
  <si>
    <t>(086) 8592810</t>
  </si>
  <si>
    <t>Non compliant Member 1608: reporting</t>
  </si>
  <si>
    <t>Non compliant Member 6575: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</si>
  <si>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</si>
  <si>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</si>
  <si>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</si>
  <si>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</si>
  <si>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</si>
  <si>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</si>
  <si>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</si>
  <si>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</si>
  <si>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</si>
  <si>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</si>
  <si>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</si>
  <si>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</si>
  <si>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</si>
  <si>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</si>
  <si>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</si>
  <si>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</si>
  <si>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</si>
  <si>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</si>
  <si>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</si>
  <si>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</si>
  <si>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</si>
  <si>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</si>
  <si>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</si>
  <si>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</si>
  <si>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</si>
  <si>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</si>
  <si>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</si>
  <si>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</si>
  <si>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Power Motors</t>
  </si>
  <si>
    <t>Abbey Road</t>
  </si>
  <si>
    <t>Carrickbeg</t>
  </si>
  <si>
    <t>Carrick on Suir</t>
  </si>
  <si>
    <t>(086) 8173135</t>
  </si>
  <si>
    <t>Raceside Service Station Ltd</t>
  </si>
  <si>
    <t>Rosegreen</t>
  </si>
  <si>
    <t>(062) 61381</t>
  </si>
  <si>
    <t>Non compliant Member 1392 : reporting &amp; membership fee</t>
  </si>
  <si>
    <t>Non compliant Member 1638: reporting &amp; membership fee</t>
  </si>
  <si>
    <t>Non compliant Member 879: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</si>
  <si>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</si>
  <si>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</si>
  <si>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</si>
  <si>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</si>
  <si>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</si>
  <si>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</si>
  <si>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</si>
  <si>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</si>
  <si>
    <t>ZIK Automotive Ltd</t>
  </si>
  <si>
    <t>Claims does not deal with tyres</t>
  </si>
  <si>
    <t>James Motors (ZIK Automotive Ltd)</t>
  </si>
  <si>
    <t>Arklow Road</t>
  </si>
  <si>
    <t>Y25 P2T3</t>
  </si>
  <si>
    <t>(053) 9420145</t>
  </si>
  <si>
    <t>Thomastown Garage Ltd</t>
  </si>
  <si>
    <t>Walsh's Toyota (Thomastown Garage Ltd)</t>
  </si>
  <si>
    <t>Hebron Road</t>
  </si>
  <si>
    <t>(056) 7702080</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</si>
  <si>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</si>
  <si>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</si>
  <si>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</si>
  <si>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</si>
  <si>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</si>
  <si>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</si>
  <si>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</si>
  <si>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</si>
  <si>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</si>
  <si>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</si>
  <si>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</si>
  <si>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Patrick Lynch Crash Repairs Ltd</t>
  </si>
  <si>
    <t>Dirha Cottages</t>
  </si>
  <si>
    <t>V31 RY77</t>
  </si>
  <si>
    <t>(087) 6015503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</si>
  <si>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</si>
  <si>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</si>
  <si>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</si>
  <si>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</si>
  <si>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</si>
  <si>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</si>
  <si>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</si>
  <si>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</si>
  <si>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</si>
  <si>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</si>
  <si>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</si>
  <si>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</si>
  <si>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</si>
  <si>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</si>
  <si>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</si>
  <si>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</si>
  <si>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</si>
  <si>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Service</t>
  </si>
  <si>
    <t xml:space="preserve">Non compliant Member No 6389: Reporting </t>
  </si>
  <si>
    <t xml:space="preserve">Non compliant Member No. 4510: reporting </t>
  </si>
  <si>
    <t xml:space="preserve">Non compliant MemberNo. 6048: reporting  </t>
  </si>
  <si>
    <t xml:space="preserve">Non compliant Member No. 5989: reported </t>
  </si>
  <si>
    <t>Fitzgeralds Garage</t>
  </si>
  <si>
    <t>Derrynane</t>
  </si>
  <si>
    <t>Caherdaniel</t>
  </si>
  <si>
    <t>V23 T043</t>
  </si>
  <si>
    <t>(087) 2367683</t>
  </si>
  <si>
    <t xml:space="preserve">Non compliant Member No 1430: Reporting </t>
  </si>
  <si>
    <t>Right for the Road</t>
  </si>
  <si>
    <t>Knock Road</t>
  </si>
  <si>
    <t>Derrymore</t>
  </si>
  <si>
    <t>Roscrea</t>
  </si>
  <si>
    <t>(089) 4900926</t>
  </si>
  <si>
    <t>Non compliant Member 1542: reporting</t>
  </si>
  <si>
    <t>Baloon Tyres &amp; Car Repairs</t>
  </si>
  <si>
    <t>Millbanks</t>
  </si>
  <si>
    <t>Rosbercon</t>
  </si>
  <si>
    <t>New Ross</t>
  </si>
  <si>
    <t>(086) 3614028</t>
  </si>
  <si>
    <t>Premier Auto Parts Killarney Limited</t>
  </si>
  <si>
    <t>Ballycasheen Road</t>
  </si>
  <si>
    <t>(087) 7936616</t>
  </si>
  <si>
    <t>Premier Auto Parts Mallow Limited</t>
  </si>
  <si>
    <t>Ballydaheen Industrial Estate</t>
  </si>
  <si>
    <t>Ballydaheen</t>
  </si>
  <si>
    <t>Premier Auto Parts Tralee Limited</t>
  </si>
  <si>
    <t>Monavalley Industrial Estate</t>
  </si>
  <si>
    <t>Monavalley</t>
  </si>
  <si>
    <t>Premier Auto Parts Limited</t>
  </si>
  <si>
    <t>Unit 21 Southside Industrial Estate</t>
  </si>
  <si>
    <t>Pouladuff Road</t>
  </si>
  <si>
    <t>T12 H958</t>
  </si>
  <si>
    <t>(021) 431 1666</t>
  </si>
  <si>
    <t xml:space="preserve">Non compliant Member No. 1673: reported </t>
  </si>
  <si>
    <t>Non compliant Member 4301: reporting</t>
  </si>
  <si>
    <t>Non compliant Member 4228: reporting</t>
  </si>
  <si>
    <t xml:space="preserve">Non compliant Member No 4300: Reporting </t>
  </si>
  <si>
    <t xml:space="preserve">Non compliant Member No 4299: Reporting </t>
  </si>
  <si>
    <t>Premier Auto Parts (Midleton)</t>
  </si>
  <si>
    <t>Rosehill Ballinacurra</t>
  </si>
  <si>
    <t>Midleton</t>
  </si>
  <si>
    <t>Premier Auto Parts (Abbeyfeale)</t>
  </si>
  <si>
    <t>Rear Morriseys Unit 1</t>
  </si>
  <si>
    <t>Kilarney Road</t>
  </si>
  <si>
    <t>Abbeyfeale</t>
  </si>
  <si>
    <t xml:space="preserve">Non compliant Member 4299: reporting </t>
  </si>
  <si>
    <t>Cobh Auto Centre</t>
  </si>
  <si>
    <t>The Bag Factory</t>
  </si>
  <si>
    <t>Lake Road</t>
  </si>
  <si>
    <t>Cobh</t>
  </si>
  <si>
    <t>P24 KX63</t>
  </si>
  <si>
    <t>(021) 4814403</t>
  </si>
  <si>
    <t>PJ Dunne</t>
  </si>
  <si>
    <t>PJ Dunne Motors (PJ Dunne)</t>
  </si>
  <si>
    <t>Eyeries</t>
  </si>
  <si>
    <t>Beara</t>
  </si>
  <si>
    <t>(086) 3862978</t>
  </si>
  <si>
    <t>O'Connor Motors</t>
  </si>
  <si>
    <t>Croom</t>
  </si>
  <si>
    <t>V35CR92</t>
  </si>
  <si>
    <t>(061) 397630</t>
  </si>
  <si>
    <t>Allenline Ltd</t>
  </si>
  <si>
    <t>Limerick Motor Centre (Allenline Ltd)</t>
  </si>
  <si>
    <t>Ballysimon Road</t>
  </si>
  <si>
    <t>Limerick City</t>
  </si>
  <si>
    <t>061-417141/061-41769</t>
  </si>
  <si>
    <t>O'Connell's Garage</t>
  </si>
  <si>
    <t>Pike Street</t>
  </si>
  <si>
    <t>Killenaule</t>
  </si>
  <si>
    <t>(052) 9156370</t>
  </si>
  <si>
    <t>KG Motors Ltd</t>
  </si>
  <si>
    <t>Camus Road</t>
  </si>
  <si>
    <t>E25 C421</t>
  </si>
  <si>
    <t>(086) 0601432</t>
  </si>
  <si>
    <t>BH Agri &amp; Auto Repairs</t>
  </si>
  <si>
    <t>BH Agricultural Services (BH Agri &amp; Auto Repairs)</t>
  </si>
  <si>
    <t>Cloncoskron</t>
  </si>
  <si>
    <t>Ballinroad</t>
  </si>
  <si>
    <t>Dungarvan</t>
  </si>
  <si>
    <t>X35 TC60</t>
  </si>
  <si>
    <t>(087) 9349032</t>
  </si>
  <si>
    <t>Smileys Garage</t>
  </si>
  <si>
    <t>Unit 15 Cappoquin Business Park</t>
  </si>
  <si>
    <t>Cappoquin</t>
  </si>
  <si>
    <t>P51 H674</t>
  </si>
  <si>
    <t>(087) 6543745</t>
  </si>
  <si>
    <t>087 6456666</t>
  </si>
  <si>
    <t xml:space="preserve">Non compliant Member 3956: reporting </t>
  </si>
  <si>
    <t xml:space="preserve">Non compliant Member 5969: reporting </t>
  </si>
  <si>
    <t>Tyres</t>
  </si>
  <si>
    <t xml:space="preserve">Non compliant Member 3903: reporting </t>
  </si>
  <si>
    <t xml:space="preserve">Non compliant Member 4597: reporting </t>
  </si>
  <si>
    <t>087 7936616</t>
  </si>
  <si>
    <t>Non compliant Member 6354: reporting</t>
  </si>
  <si>
    <t>Non compliant Member 6387: reporting</t>
  </si>
  <si>
    <t xml:space="preserve">Closed </t>
  </si>
  <si>
    <t xml:space="preserve">Non compliant MemberNo. 6047: reporting  </t>
  </si>
  <si>
    <t>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</si>
</sst>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4">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18"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0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a:t>
            </a:r>
            <a:r>
              <a:rPr lang="en-US" sz="2400" b="1" baseline="0"/>
              <a:t> 17/04</a:t>
            </a:r>
            <a:r>
              <a:rPr lang="en-US" sz="2400" b="1"/>
              <a:t>/2019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County Council</c:v>
                </c:pt>
                <c:pt idx="1">
                  <c:v>Galway City Council</c:v>
                </c:pt>
                <c:pt idx="2">
                  <c:v>Fingal County Council</c:v>
                </c:pt>
                <c:pt idx="3">
                  <c:v>Mayo County Council</c:v>
                </c:pt>
                <c:pt idx="4">
                  <c:v>Cork County Council</c:v>
                </c:pt>
                <c:pt idx="5">
                  <c:v>Roscommon County Council</c:v>
                </c:pt>
                <c:pt idx="6">
                  <c:v>Clare County Council</c:v>
                </c:pt>
                <c:pt idx="7">
                  <c:v>Waterford City &amp;County Council</c:v>
                </c:pt>
                <c:pt idx="8">
                  <c:v>Limerick City &amp; County Council</c:v>
                </c:pt>
                <c:pt idx="9">
                  <c:v>South Dublin County Council</c:v>
                </c:pt>
                <c:pt idx="10">
                  <c:v>Dun Laoghaire Rathdown</c:v>
                </c:pt>
                <c:pt idx="11">
                  <c:v>Louth County Council</c:v>
                </c:pt>
                <c:pt idx="12">
                  <c:v>Laois County Council</c:v>
                </c:pt>
                <c:pt idx="13">
                  <c:v>Donegal County Council</c:v>
                </c:pt>
                <c:pt idx="14">
                  <c:v>Wicklow County Council</c:v>
                </c:pt>
                <c:pt idx="15">
                  <c:v>Meath County Council</c:v>
                </c:pt>
                <c:pt idx="16">
                  <c:v>Tipperary County Council</c:v>
                </c:pt>
                <c:pt idx="17">
                  <c:v>Cork City Council</c:v>
                </c:pt>
                <c:pt idx="18">
                  <c:v>Longford County Council</c:v>
                </c:pt>
                <c:pt idx="19">
                  <c:v>Dublin City Council</c:v>
                </c:pt>
                <c:pt idx="20">
                  <c:v>Westmeath County Council</c:v>
                </c:pt>
                <c:pt idx="21">
                  <c:v>Offaly County Council</c:v>
                </c:pt>
                <c:pt idx="22">
                  <c:v>Carlow County Council</c:v>
                </c:pt>
                <c:pt idx="23">
                  <c:v>Kildare County Council</c:v>
                </c:pt>
                <c:pt idx="24">
                  <c:v>Monaghan County Council</c:v>
                </c:pt>
                <c:pt idx="25">
                  <c:v>Sligo County Council</c:v>
                </c:pt>
                <c:pt idx="26">
                  <c:v>Kerry County Council</c:v>
                </c:pt>
                <c:pt idx="27">
                  <c:v>Cavan County Council</c:v>
                </c:pt>
                <c:pt idx="28">
                  <c:v>Wexford County Council</c:v>
                </c:pt>
                <c:pt idx="29">
                  <c:v>Kilkenny County Council</c:v>
                </c:pt>
                <c:pt idx="30">
                  <c:v>Leitrim County Council</c:v>
                </c:pt>
              </c:strCache>
            </c:strRef>
          </c:cat>
          <c:val>
            <c:numRef>
              <c:f>Overview!$R$3:$R$33</c:f>
              <c:numCache>
                <c:formatCode>0%</c:formatCode>
                <c:ptCount val="31"/>
                <c:pt idx="0">
                  <c:v>0.97777777777777775</c:v>
                </c:pt>
                <c:pt idx="1">
                  <c:v>0.97368421052631582</c:v>
                </c:pt>
                <c:pt idx="2">
                  <c:v>0.96491228070175439</c:v>
                </c:pt>
                <c:pt idx="3">
                  <c:v>0.96</c:v>
                </c:pt>
                <c:pt idx="4">
                  <c:v>0.95076923076923081</c:v>
                </c:pt>
                <c:pt idx="5">
                  <c:v>0.94444444444444442</c:v>
                </c:pt>
                <c:pt idx="6">
                  <c:v>0.94252873563218387</c:v>
                </c:pt>
                <c:pt idx="7">
                  <c:v>0.94202898550724634</c:v>
                </c:pt>
                <c:pt idx="8">
                  <c:v>0.94155844155844159</c:v>
                </c:pt>
                <c:pt idx="9">
                  <c:v>0.93835616438356162</c:v>
                </c:pt>
                <c:pt idx="10">
                  <c:v>0.93548387096774188</c:v>
                </c:pt>
                <c:pt idx="11">
                  <c:v>0.92207792207792205</c:v>
                </c:pt>
                <c:pt idx="12">
                  <c:v>0.921875</c:v>
                </c:pt>
                <c:pt idx="13">
                  <c:v>0.91262135922330101</c:v>
                </c:pt>
                <c:pt idx="14">
                  <c:v>0.91150442477876104</c:v>
                </c:pt>
                <c:pt idx="15">
                  <c:v>0.90322580645161288</c:v>
                </c:pt>
                <c:pt idx="16">
                  <c:v>0.88976377952755903</c:v>
                </c:pt>
                <c:pt idx="17">
                  <c:v>0.875</c:v>
                </c:pt>
                <c:pt idx="18">
                  <c:v>0.8571428571428571</c:v>
                </c:pt>
                <c:pt idx="19">
                  <c:v>0.85142857142857142</c:v>
                </c:pt>
                <c:pt idx="20">
                  <c:v>0.84931506849315064</c:v>
                </c:pt>
                <c:pt idx="21">
                  <c:v>0.84905660377358494</c:v>
                </c:pt>
                <c:pt idx="22">
                  <c:v>0.84615384615384615</c:v>
                </c:pt>
                <c:pt idx="23">
                  <c:v>0.8413793103448276</c:v>
                </c:pt>
                <c:pt idx="24">
                  <c:v>0.8392857142857143</c:v>
                </c:pt>
                <c:pt idx="25">
                  <c:v>0.83636363636363631</c:v>
                </c:pt>
                <c:pt idx="26">
                  <c:v>0.83435582822085885</c:v>
                </c:pt>
                <c:pt idx="27">
                  <c:v>0.83098591549295775</c:v>
                </c:pt>
                <c:pt idx="28">
                  <c:v>0.82352941176470584</c:v>
                </c:pt>
                <c:pt idx="29">
                  <c:v>0.75609756097560976</c:v>
                </c:pt>
                <c:pt idx="30">
                  <c:v>0.75609756097560976</c:v>
                </c:pt>
              </c:numCache>
            </c:numRef>
          </c:val>
        </c:ser>
        <c:dLbls>
          <c:dLblPos val="outEnd"/>
          <c:showLegendKey val="0"/>
          <c:showVal val="1"/>
          <c:showCatName val="0"/>
          <c:showSerName val="0"/>
          <c:showPercent val="0"/>
          <c:showBubbleSize val="0"/>
        </c:dLbls>
        <c:gapWidth val="219"/>
        <c:overlap val="-27"/>
        <c:axId val="136757336"/>
        <c:axId val="136758512"/>
      </c:barChart>
      <c:catAx>
        <c:axId val="13675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36758512"/>
        <c:crosses val="autoZero"/>
        <c:auto val="1"/>
        <c:lblAlgn val="ctr"/>
        <c:lblOffset val="100"/>
        <c:noMultiLvlLbl val="0"/>
      </c:catAx>
      <c:valAx>
        <c:axId val="1367585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36757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r>
              <a:rPr lang="en-US" sz="2000" b="1"/>
              <a:t>Southern Region </a:t>
            </a:r>
          </a:p>
        </c:rich>
      </c:tx>
      <c:layout/>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Limerick City &amp; County Council</c:v>
                </c:pt>
                <c:pt idx="2">
                  <c:v>Clare County Council</c:v>
                </c:pt>
                <c:pt idx="3">
                  <c:v>Waterford City &amp;County Council</c:v>
                </c:pt>
                <c:pt idx="4">
                  <c:v>Tipperary County Council</c:v>
                </c:pt>
                <c:pt idx="5">
                  <c:v>Cork City Council</c:v>
                </c:pt>
                <c:pt idx="6">
                  <c:v>Carlow County Council</c:v>
                </c:pt>
                <c:pt idx="7">
                  <c:v>Kerry County Council</c:v>
                </c:pt>
                <c:pt idx="8">
                  <c:v>Wexford County Council</c:v>
                </c:pt>
                <c:pt idx="9">
                  <c:v>Kilkenny County Council</c:v>
                </c:pt>
              </c:strCache>
            </c:strRef>
          </c:cat>
          <c:val>
            <c:numRef>
              <c:f>Overview!$H$3:$H$12</c:f>
              <c:numCache>
                <c:formatCode>0%</c:formatCode>
                <c:ptCount val="10"/>
                <c:pt idx="0">
                  <c:v>0.95076923076923081</c:v>
                </c:pt>
                <c:pt idx="1">
                  <c:v>0.94771241830065356</c:v>
                </c:pt>
                <c:pt idx="2">
                  <c:v>0.94252873563218387</c:v>
                </c:pt>
                <c:pt idx="3">
                  <c:v>0.9285714285714286</c:v>
                </c:pt>
                <c:pt idx="4">
                  <c:v>0.88976377952755903</c:v>
                </c:pt>
                <c:pt idx="5">
                  <c:v>0.875</c:v>
                </c:pt>
                <c:pt idx="6">
                  <c:v>0.84615384615384615</c:v>
                </c:pt>
                <c:pt idx="7">
                  <c:v>0.83435582822085885</c:v>
                </c:pt>
                <c:pt idx="8">
                  <c:v>0.82352941176470584</c:v>
                </c:pt>
                <c:pt idx="9">
                  <c:v>0.75609756097560976</c:v>
                </c:pt>
              </c:numCache>
            </c:numRef>
          </c:val>
        </c:ser>
        <c:dLbls>
          <c:dLblPos val="inEnd"/>
          <c:showLegendKey val="0"/>
          <c:showVal val="1"/>
          <c:showCatName val="0"/>
          <c:showSerName val="0"/>
          <c:showPercent val="0"/>
          <c:showBubbleSize val="0"/>
        </c:dLbls>
        <c:gapWidth val="75"/>
        <c:overlap val="40"/>
        <c:axId val="136759296"/>
        <c:axId val="683867672"/>
      </c:barChart>
      <c:catAx>
        <c:axId val="1367592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solidFill>
                <a:latin typeface="+mn-lt"/>
                <a:ea typeface="+mn-ea"/>
                <a:cs typeface="+mn-cs"/>
              </a:defRPr>
            </a:pPr>
            <a:endParaRPr lang="en-US"/>
          </a:p>
        </c:txPr>
        <c:crossAx val="683867672"/>
        <c:crosses val="autoZero"/>
        <c:auto val="1"/>
        <c:lblAlgn val="ctr"/>
        <c:lblOffset val="100"/>
        <c:noMultiLvlLbl val="0"/>
      </c:catAx>
      <c:valAx>
        <c:axId val="68386767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20" baseline="0">
                <a:solidFill>
                  <a:schemeClr val="tx1"/>
                </a:solidFill>
                <a:latin typeface="+mn-lt"/>
                <a:ea typeface="+mn-ea"/>
                <a:cs typeface="+mn-cs"/>
              </a:defRPr>
            </a:pPr>
            <a:endParaRPr lang="en-US"/>
          </a:p>
        </c:txPr>
        <c:crossAx val="13675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594100</xdr:colOff>
      <xdr:row>35</xdr:row>
      <xdr:rowOff>110066</xdr:rowOff>
    </xdr:from>
    <xdr:to>
      <xdr:col>29</xdr:col>
      <xdr:colOff>127000</xdr:colOff>
      <xdr:row>49</xdr:row>
      <xdr:rowOff>38866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79374</xdr:colOff>
      <xdr:row>13</xdr:row>
      <xdr:rowOff>158748</xdr:rowOff>
    </xdr:from>
    <xdr:to>
      <xdr:col>7</xdr:col>
      <xdr:colOff>661524</xdr:colOff>
      <xdr:row>35</xdr:row>
      <xdr:rowOff>124273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100" totalsRowDxfId="97" headerRowBorderDxfId="99" tableBorderDxfId="98">
  <autoFilter ref="A2:H12"/>
  <sortState ref="A3:H12">
    <sortCondition descending="1" ref="H2:H12"/>
  </sortState>
  <tableColumns count="8">
    <tableColumn id="1" name="LA" totalsRowLabel="Total " dataDxfId="96" totalsRowDxfId="95"/>
    <tableColumn id="4" name="Members " totalsRowFunction="sum" dataDxfId="94" totalsRowDxfId="93">
      <calculatedColumnFormula>VLOOKUP(Table2[[#This Row],[LA]],$K:$R,2,FALSE)</calculatedColumnFormula>
    </tableColumn>
    <tableColumn id="6" name="Members Premises" totalsRowFunction="sum" dataDxfId="92" totalsRowDxfId="91">
      <calculatedColumnFormula>VLOOKUP(Table2[[#This Row],[LA]],$K:$R,3,FALSE)</calculatedColumnFormula>
    </tableColumn>
    <tableColumn id="9" name="Revoked Members" totalsRowFunction="sum" dataDxfId="90" totalsRowDxfId="89">
      <calculatedColumnFormula>'Limerick City &amp; County Council'!B4</calculatedColumnFormula>
    </tableColumn>
    <tableColumn id="2" name="Obligated &amp; (Reinstated)" totalsRowFunction="sum" dataDxfId="88" totalsRowDxfId="87">
      <calculatedColumnFormula>'Limerick City &amp; County Council'!B14</calculatedColumnFormula>
    </tableColumn>
    <tableColumn id="8" name="Potential/ Unregistered" totalsRowFunction="sum" dataDxfId="86" totalsRowDxfId="85"/>
    <tableColumn id="3" name="Total" totalsRowFunction="sum" dataDxfId="84" totalsRowDxfId="83">
      <calculatedColumnFormula>Table2[[#This Row],[Members Premises]]+Table2[[#This Row],[Revoked Members]]+Table2[[#This Row],[Obligated &amp; (Reinstated)]]+Table2[[#This Row],[Potential/ Unregistered]]</calculatedColumnFormula>
    </tableColumn>
    <tableColumn id="7" name="% Registered" totalsRowFunction="average" dataDxfId="82" totalsRowDxfId="81">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R34" totalsRowCount="1" headerRowDxfId="80" dataDxfId="78" headerRowBorderDxfId="79" tableBorderDxfId="77" totalsRowBorderDxfId="76">
  <autoFilter ref="K2:R33"/>
  <sortState ref="K3:R33">
    <sortCondition descending="1" ref="R2:R33"/>
  </sortState>
  <tableColumns count="8">
    <tableColumn id="1" name="LA" totalsRowLabel="Total " dataDxfId="75" totalsRowDxfId="7"/>
    <tableColumn id="2" name="Members" totalsRowFunction="sum" dataDxfId="74" totalsRowDxfId="6"/>
    <tableColumn id="3" name="Member Premises " totalsRowFunction="sum" dataDxfId="73" totalsRowDxfId="5"/>
    <tableColumn id="6" name="Revoked Members" totalsRowFunction="sum" dataDxfId="72" totalsRowDxfId="4"/>
    <tableColumn id="7" name="Obligated &amp; Reinstated" totalsRowFunction="sum" dataDxfId="71" totalsRowDxfId="3"/>
    <tableColumn id="4" name="Potential Members " totalsRowFunction="sum" dataDxfId="70" totalsRowDxfId="2"/>
    <tableColumn id="8" name="Total" totalsRowFunction="sum" dataDxfId="69" totalsRowDxfId="1"/>
    <tableColumn id="5" name="% Registered" totalsRowFunction="average" dataDxfId="68"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4"/>
  <sheetViews>
    <sheetView showGridLines="0" tabSelected="1" zoomScale="70" zoomScaleNormal="70" zoomScaleSheetLayoutView="80" workbookViewId="0">
      <selection activeCell="V14" sqref="V14"/>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6" width="14.28515625" style="1" customWidth="1"/>
    <col min="17" max="17" width="12.28515625" style="1" hidden="1" customWidth="1"/>
    <col min="18" max="18" width="15" style="1" customWidth="1"/>
    <col min="19" max="19" width="9.140625" style="1" customWidth="1"/>
    <col min="20" max="20" width="9.140625" style="1"/>
    <col min="21" max="21" width="28.42578125" style="1" bestFit="1" customWidth="1"/>
    <col min="22" max="16384" width="9.140625" style="1"/>
  </cols>
  <sheetData>
    <row r="1" spans="1:18" customFormat="1" ht="24" thickBot="1" x14ac:dyDescent="0.4">
      <c r="A1" s="89" t="s">
        <v>287</v>
      </c>
      <c r="B1" s="90"/>
      <c r="C1" s="90"/>
      <c r="D1" s="90"/>
      <c r="E1" s="90"/>
      <c r="F1" s="90"/>
      <c r="G1" s="90"/>
      <c r="H1" s="91"/>
      <c r="I1" s="83"/>
      <c r="K1" s="89" t="s">
        <v>302</v>
      </c>
      <c r="L1" s="90"/>
      <c r="M1" s="90"/>
      <c r="N1" s="90"/>
      <c r="O1" s="90"/>
      <c r="P1" s="90"/>
      <c r="Q1" s="90"/>
      <c r="R1" s="91"/>
    </row>
    <row r="2" spans="1:18" s="20" customFormat="1" ht="32.25" customHeight="1" thickBot="1" x14ac:dyDescent="0.3">
      <c r="A2" s="60" t="s">
        <v>265</v>
      </c>
      <c r="B2" s="61" t="s">
        <v>274</v>
      </c>
      <c r="C2" s="61" t="s">
        <v>326</v>
      </c>
      <c r="D2" s="34" t="s">
        <v>275</v>
      </c>
      <c r="E2" s="35" t="s">
        <v>339</v>
      </c>
      <c r="F2" s="36" t="s">
        <v>334</v>
      </c>
      <c r="G2" s="36" t="s">
        <v>357</v>
      </c>
      <c r="H2" s="62" t="s">
        <v>276</v>
      </c>
      <c r="I2" s="79"/>
      <c r="K2" s="63" t="s">
        <v>265</v>
      </c>
      <c r="L2" s="61" t="s">
        <v>303</v>
      </c>
      <c r="M2" s="61" t="s">
        <v>358</v>
      </c>
      <c r="N2" s="34" t="s">
        <v>275</v>
      </c>
      <c r="O2" s="35" t="s">
        <v>359</v>
      </c>
      <c r="P2" s="36" t="s">
        <v>360</v>
      </c>
      <c r="Q2" s="36" t="s">
        <v>357</v>
      </c>
      <c r="R2" s="62" t="s">
        <v>276</v>
      </c>
    </row>
    <row r="3" spans="1:18" customFormat="1" x14ac:dyDescent="0.25">
      <c r="A3" s="6" t="s">
        <v>61</v>
      </c>
      <c r="B3" s="13">
        <f>VLOOKUP(Table2[[#This Row],[LA]],$K:$R,2,FALSE)</f>
        <v>291</v>
      </c>
      <c r="C3" s="13">
        <f>VLOOKUP(Table2[[#This Row],[LA]],$K:$R,3,FALSE)</f>
        <v>309</v>
      </c>
      <c r="D3" s="12">
        <f>'Cork Co'!B5</f>
        <v>15</v>
      </c>
      <c r="E3" s="12">
        <f>'Cork Co'!B22</f>
        <v>0</v>
      </c>
      <c r="F3" s="13">
        <f>'Cork Co'!B1</f>
        <v>1</v>
      </c>
      <c r="G3" s="13">
        <f>Table2[[#This Row],[Members Premises]]+Table2[[#This Row],[Revoked Members]]+Table2[[#This Row],[Obligated &amp; (Reinstated)]]+Table2[[#This Row],[Potential/ Unregistered]]</f>
        <v>325</v>
      </c>
      <c r="H3" s="11">
        <f>Table2[[#This Row],[Members Premises]]/G3</f>
        <v>0.95076923076923081</v>
      </c>
      <c r="I3" s="11"/>
      <c r="K3" s="67" t="s">
        <v>279</v>
      </c>
      <c r="L3" s="6">
        <v>125</v>
      </c>
      <c r="M3" s="6">
        <v>132</v>
      </c>
      <c r="N3" s="12">
        <v>3</v>
      </c>
      <c r="O3" s="12" t="s">
        <v>401</v>
      </c>
      <c r="P3" s="10">
        <v>0</v>
      </c>
      <c r="Q3" s="10">
        <v>135</v>
      </c>
      <c r="R3" s="68">
        <f>Table216[[#This Row],[Member Premises ]]/Table216[[#This Row],[Total]]</f>
        <v>0.97777777777777775</v>
      </c>
    </row>
    <row r="4" spans="1:18" customFormat="1" x14ac:dyDescent="0.25">
      <c r="A4" s="6" t="s">
        <v>293</v>
      </c>
      <c r="B4" s="13">
        <f>VLOOKUP(Table2[[#This Row],[LA]],$K:$R,2,FALSE)</f>
        <v>132</v>
      </c>
      <c r="C4" s="13">
        <f>VLOOKUP(Table2[[#This Row],[LA]],$K:$R,3,FALSE)</f>
        <v>145</v>
      </c>
      <c r="D4" s="12">
        <f>'Limerick City &amp; County Council'!B4</f>
        <v>8</v>
      </c>
      <c r="E4" s="12">
        <f>'Limerick City &amp; County Council'!B14</f>
        <v>0</v>
      </c>
      <c r="F4" s="13">
        <f>'Limerick City &amp; County Council'!B1</f>
        <v>0</v>
      </c>
      <c r="G4" s="6">
        <f>Table2[[#This Row],[Members Premises]]+Table2[[#This Row],[Revoked Members]]+Table2[[#This Row],[Obligated &amp; (Reinstated)]]+Table2[[#This Row],[Potential/ Unregistered]]</f>
        <v>153</v>
      </c>
      <c r="H4" s="11">
        <f>Table2[[#This Row],[Members Premises]]/G4</f>
        <v>0.94771241830065356</v>
      </c>
      <c r="I4" s="11"/>
      <c r="K4" s="69" t="s">
        <v>285</v>
      </c>
      <c r="L4" s="6">
        <v>27</v>
      </c>
      <c r="M4" s="6">
        <v>37</v>
      </c>
      <c r="N4" s="12">
        <v>1</v>
      </c>
      <c r="O4" s="12" t="s">
        <v>401</v>
      </c>
      <c r="P4" s="10">
        <v>0</v>
      </c>
      <c r="Q4" s="10">
        <v>38</v>
      </c>
      <c r="R4" s="70">
        <f>Table216[[#This Row],[Member Premises ]]/Table216[[#This Row],[Total]]</f>
        <v>0.97368421052631582</v>
      </c>
    </row>
    <row r="5" spans="1:18" customFormat="1" x14ac:dyDescent="0.25">
      <c r="A5" s="6" t="s">
        <v>37</v>
      </c>
      <c r="B5" s="13">
        <f>VLOOKUP(Table2[[#This Row],[LA]],$K:$R,2,FALSE)</f>
        <v>78</v>
      </c>
      <c r="C5" s="13">
        <f>VLOOKUP(Table2[[#This Row],[LA]],$K:$R,3,FALSE)</f>
        <v>82</v>
      </c>
      <c r="D5" s="12">
        <f>'Clare Co'!B6</f>
        <v>0</v>
      </c>
      <c r="E5" s="12">
        <f>'Clare Co'!B8</f>
        <v>3</v>
      </c>
      <c r="F5" s="13">
        <f>'Clare Co'!B1</f>
        <v>2</v>
      </c>
      <c r="G5" s="6">
        <f>Table2[[#This Row],[Members Premises]]+Table2[[#This Row],[Revoked Members]]+Table2[[#This Row],[Obligated &amp; (Reinstated)]]+Table2[[#This Row],[Potential/ Unregistered]]</f>
        <v>87</v>
      </c>
      <c r="H5" s="11">
        <f>Table2[[#This Row],[Members Premises]]/G5</f>
        <v>0.94252873563218387</v>
      </c>
      <c r="I5" s="11"/>
      <c r="K5" s="69" t="s">
        <v>290</v>
      </c>
      <c r="L5" s="6">
        <v>145</v>
      </c>
      <c r="M5" s="6">
        <v>165</v>
      </c>
      <c r="N5" s="12">
        <v>3</v>
      </c>
      <c r="O5" s="12" t="s">
        <v>401</v>
      </c>
      <c r="P5" s="10">
        <v>3</v>
      </c>
      <c r="Q5" s="10">
        <v>171</v>
      </c>
      <c r="R5" s="70">
        <f>Table216[[#This Row],[Member Premises ]]/Table216[[#This Row],[Total]]</f>
        <v>0.96491228070175439</v>
      </c>
    </row>
    <row r="6" spans="1:18" customFormat="1" x14ac:dyDescent="0.25">
      <c r="A6" s="6" t="s">
        <v>299</v>
      </c>
      <c r="B6" s="13">
        <f>VLOOKUP(Table2[[#This Row],[LA]],$K:$R,2,FALSE)</f>
        <v>59</v>
      </c>
      <c r="C6" s="13">
        <f>VLOOKUP(Table2[[#This Row],[LA]],$K:$R,3,FALSE)</f>
        <v>65</v>
      </c>
      <c r="D6" s="12">
        <f>'Waterford Co'!B4</f>
        <v>5</v>
      </c>
      <c r="E6" s="12">
        <f>'Waterford Co'!B11</f>
        <v>0</v>
      </c>
      <c r="F6" s="13">
        <f>'Waterford Co'!B1</f>
        <v>0</v>
      </c>
      <c r="G6" s="6">
        <f>Table2[[#This Row],[Members Premises]]+Table2[[#This Row],[Revoked Members]]+Table2[[#This Row],[Obligated &amp; (Reinstated)]]+Table2[[#This Row],[Potential/ Unregistered]]</f>
        <v>70</v>
      </c>
      <c r="H6" s="11">
        <f>Table2[[#This Row],[Members Premises]]/G6</f>
        <v>0.9285714285714286</v>
      </c>
      <c r="I6" s="11"/>
      <c r="K6" s="69" t="s">
        <v>281</v>
      </c>
      <c r="L6" s="6">
        <v>108</v>
      </c>
      <c r="M6" s="6">
        <v>120</v>
      </c>
      <c r="N6" s="12">
        <v>4</v>
      </c>
      <c r="O6" s="12" t="s">
        <v>401</v>
      </c>
      <c r="P6" s="10">
        <v>1</v>
      </c>
      <c r="Q6" s="10">
        <v>125</v>
      </c>
      <c r="R6" s="70">
        <f>Table216[[#This Row],[Member Premises ]]/Table216[[#This Row],[Total]]</f>
        <v>0.96</v>
      </c>
    </row>
    <row r="7" spans="1:18" customFormat="1" x14ac:dyDescent="0.25">
      <c r="A7" s="6" t="s">
        <v>246</v>
      </c>
      <c r="B7" s="13">
        <f>VLOOKUP(Table2[[#This Row],[LA]],$K:$R,2,FALSE)</f>
        <v>109</v>
      </c>
      <c r="C7" s="13">
        <f>VLOOKUP(Table2[[#This Row],[LA]],$K:$R,3,FALSE)</f>
        <v>113</v>
      </c>
      <c r="D7" s="12">
        <f>'Tipperary Co'!B7</f>
        <v>9</v>
      </c>
      <c r="E7" s="12">
        <f>'Tipperary Co'!B18</f>
        <v>2</v>
      </c>
      <c r="F7" s="13">
        <f>'Tipperary Co'!B1</f>
        <v>3</v>
      </c>
      <c r="G7" s="6">
        <f>Table2[[#This Row],[Members Premises]]+Table2[[#This Row],[Revoked Members]]+Table2[[#This Row],[Obligated &amp; (Reinstated)]]+Table2[[#This Row],[Potential/ Unregistered]]</f>
        <v>127</v>
      </c>
      <c r="H7" s="11">
        <f>Table2[[#This Row],[Members Premises]]/G7</f>
        <v>0.88976377952755903</v>
      </c>
      <c r="I7" s="11"/>
      <c r="K7" s="69" t="s">
        <v>61</v>
      </c>
      <c r="L7" s="6">
        <v>291</v>
      </c>
      <c r="M7" s="6">
        <v>309</v>
      </c>
      <c r="N7" s="10">
        <v>15</v>
      </c>
      <c r="O7" s="10" t="s">
        <v>401</v>
      </c>
      <c r="P7" s="10">
        <v>1</v>
      </c>
      <c r="Q7" s="10">
        <v>325</v>
      </c>
      <c r="R7" s="70">
        <f>Table216[[#This Row],[Member Premises ]]/Table216[[#This Row],[Total]]</f>
        <v>0.95076923076923081</v>
      </c>
    </row>
    <row r="8" spans="1:18" customFormat="1" x14ac:dyDescent="0.25">
      <c r="A8" s="6" t="s">
        <v>49</v>
      </c>
      <c r="B8" s="12">
        <f>VLOOKUP(Table2[[#This Row],[LA]],$K:$R,2,FALSE)</f>
        <v>38</v>
      </c>
      <c r="C8" s="13">
        <f>VLOOKUP(Table2[[#This Row],[LA]],$K:$R,3,FALSE)</f>
        <v>49</v>
      </c>
      <c r="D8" s="12">
        <f>'Cork City '!B10</f>
        <v>1</v>
      </c>
      <c r="E8" s="12">
        <f>'Cork City '!B13</f>
        <v>0</v>
      </c>
      <c r="F8" s="13">
        <f>'Cork City '!B1</f>
        <v>6</v>
      </c>
      <c r="G8" s="13">
        <f>Table2[[#This Row],[Members Premises]]+Table2[[#This Row],[Revoked Members]]+Table2[[#This Row],[Obligated &amp; (Reinstated)]]+Table2[[#This Row],[Potential/ Unregistered]]</f>
        <v>56</v>
      </c>
      <c r="H8" s="11">
        <f>Table2[[#This Row],[Members Premises]]/G8</f>
        <v>0.875</v>
      </c>
      <c r="I8" s="11"/>
      <c r="K8" s="69" t="s">
        <v>283</v>
      </c>
      <c r="L8" s="6">
        <v>47</v>
      </c>
      <c r="M8" s="6">
        <v>51</v>
      </c>
      <c r="N8" s="12">
        <v>2</v>
      </c>
      <c r="O8" s="12" t="s">
        <v>401</v>
      </c>
      <c r="P8" s="10">
        <v>1</v>
      </c>
      <c r="Q8" s="10">
        <v>54</v>
      </c>
      <c r="R8" s="70">
        <f>Table216[[#This Row],[Member Premises ]]/Table216[[#This Row],[Total]]</f>
        <v>0.94444444444444442</v>
      </c>
    </row>
    <row r="9" spans="1:18" customFormat="1" x14ac:dyDescent="0.25">
      <c r="A9" s="6" t="s">
        <v>11</v>
      </c>
      <c r="B9" s="13">
        <f>VLOOKUP(Table2[[#This Row],[LA]],$K:$R,2,FALSE)</f>
        <v>28</v>
      </c>
      <c r="C9" s="13">
        <f>VLOOKUP(Table2[[#This Row],[LA]],$K:$R,3,FALSE)</f>
        <v>33</v>
      </c>
      <c r="D9" s="12">
        <f>'Carlow Co'!B9</f>
        <v>1</v>
      </c>
      <c r="E9" s="12">
        <f>'Carlow Co'!B12</f>
        <v>0</v>
      </c>
      <c r="F9" s="13">
        <f>'Carlow Co'!B1</f>
        <v>5</v>
      </c>
      <c r="G9" s="6">
        <f>Table2[[#This Row],[Members Premises]]+Table2[[#This Row],[Revoked Members]]+Table2[[#This Row],[Obligated &amp; (Reinstated)]]+Table2[[#This Row],[Potential/ Unregistered]]</f>
        <v>39</v>
      </c>
      <c r="H9" s="11">
        <f>Table2[[#This Row],[Members Premises]]/G9</f>
        <v>0.84615384615384615</v>
      </c>
      <c r="I9" s="11"/>
      <c r="K9" s="69" t="s">
        <v>37</v>
      </c>
      <c r="L9" s="13">
        <v>78</v>
      </c>
      <c r="M9" s="13">
        <v>82</v>
      </c>
      <c r="N9" s="12" t="s">
        <v>401</v>
      </c>
      <c r="O9" s="12">
        <v>3</v>
      </c>
      <c r="P9" s="10">
        <v>2</v>
      </c>
      <c r="Q9" s="10">
        <v>87</v>
      </c>
      <c r="R9" s="70">
        <f>Table216[[#This Row],[Member Premises ]]/Table216[[#This Row],[Total]]</f>
        <v>0.94252873563218387</v>
      </c>
    </row>
    <row r="10" spans="1:18" customFormat="1" x14ac:dyDescent="0.25">
      <c r="A10" s="6" t="s">
        <v>77</v>
      </c>
      <c r="B10" s="13">
        <f>VLOOKUP(Table2[[#This Row],[LA]],$K:$R,2,FALSE)</f>
        <v>130</v>
      </c>
      <c r="C10" s="13">
        <f>VLOOKUP(Table2[[#This Row],[LA]],$K:$R,3,FALSE)</f>
        <v>136</v>
      </c>
      <c r="D10" s="12">
        <f>'Kerry Co'!B25</f>
        <v>6</v>
      </c>
      <c r="E10" s="12">
        <f>'Kerry Co'!B33</f>
        <v>0</v>
      </c>
      <c r="F10" s="13">
        <f>'Kerry Co'!B1</f>
        <v>21</v>
      </c>
      <c r="G10" s="6">
        <f>Table2[[#This Row],[Members Premises]]+Table2[[#This Row],[Revoked Members]]+Table2[[#This Row],[Obligated &amp; (Reinstated)]]+Table2[[#This Row],[Potential/ Unregistered]]</f>
        <v>163</v>
      </c>
      <c r="H10" s="11">
        <f>Table2[[#This Row],[Members Premises]]/G10</f>
        <v>0.83435582822085885</v>
      </c>
      <c r="I10" s="11"/>
      <c r="K10" s="69" t="s">
        <v>299</v>
      </c>
      <c r="L10" s="6">
        <v>59</v>
      </c>
      <c r="M10" s="6">
        <v>65</v>
      </c>
      <c r="N10" s="12">
        <v>4</v>
      </c>
      <c r="O10" s="12" t="s">
        <v>401</v>
      </c>
      <c r="P10" s="10">
        <v>0</v>
      </c>
      <c r="Q10" s="10">
        <v>69</v>
      </c>
      <c r="R10" s="70">
        <f>Table216[[#This Row],[Member Premises ]]/Table216[[#This Row],[Total]]</f>
        <v>0.94202898550724634</v>
      </c>
    </row>
    <row r="11" spans="1:18" s="7" customFormat="1" x14ac:dyDescent="0.25">
      <c r="A11" s="6" t="s">
        <v>200</v>
      </c>
      <c r="B11" s="13">
        <f>VLOOKUP(Table2[[#This Row],[LA]],$K:$R,2,FALSE)</f>
        <v>80</v>
      </c>
      <c r="C11" s="13">
        <f>VLOOKUP(Table2[[#This Row],[LA]],$K:$R,3,FALSE)</f>
        <v>84</v>
      </c>
      <c r="D11" s="12">
        <f>'Wexford Co'!B16</f>
        <v>4</v>
      </c>
      <c r="E11" s="12">
        <f>'Wexford Co'!B22</f>
        <v>2</v>
      </c>
      <c r="F11" s="13">
        <f>'Wexford Co'!B1</f>
        <v>12</v>
      </c>
      <c r="G11" s="6">
        <f>Table2[[#This Row],[Members Premises]]+Table2[[#This Row],[Revoked Members]]+Table2[[#This Row],[Obligated &amp; (Reinstated)]]+Table2[[#This Row],[Potential/ Unregistered]]</f>
        <v>102</v>
      </c>
      <c r="H11" s="11">
        <f>Table2[[#This Row],[Members Premises]]/G11</f>
        <v>0.82352941176470584</v>
      </c>
      <c r="I11" s="11"/>
      <c r="K11" s="69" t="s">
        <v>293</v>
      </c>
      <c r="L11" s="6">
        <v>132</v>
      </c>
      <c r="M11" s="6">
        <v>145</v>
      </c>
      <c r="N11" s="12">
        <v>9</v>
      </c>
      <c r="O11" s="12" t="s">
        <v>401</v>
      </c>
      <c r="P11" s="10">
        <v>0</v>
      </c>
      <c r="Q11" s="10">
        <v>154</v>
      </c>
      <c r="R11" s="70">
        <f>Table216[[#This Row],[Member Premises ]]/Table216[[#This Row],[Total]]</f>
        <v>0.94155844155844159</v>
      </c>
    </row>
    <row r="12" spans="1:18" customFormat="1" x14ac:dyDescent="0.25">
      <c r="A12" s="6" t="s">
        <v>158</v>
      </c>
      <c r="B12" s="13">
        <f>VLOOKUP(Table2[[#This Row],[LA]],$K:$R,2,FALSE)</f>
        <v>59</v>
      </c>
      <c r="C12" s="13">
        <f>VLOOKUP(Table2[[#This Row],[LA]],$K:$R,3,FALSE)</f>
        <v>62</v>
      </c>
      <c r="D12" s="12">
        <f>'Kilkenny Co'!B15</f>
        <v>5</v>
      </c>
      <c r="E12" s="12">
        <f>'Kilkenny Co'!B22</f>
        <v>4</v>
      </c>
      <c r="F12" s="13">
        <f>'Kilkenny Co'!B1</f>
        <v>11</v>
      </c>
      <c r="G12" s="6">
        <f>Table2[[#This Row],[Members Premises]]+Table2[[#This Row],[Revoked Members]]+Table2[[#This Row],[Obligated &amp; (Reinstated)]]+Table2[[#This Row],[Potential/ Unregistered]]</f>
        <v>82</v>
      </c>
      <c r="H12" s="11">
        <f>Table2[[#This Row],[Members Premises]]/G12</f>
        <v>0.75609756097560976</v>
      </c>
      <c r="I12" s="11"/>
      <c r="K12" s="69" t="s">
        <v>298</v>
      </c>
      <c r="L12" s="6">
        <v>114</v>
      </c>
      <c r="M12" s="6">
        <v>137</v>
      </c>
      <c r="N12" s="12">
        <v>4</v>
      </c>
      <c r="O12" s="12">
        <v>1</v>
      </c>
      <c r="P12" s="10">
        <v>4</v>
      </c>
      <c r="Q12" s="10">
        <v>146</v>
      </c>
      <c r="R12" s="70">
        <f>Table216[[#This Row],[Member Premises ]]/Table216[[#This Row],[Total]]</f>
        <v>0.93835616438356162</v>
      </c>
    </row>
    <row r="13" spans="1:18" customFormat="1" x14ac:dyDescent="0.25">
      <c r="A13" s="6" t="s">
        <v>286</v>
      </c>
      <c r="B13" s="6">
        <f>SUBTOTAL(109,Table2[[Members ]])</f>
        <v>1004</v>
      </c>
      <c r="C13" s="6">
        <f>SUBTOTAL(109,Table2[Members Premises])</f>
        <v>1078</v>
      </c>
      <c r="D13" s="10">
        <f>SUBTOTAL(109,Table2[Revoked Members])</f>
        <v>54</v>
      </c>
      <c r="E13" s="6">
        <f>SUBTOTAL(109,Table2[Obligated &amp; (Reinstated)])</f>
        <v>11</v>
      </c>
      <c r="F13" s="6">
        <f>SUBTOTAL(109,Table2[Potential/ Unregistered])</f>
        <v>61</v>
      </c>
      <c r="G13" s="6">
        <f>SUBTOTAL(109,Table2[Total])</f>
        <v>1204</v>
      </c>
      <c r="H13" s="11">
        <f>SUBTOTAL(101,Table2[% Registered])</f>
        <v>0.87944822399160771</v>
      </c>
      <c r="I13" s="11"/>
      <c r="K13" s="69" t="s">
        <v>289</v>
      </c>
      <c r="L13" s="6">
        <v>48</v>
      </c>
      <c r="M13" s="6">
        <v>58</v>
      </c>
      <c r="N13" s="12">
        <v>2</v>
      </c>
      <c r="O13" s="12" t="s">
        <v>401</v>
      </c>
      <c r="P13" s="10">
        <v>2</v>
      </c>
      <c r="Q13" s="10">
        <v>62</v>
      </c>
      <c r="R13" s="70">
        <f>Table216[[#This Row],[Member Premises ]]/Table216[[#This Row],[Total]]</f>
        <v>0.93548387096774188</v>
      </c>
    </row>
    <row r="14" spans="1:18" customFormat="1" x14ac:dyDescent="0.25">
      <c r="E14" s="7"/>
      <c r="F14" s="7"/>
      <c r="G14" s="7"/>
      <c r="I14" s="7"/>
      <c r="K14" s="69" t="s">
        <v>295</v>
      </c>
      <c r="L14" s="13">
        <v>64</v>
      </c>
      <c r="M14" s="13">
        <v>71</v>
      </c>
      <c r="N14" s="10">
        <v>2</v>
      </c>
      <c r="O14" s="12">
        <v>2</v>
      </c>
      <c r="P14" s="10">
        <v>2</v>
      </c>
      <c r="Q14" s="10">
        <v>77</v>
      </c>
      <c r="R14" s="70">
        <f>Table216[[#This Row],[Member Premises ]]/Table216[[#This Row],[Total]]</f>
        <v>0.92207792207792205</v>
      </c>
    </row>
    <row r="15" spans="1:18" customFormat="1" x14ac:dyDescent="0.25">
      <c r="A15" s="7"/>
      <c r="B15" s="7"/>
      <c r="E15" s="7"/>
      <c r="F15" s="7"/>
      <c r="G15" s="7"/>
      <c r="I15" s="7"/>
      <c r="K15" s="69" t="s">
        <v>292</v>
      </c>
      <c r="L15" s="6">
        <v>56</v>
      </c>
      <c r="M15" s="6">
        <v>59</v>
      </c>
      <c r="N15" s="12">
        <v>5</v>
      </c>
      <c r="O15" s="12" t="s">
        <v>401</v>
      </c>
      <c r="P15" s="10">
        <v>0</v>
      </c>
      <c r="Q15" s="10">
        <v>64</v>
      </c>
      <c r="R15" s="70">
        <f>Table216[[#This Row],[Member Premises ]]/Table216[[#This Row],[Total]]</f>
        <v>0.921875</v>
      </c>
    </row>
    <row r="16" spans="1:18" customFormat="1" x14ac:dyDescent="0.25">
      <c r="A16" s="7"/>
      <c r="B16" s="7"/>
      <c r="E16" s="7"/>
      <c r="F16" s="7"/>
      <c r="G16" s="7"/>
      <c r="I16" s="7"/>
      <c r="K16" s="69" t="s">
        <v>278</v>
      </c>
      <c r="L16" s="6">
        <v>90</v>
      </c>
      <c r="M16" s="6">
        <v>94</v>
      </c>
      <c r="N16" s="10">
        <v>2</v>
      </c>
      <c r="O16" s="12">
        <v>2</v>
      </c>
      <c r="P16" s="10">
        <v>5</v>
      </c>
      <c r="Q16" s="10">
        <v>103</v>
      </c>
      <c r="R16" s="70">
        <f>Table216[[#This Row],[Member Premises ]]/Table216[[#This Row],[Total]]</f>
        <v>0.91262135922330101</v>
      </c>
    </row>
    <row r="17" spans="1:18" customFormat="1" ht="15" customHeight="1" x14ac:dyDescent="0.25">
      <c r="A17" s="7"/>
      <c r="B17" s="7"/>
      <c r="E17" s="7"/>
      <c r="F17" s="7"/>
      <c r="G17" s="7"/>
      <c r="I17" s="7"/>
      <c r="K17" s="69" t="s">
        <v>301</v>
      </c>
      <c r="L17" s="13">
        <v>97</v>
      </c>
      <c r="M17" s="13">
        <v>103</v>
      </c>
      <c r="N17" s="12">
        <v>6</v>
      </c>
      <c r="O17" s="12">
        <v>2</v>
      </c>
      <c r="P17" s="10">
        <v>2</v>
      </c>
      <c r="Q17" s="10">
        <v>113</v>
      </c>
      <c r="R17" s="70">
        <f>Table216[[#This Row],[Member Premises ]]/Table216[[#This Row],[Total]]</f>
        <v>0.91150442477876104</v>
      </c>
    </row>
    <row r="18" spans="1:18" customFormat="1" x14ac:dyDescent="0.25">
      <c r="A18" s="7"/>
      <c r="B18" s="7"/>
      <c r="E18" s="7"/>
      <c r="F18" s="7"/>
      <c r="G18" s="7"/>
      <c r="I18" s="7"/>
      <c r="K18" s="69" t="s">
        <v>296</v>
      </c>
      <c r="L18" s="6">
        <v>129</v>
      </c>
      <c r="M18" s="6">
        <v>140</v>
      </c>
      <c r="N18" s="12">
        <v>4</v>
      </c>
      <c r="O18" s="12">
        <v>2</v>
      </c>
      <c r="P18" s="10">
        <v>9</v>
      </c>
      <c r="Q18" s="10">
        <v>155</v>
      </c>
      <c r="R18" s="70">
        <f>Table216[[#This Row],[Member Premises ]]/Table216[[#This Row],[Total]]</f>
        <v>0.90322580645161288</v>
      </c>
    </row>
    <row r="19" spans="1:18" customFormat="1" x14ac:dyDescent="0.25">
      <c r="E19" s="7"/>
      <c r="F19" s="7"/>
      <c r="G19" s="7"/>
      <c r="I19" s="7"/>
      <c r="K19" s="69" t="s">
        <v>246</v>
      </c>
      <c r="L19" s="6">
        <v>109</v>
      </c>
      <c r="M19" s="6">
        <v>113</v>
      </c>
      <c r="N19" s="12">
        <v>9</v>
      </c>
      <c r="O19" s="12">
        <v>2</v>
      </c>
      <c r="P19" s="10">
        <v>3</v>
      </c>
      <c r="Q19" s="10">
        <v>127</v>
      </c>
      <c r="R19" s="70">
        <f>Table216[[#This Row],[Member Premises ]]/Table216[[#This Row],[Total]]</f>
        <v>0.88976377952755903</v>
      </c>
    </row>
    <row r="20" spans="1:18" customFormat="1" x14ac:dyDescent="0.25">
      <c r="A20" t="s">
        <v>323</v>
      </c>
      <c r="E20" s="7"/>
      <c r="F20" s="7"/>
      <c r="G20" s="7"/>
      <c r="I20" s="7"/>
      <c r="K20" s="69" t="s">
        <v>49</v>
      </c>
      <c r="L20" s="6">
        <v>38</v>
      </c>
      <c r="M20" s="6">
        <v>49</v>
      </c>
      <c r="N20" s="12">
        <v>1</v>
      </c>
      <c r="O20" s="10" t="s">
        <v>401</v>
      </c>
      <c r="P20" s="10">
        <v>6</v>
      </c>
      <c r="Q20" s="10">
        <v>56</v>
      </c>
      <c r="R20" s="70">
        <f>Table216[[#This Row],[Member Premises ]]/Table216[[#This Row],[Total]]</f>
        <v>0.875</v>
      </c>
    </row>
    <row r="21" spans="1:18" customFormat="1" x14ac:dyDescent="0.25">
      <c r="E21" s="7"/>
      <c r="F21" s="7"/>
      <c r="G21" s="7"/>
      <c r="I21" s="7"/>
      <c r="K21" s="69" t="s">
        <v>294</v>
      </c>
      <c r="L21" s="6">
        <v>40</v>
      </c>
      <c r="M21" s="6">
        <v>42</v>
      </c>
      <c r="N21" s="12">
        <v>2</v>
      </c>
      <c r="O21" s="12">
        <v>2</v>
      </c>
      <c r="P21" s="10">
        <v>3</v>
      </c>
      <c r="Q21" s="10">
        <v>49</v>
      </c>
      <c r="R21" s="70">
        <f>Table216[[#This Row],[Member Premises ]]/Table216[[#This Row],[Total]]</f>
        <v>0.8571428571428571</v>
      </c>
    </row>
    <row r="22" spans="1:18" customFormat="1" x14ac:dyDescent="0.25">
      <c r="E22" s="7"/>
      <c r="F22" s="7"/>
      <c r="G22" s="7"/>
      <c r="I22" s="7"/>
      <c r="K22" s="69" t="s">
        <v>288</v>
      </c>
      <c r="L22" s="6">
        <v>127</v>
      </c>
      <c r="M22" s="6">
        <v>149</v>
      </c>
      <c r="N22" s="12">
        <v>14</v>
      </c>
      <c r="O22" s="12">
        <v>5</v>
      </c>
      <c r="P22" s="10">
        <v>7</v>
      </c>
      <c r="Q22" s="10">
        <v>175</v>
      </c>
      <c r="R22" s="70">
        <f>Table216[[#This Row],[Member Premises ]]/Table216[[#This Row],[Total]]</f>
        <v>0.85142857142857142</v>
      </c>
    </row>
    <row r="23" spans="1:18" customFormat="1" x14ac:dyDescent="0.25">
      <c r="E23" s="7"/>
      <c r="F23" s="7"/>
      <c r="G23" s="7"/>
      <c r="I23" s="7"/>
      <c r="K23" s="69" t="s">
        <v>300</v>
      </c>
      <c r="L23" s="6">
        <v>60</v>
      </c>
      <c r="M23" s="6">
        <v>62</v>
      </c>
      <c r="N23" s="12">
        <v>2</v>
      </c>
      <c r="O23" s="12">
        <v>2</v>
      </c>
      <c r="P23" s="10">
        <v>7</v>
      </c>
      <c r="Q23" s="10">
        <v>73</v>
      </c>
      <c r="R23" s="70">
        <f>Table216[[#This Row],[Member Premises ]]/Table216[[#This Row],[Total]]</f>
        <v>0.84931506849315064</v>
      </c>
    </row>
    <row r="24" spans="1:18" customFormat="1" x14ac:dyDescent="0.25">
      <c r="E24" s="7"/>
      <c r="F24" s="7"/>
      <c r="G24" s="7"/>
      <c r="I24" s="7"/>
      <c r="K24" s="69" t="s">
        <v>297</v>
      </c>
      <c r="L24" s="6">
        <v>43</v>
      </c>
      <c r="M24" s="6">
        <v>45</v>
      </c>
      <c r="N24" s="12">
        <v>2</v>
      </c>
      <c r="O24" s="10" t="s">
        <v>401</v>
      </c>
      <c r="P24" s="10">
        <v>6</v>
      </c>
      <c r="Q24" s="10">
        <v>53</v>
      </c>
      <c r="R24" s="70">
        <f>Table216[[#This Row],[Member Premises ]]/Table216[[#This Row],[Total]]</f>
        <v>0.84905660377358494</v>
      </c>
    </row>
    <row r="25" spans="1:18" customFormat="1" x14ac:dyDescent="0.25">
      <c r="E25" s="7"/>
      <c r="F25" s="7"/>
      <c r="G25" s="7"/>
      <c r="I25" s="7"/>
      <c r="K25" s="69" t="s">
        <v>11</v>
      </c>
      <c r="L25" s="6">
        <v>28</v>
      </c>
      <c r="M25" s="6">
        <v>33</v>
      </c>
      <c r="N25" s="12">
        <v>1</v>
      </c>
      <c r="O25" s="12" t="s">
        <v>401</v>
      </c>
      <c r="P25" s="10">
        <v>5</v>
      </c>
      <c r="Q25" s="10">
        <v>39</v>
      </c>
      <c r="R25" s="70">
        <f>Table216[[#This Row],[Member Premises ]]/Table216[[#This Row],[Total]]</f>
        <v>0.84615384615384615</v>
      </c>
    </row>
    <row r="26" spans="1:18" customFormat="1" x14ac:dyDescent="0.25">
      <c r="E26" s="7"/>
      <c r="F26" s="7"/>
      <c r="G26" s="7"/>
      <c r="I26" s="7"/>
      <c r="K26" s="69" t="s">
        <v>291</v>
      </c>
      <c r="L26" s="6">
        <v>113</v>
      </c>
      <c r="M26" s="6">
        <v>122</v>
      </c>
      <c r="N26" s="10">
        <v>5</v>
      </c>
      <c r="O26" s="12">
        <v>5</v>
      </c>
      <c r="P26" s="10">
        <v>13</v>
      </c>
      <c r="Q26" s="10">
        <v>145</v>
      </c>
      <c r="R26" s="70">
        <f>Table216[[#This Row],[Member Premises ]]/Table216[[#This Row],[Total]]</f>
        <v>0.8413793103448276</v>
      </c>
    </row>
    <row r="27" spans="1:18" customFormat="1" x14ac:dyDescent="0.25">
      <c r="E27" s="7"/>
      <c r="F27" s="7"/>
      <c r="G27" s="7"/>
      <c r="I27" s="7"/>
      <c r="K27" s="69" t="s">
        <v>282</v>
      </c>
      <c r="L27" s="12">
        <v>45</v>
      </c>
      <c r="M27" s="13">
        <v>47</v>
      </c>
      <c r="N27" s="10">
        <v>3</v>
      </c>
      <c r="O27" s="12" t="s">
        <v>401</v>
      </c>
      <c r="P27" s="10">
        <v>6</v>
      </c>
      <c r="Q27" s="10">
        <v>56</v>
      </c>
      <c r="R27" s="70">
        <f>Table216[[#This Row],[Member Premises ]]/Table216[[#This Row],[Total]]</f>
        <v>0.8392857142857143</v>
      </c>
    </row>
    <row r="28" spans="1:18" customFormat="1" x14ac:dyDescent="0.25">
      <c r="E28" s="7"/>
      <c r="F28" s="7"/>
      <c r="G28" s="7"/>
      <c r="I28" s="7"/>
      <c r="K28" s="69" t="s">
        <v>284</v>
      </c>
      <c r="L28" s="6">
        <v>40</v>
      </c>
      <c r="M28" s="6">
        <v>46</v>
      </c>
      <c r="N28" s="12">
        <v>2</v>
      </c>
      <c r="O28" s="12">
        <v>1</v>
      </c>
      <c r="P28" s="10">
        <v>6</v>
      </c>
      <c r="Q28" s="10">
        <v>55</v>
      </c>
      <c r="R28" s="70">
        <f>Table216[[#This Row],[Member Premises ]]/Table216[[#This Row],[Total]]</f>
        <v>0.83636363636363631</v>
      </c>
    </row>
    <row r="29" spans="1:18" customFormat="1" x14ac:dyDescent="0.25">
      <c r="E29" s="7"/>
      <c r="F29" s="7"/>
      <c r="G29" s="7"/>
      <c r="I29" s="7"/>
      <c r="K29" s="69" t="s">
        <v>77</v>
      </c>
      <c r="L29" s="6">
        <v>130</v>
      </c>
      <c r="M29" s="6">
        <v>136</v>
      </c>
      <c r="N29" s="10">
        <v>6</v>
      </c>
      <c r="O29" s="12" t="s">
        <v>401</v>
      </c>
      <c r="P29" s="10">
        <v>21</v>
      </c>
      <c r="Q29" s="10">
        <v>163</v>
      </c>
      <c r="R29" s="70">
        <f>Table216[[#This Row],[Member Premises ]]/Table216[[#This Row],[Total]]</f>
        <v>0.83435582822085885</v>
      </c>
    </row>
    <row r="30" spans="1:18" customFormat="1" x14ac:dyDescent="0.25">
      <c r="E30" s="7"/>
      <c r="F30" s="7"/>
      <c r="G30" s="7"/>
      <c r="I30" s="7"/>
      <c r="K30" s="69" t="s">
        <v>277</v>
      </c>
      <c r="L30" s="13">
        <v>55</v>
      </c>
      <c r="M30" s="13">
        <v>59</v>
      </c>
      <c r="N30" s="10">
        <v>2</v>
      </c>
      <c r="O30" s="12">
        <v>2</v>
      </c>
      <c r="P30" s="10">
        <v>8</v>
      </c>
      <c r="Q30" s="10">
        <v>71</v>
      </c>
      <c r="R30" s="70">
        <f>Table216[[#This Row],[Member Premises ]]/Table216[[#This Row],[Total]]</f>
        <v>0.83098591549295775</v>
      </c>
    </row>
    <row r="31" spans="1:18" customFormat="1" x14ac:dyDescent="0.25">
      <c r="E31" s="7"/>
      <c r="F31" s="7"/>
      <c r="G31" s="7"/>
      <c r="I31" s="7"/>
      <c r="K31" s="69" t="s">
        <v>200</v>
      </c>
      <c r="L31" s="6">
        <v>80</v>
      </c>
      <c r="M31" s="6">
        <v>84</v>
      </c>
      <c r="N31" s="10">
        <v>4</v>
      </c>
      <c r="O31" s="12">
        <v>2</v>
      </c>
      <c r="P31" s="10">
        <v>12</v>
      </c>
      <c r="Q31" s="10">
        <v>102</v>
      </c>
      <c r="R31" s="70">
        <f>Table216[[#This Row],[Member Premises ]]/Table216[[#This Row],[Total]]</f>
        <v>0.82352941176470584</v>
      </c>
    </row>
    <row r="32" spans="1:18" customFormat="1" x14ac:dyDescent="0.25">
      <c r="E32" s="7"/>
      <c r="F32" s="7"/>
      <c r="G32" s="7"/>
      <c r="I32" s="7"/>
      <c r="K32" s="69" t="s">
        <v>158</v>
      </c>
      <c r="L32" s="6">
        <v>59</v>
      </c>
      <c r="M32" s="6">
        <v>62</v>
      </c>
      <c r="N32" s="10">
        <v>5</v>
      </c>
      <c r="O32" s="12">
        <v>4</v>
      </c>
      <c r="P32" s="10">
        <v>11</v>
      </c>
      <c r="Q32" s="10">
        <v>82</v>
      </c>
      <c r="R32" s="70">
        <f>Table216[[#This Row],[Member Premises ]]/Table216[[#This Row],[Total]]</f>
        <v>0.75609756097560976</v>
      </c>
    </row>
    <row r="33" spans="1:18" customFormat="1" ht="15.75" thickBot="1" x14ac:dyDescent="0.3">
      <c r="E33" s="7"/>
      <c r="F33" s="7"/>
      <c r="G33" s="7"/>
      <c r="I33" s="7"/>
      <c r="K33" s="71" t="s">
        <v>280</v>
      </c>
      <c r="L33" s="6">
        <v>31</v>
      </c>
      <c r="M33" s="6">
        <v>31</v>
      </c>
      <c r="N33" s="12">
        <v>6</v>
      </c>
      <c r="O33" s="12">
        <v>3</v>
      </c>
      <c r="P33" s="10">
        <v>1</v>
      </c>
      <c r="Q33" s="10">
        <v>41</v>
      </c>
      <c r="R33" s="72">
        <f>Table216[[#This Row],[Member Premises ]]/Table216[[#This Row],[Total]]</f>
        <v>0.75609756097560976</v>
      </c>
    </row>
    <row r="34" spans="1:18" customFormat="1" x14ac:dyDescent="0.25">
      <c r="E34" s="7"/>
      <c r="F34" s="7"/>
      <c r="G34" s="7"/>
      <c r="I34" s="7"/>
      <c r="K34" s="14" t="s">
        <v>286</v>
      </c>
      <c r="L34" s="14">
        <f>SUBTOTAL(109,Table216[Members])</f>
        <v>2608</v>
      </c>
      <c r="M34" s="14">
        <f>SUBTOTAL(109,Table216[[Member Premises ]])</f>
        <v>2848</v>
      </c>
      <c r="N34" s="15">
        <f>SUBTOTAL(109,Table216[Revoked Members])</f>
        <v>130</v>
      </c>
      <c r="O34" s="15">
        <f>SUBTOTAL(109,Table216[Obligated &amp; Reinstated])</f>
        <v>40</v>
      </c>
      <c r="P34" s="14">
        <f>SUBTOTAL(109,Table216[[Potential Members ]])</f>
        <v>147</v>
      </c>
      <c r="Q34" s="14">
        <f>SUBTOTAL(109,Table216[Total])</f>
        <v>3165</v>
      </c>
      <c r="R34" s="16">
        <f>SUBTOTAL(101,Table216[% Registered])</f>
        <v>0.88963884902399293</v>
      </c>
    </row>
    <row r="35" spans="1:18" customFormat="1" x14ac:dyDescent="0.25">
      <c r="E35" s="7"/>
      <c r="F35" s="7"/>
      <c r="G35" s="7"/>
      <c r="I35" s="7"/>
      <c r="O35" s="7"/>
      <c r="Q35" s="7"/>
    </row>
    <row r="36" spans="1:18" s="7" customFormat="1" x14ac:dyDescent="0.25"/>
    <row r="37" spans="1:18" s="7" customFormat="1" x14ac:dyDescent="0.25"/>
    <row r="38" spans="1:18" s="7" customFormat="1" x14ac:dyDescent="0.25"/>
    <row r="39" spans="1:18" ht="15.75" thickBot="1" x14ac:dyDescent="0.3"/>
    <row r="40" spans="1:18" ht="47.25" customHeight="1" thickBot="1" x14ac:dyDescent="0.3">
      <c r="A40" s="84" t="s">
        <v>331</v>
      </c>
      <c r="B40" s="85"/>
      <c r="C40" s="85"/>
      <c r="D40" s="85"/>
      <c r="E40" s="85"/>
      <c r="F40" s="85"/>
      <c r="G40" s="85"/>
      <c r="H40" s="86"/>
      <c r="I40" s="80"/>
    </row>
    <row r="41" spans="1:18" ht="72.75" customHeight="1" thickBot="1" x14ac:dyDescent="0.3">
      <c r="A41" s="47" t="s">
        <v>274</v>
      </c>
      <c r="B41" s="87" t="s">
        <v>332</v>
      </c>
      <c r="C41" s="87"/>
      <c r="D41" s="87"/>
      <c r="E41" s="87"/>
      <c r="F41" s="87"/>
      <c r="G41" s="87"/>
      <c r="H41" s="88"/>
      <c r="I41" s="81"/>
    </row>
    <row r="42" spans="1:18" ht="54.75" customHeight="1" thickBot="1" x14ac:dyDescent="0.3">
      <c r="A42" s="48" t="s">
        <v>326</v>
      </c>
      <c r="B42" s="87" t="s">
        <v>335</v>
      </c>
      <c r="C42" s="87"/>
      <c r="D42" s="87"/>
      <c r="E42" s="87"/>
      <c r="F42" s="87"/>
      <c r="G42" s="87"/>
      <c r="H42" s="88"/>
      <c r="I42" s="81"/>
    </row>
    <row r="43" spans="1:18" ht="95.25" customHeight="1" thickBot="1" x14ac:dyDescent="0.3">
      <c r="A43" s="49" t="s">
        <v>328</v>
      </c>
      <c r="B43" s="92" t="s">
        <v>336</v>
      </c>
      <c r="C43" s="92"/>
      <c r="D43" s="92"/>
      <c r="E43" s="92"/>
      <c r="F43" s="92"/>
      <c r="G43" s="92"/>
      <c r="H43" s="93"/>
      <c r="I43" s="82"/>
    </row>
    <row r="44" spans="1:18" ht="162.75" customHeight="1" thickBot="1" x14ac:dyDescent="0.3">
      <c r="A44" s="50" t="s">
        <v>329</v>
      </c>
      <c r="B44" s="87" t="s">
        <v>337</v>
      </c>
      <c r="C44" s="87"/>
      <c r="D44" s="87"/>
      <c r="E44" s="87"/>
      <c r="F44" s="87"/>
      <c r="G44" s="87"/>
      <c r="H44" s="88"/>
      <c r="I44" s="81"/>
    </row>
    <row r="45" spans="1:18" ht="69" customHeight="1" thickBot="1" x14ac:dyDescent="0.3">
      <c r="A45" s="51" t="s">
        <v>338</v>
      </c>
      <c r="B45" s="92" t="s">
        <v>330</v>
      </c>
      <c r="C45" s="92"/>
      <c r="D45" s="92"/>
      <c r="E45" s="92"/>
      <c r="F45" s="92"/>
      <c r="G45" s="92"/>
      <c r="H45" s="93"/>
      <c r="I45" s="82"/>
    </row>
    <row r="46" spans="1:18" ht="32.25" customHeight="1" thickBot="1" x14ac:dyDescent="0.3">
      <c r="A46" s="52" t="s">
        <v>276</v>
      </c>
      <c r="B46" s="87" t="s">
        <v>333</v>
      </c>
      <c r="C46" s="87"/>
      <c r="D46" s="87"/>
      <c r="E46" s="87"/>
      <c r="F46" s="87"/>
      <c r="G46" s="87"/>
      <c r="H46" s="88"/>
      <c r="I46" s="81"/>
    </row>
    <row r="49" spans="12:33" x14ac:dyDescent="0.25">
      <c r="V49" s="42"/>
      <c r="W49" s="42"/>
      <c r="X49" s="42"/>
      <c r="Y49" s="42"/>
      <c r="Z49" s="42"/>
      <c r="AA49" s="42"/>
      <c r="AB49" s="42"/>
      <c r="AC49" s="42"/>
      <c r="AD49" s="42"/>
      <c r="AE49" s="42"/>
      <c r="AF49" s="42"/>
      <c r="AG49" s="42"/>
    </row>
    <row r="50" spans="12:33" x14ac:dyDescent="0.25">
      <c r="L50" s="7"/>
      <c r="M50" s="7"/>
      <c r="N50" s="7"/>
      <c r="O50" s="74"/>
      <c r="P50" s="74"/>
      <c r="Q50" s="7"/>
      <c r="R50" s="41"/>
      <c r="S50" s="41"/>
      <c r="T50" s="7"/>
      <c r="U50" s="7"/>
      <c r="W50" s="42"/>
      <c r="X50" s="42"/>
      <c r="Y50" s="42"/>
      <c r="Z50" s="42"/>
      <c r="AA50" s="42"/>
      <c r="AB50" s="42"/>
      <c r="AC50" s="42"/>
      <c r="AD50" s="42"/>
      <c r="AE50" s="42"/>
      <c r="AF50" s="42"/>
      <c r="AG50" s="42"/>
    </row>
    <row r="51" spans="12:33" x14ac:dyDescent="0.25">
      <c r="R51" s="42"/>
      <c r="S51" s="42"/>
    </row>
    <row r="52" spans="12:33" x14ac:dyDescent="0.25">
      <c r="R52" s="42"/>
      <c r="S52" s="42"/>
    </row>
    <row r="53" spans="12:33" x14ac:dyDescent="0.25">
      <c r="R53" s="42"/>
      <c r="S53" s="42"/>
    </row>
    <row r="54" spans="12:33" x14ac:dyDescent="0.25">
      <c r="R54" s="42"/>
      <c r="S54" s="42"/>
    </row>
    <row r="55" spans="12:33" x14ac:dyDescent="0.25">
      <c r="R55" s="42"/>
      <c r="S55" s="42"/>
    </row>
    <row r="56" spans="12:33" x14ac:dyDescent="0.25">
      <c r="R56" s="42"/>
      <c r="S56" s="42"/>
    </row>
    <row r="57" spans="12:33" x14ac:dyDescent="0.25">
      <c r="R57" s="42"/>
      <c r="S57" s="42"/>
    </row>
    <row r="58" spans="12:33" x14ac:dyDescent="0.25">
      <c r="R58" s="42"/>
      <c r="S58" s="42"/>
    </row>
    <row r="59" spans="12:33" x14ac:dyDescent="0.25">
      <c r="R59" s="42"/>
      <c r="S59" s="42"/>
    </row>
    <row r="60" spans="12:33" x14ac:dyDescent="0.25">
      <c r="R60" s="42"/>
      <c r="S60" s="42"/>
    </row>
    <row r="61" spans="12:33" x14ac:dyDescent="0.25">
      <c r="R61" s="42"/>
      <c r="S61" s="42"/>
      <c r="AD61" s="42"/>
      <c r="AE61" s="42"/>
      <c r="AF61" s="42"/>
      <c r="AG61" s="42"/>
    </row>
    <row r="62" spans="12:33" x14ac:dyDescent="0.25">
      <c r="R62" s="42"/>
      <c r="S62" s="42"/>
    </row>
    <row r="63" spans="12:33" x14ac:dyDescent="0.25">
      <c r="R63" s="42"/>
      <c r="S63" s="42"/>
    </row>
    <row r="64" spans="12:33" x14ac:dyDescent="0.25">
      <c r="R64" s="42"/>
      <c r="S64" s="42"/>
    </row>
    <row r="65" spans="8:29" x14ac:dyDescent="0.25">
      <c r="R65" s="42"/>
      <c r="S65" s="42"/>
    </row>
    <row r="66" spans="8:29" x14ac:dyDescent="0.25">
      <c r="R66" s="42"/>
      <c r="S66" s="42"/>
    </row>
    <row r="72" spans="8:29" x14ac:dyDescent="0.25">
      <c r="H72" s="42"/>
      <c r="I72" s="42"/>
      <c r="J72" s="42"/>
      <c r="V72" s="42"/>
      <c r="W72" s="42"/>
      <c r="X72" s="42"/>
      <c r="Y72" s="42"/>
      <c r="Z72" s="42"/>
      <c r="AA72" s="42"/>
      <c r="AB72" s="42"/>
      <c r="AC72" s="42"/>
    </row>
    <row r="73" spans="8:29" x14ac:dyDescent="0.25">
      <c r="H73" s="42"/>
      <c r="I73" s="42"/>
      <c r="J73" s="42"/>
      <c r="K73" s="42"/>
      <c r="L73" s="42"/>
      <c r="M73" s="42"/>
      <c r="N73" s="42"/>
      <c r="O73" s="42"/>
      <c r="P73" s="42"/>
      <c r="Q73" s="42"/>
      <c r="R73" s="42"/>
      <c r="S73" s="42"/>
      <c r="T73" s="42"/>
      <c r="U73" s="42"/>
      <c r="V73" s="42"/>
      <c r="W73" s="42"/>
      <c r="X73" s="42"/>
      <c r="Y73" s="42"/>
      <c r="Z73" s="42"/>
      <c r="AA73" s="42"/>
      <c r="AB73" s="42"/>
      <c r="AC73" s="42"/>
    </row>
    <row r="74" spans="8:29" x14ac:dyDescent="0.25">
      <c r="H74" s="42"/>
      <c r="I74" s="42"/>
      <c r="J74" s="42"/>
      <c r="K74" s="42"/>
      <c r="L74" s="42"/>
      <c r="M74" s="42"/>
      <c r="N74" s="42"/>
      <c r="O74" s="42"/>
      <c r="P74" s="42"/>
      <c r="Q74" s="42"/>
      <c r="R74" s="42"/>
      <c r="S74" s="42"/>
      <c r="T74" s="42"/>
      <c r="U74" s="42"/>
      <c r="V74" s="42"/>
      <c r="W74" s="42"/>
      <c r="X74" s="42"/>
      <c r="Y74" s="42"/>
      <c r="Z74" s="42"/>
      <c r="AA74" s="42"/>
      <c r="AB74" s="42"/>
      <c r="AC74" s="42"/>
    </row>
  </sheetData>
  <mergeCells count="9">
    <mergeCell ref="A40:H40"/>
    <mergeCell ref="B41:H41"/>
    <mergeCell ref="A1:H1"/>
    <mergeCell ref="K1:R1"/>
    <mergeCell ref="B46:H46"/>
    <mergeCell ref="B42:H42"/>
    <mergeCell ref="B43:H43"/>
    <mergeCell ref="B44:H44"/>
    <mergeCell ref="B45:H45"/>
  </mergeCells>
  <pageMargins left="0.25" right="0.25" top="0.75" bottom="0.75" header="0.3" footer="0.3"/>
  <pageSetup paperSize="9" scale="32" orientation="landscape" r:id="rId1"/>
  <colBreaks count="1" manualBreakCount="1">
    <brk id="19"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J50" sqref="J50"/>
    </sheetView>
  </sheetViews>
  <sheetFormatPr defaultRowHeight="15" x14ac:dyDescent="0.25"/>
  <cols>
    <col min="1" max="1" width="30.28515625" customWidth="1"/>
    <col min="2"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 min="16" max="16" width="9.42578125" bestFit="1" customWidth="1"/>
  </cols>
  <sheetData>
    <row r="1" spans="1:13" s="28" customFormat="1" ht="19.5" thickBot="1" x14ac:dyDescent="0.35">
      <c r="A1" s="29" t="s">
        <v>334</v>
      </c>
      <c r="B1" s="30"/>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ht="15.75" thickBot="1" x14ac:dyDescent="0.3">
      <c r="A3" s="1"/>
      <c r="B3" s="1"/>
      <c r="C3" s="1"/>
      <c r="D3" s="1"/>
      <c r="E3" s="1"/>
      <c r="F3" s="1"/>
      <c r="G3" s="1"/>
      <c r="H3" s="1"/>
      <c r="I3" s="1"/>
      <c r="J3" s="1"/>
      <c r="K3" s="1"/>
      <c r="L3" s="1"/>
    </row>
    <row r="4" spans="1:13" ht="19.5" thickBot="1" x14ac:dyDescent="0.35">
      <c r="A4" s="38" t="s">
        <v>275</v>
      </c>
      <c r="B4" s="53">
        <f>COUNTA(B5:B9)</f>
        <v>5</v>
      </c>
      <c r="C4" s="1"/>
      <c r="D4" s="1"/>
      <c r="E4" s="1"/>
      <c r="F4" s="1"/>
      <c r="G4" s="1"/>
      <c r="H4" s="1"/>
      <c r="I4" s="1"/>
      <c r="J4" s="1"/>
      <c r="K4" s="1"/>
      <c r="L4" s="1"/>
    </row>
    <row r="5" spans="1:13" s="20" customFormat="1" x14ac:dyDescent="0.25">
      <c r="A5" s="59" t="s">
        <v>263</v>
      </c>
      <c r="B5" s="37" t="s">
        <v>354</v>
      </c>
      <c r="C5" s="2"/>
      <c r="D5" s="2" t="s">
        <v>355</v>
      </c>
      <c r="E5" s="2" t="s">
        <v>356</v>
      </c>
      <c r="F5" s="2"/>
      <c r="G5" s="2" t="s">
        <v>264</v>
      </c>
      <c r="H5" s="2"/>
      <c r="I5" s="2"/>
      <c r="J5" s="2"/>
      <c r="K5" s="2"/>
      <c r="L5" s="2" t="s">
        <v>313</v>
      </c>
      <c r="M5" s="66" t="s">
        <v>369</v>
      </c>
    </row>
    <row r="6" spans="1:13" x14ac:dyDescent="0.25">
      <c r="A6" s="59" t="s">
        <v>263</v>
      </c>
      <c r="B6" s="37" t="s">
        <v>371</v>
      </c>
      <c r="C6" s="1" t="s">
        <v>371</v>
      </c>
      <c r="D6" s="1" t="s">
        <v>372</v>
      </c>
      <c r="E6" s="1" t="s">
        <v>373</v>
      </c>
      <c r="F6" s="1" t="s">
        <v>374</v>
      </c>
      <c r="G6" s="2" t="s">
        <v>264</v>
      </c>
      <c r="H6" s="2"/>
      <c r="I6" s="1"/>
      <c r="J6" s="1"/>
      <c r="K6" s="1"/>
      <c r="L6" s="2" t="s">
        <v>361</v>
      </c>
      <c r="M6" s="66" t="s">
        <v>375</v>
      </c>
    </row>
    <row r="7" spans="1:13" s="7" customFormat="1" x14ac:dyDescent="0.25">
      <c r="A7" s="59" t="s">
        <v>263</v>
      </c>
      <c r="B7" s="7" t="s">
        <v>563</v>
      </c>
      <c r="C7" s="7" t="s">
        <v>563</v>
      </c>
      <c r="D7" s="7" t="s">
        <v>564</v>
      </c>
      <c r="E7" s="7" t="s">
        <v>565</v>
      </c>
      <c r="G7" s="2" t="s">
        <v>264</v>
      </c>
      <c r="H7" s="20" t="s">
        <v>566</v>
      </c>
      <c r="I7" s="20" t="s">
        <v>567</v>
      </c>
      <c r="K7" s="20"/>
      <c r="L7" s="2" t="s">
        <v>547</v>
      </c>
      <c r="M7" s="66" t="s">
        <v>578</v>
      </c>
    </row>
    <row r="8" spans="1:13" s="7" customFormat="1" x14ac:dyDescent="0.25">
      <c r="A8" s="59" t="s">
        <v>263</v>
      </c>
      <c r="B8" s="20" t="s">
        <v>652</v>
      </c>
      <c r="C8" s="20" t="s">
        <v>653</v>
      </c>
      <c r="D8" s="20" t="s">
        <v>654</v>
      </c>
      <c r="E8" s="20" t="s">
        <v>655</v>
      </c>
      <c r="F8" s="20" t="s">
        <v>656</v>
      </c>
      <c r="G8" s="2" t="s">
        <v>264</v>
      </c>
      <c r="H8" s="20" t="s">
        <v>657</v>
      </c>
      <c r="I8" s="20" t="s">
        <v>658</v>
      </c>
      <c r="K8" s="20"/>
      <c r="L8" s="2" t="s">
        <v>675</v>
      </c>
      <c r="M8" s="66" t="s">
        <v>674</v>
      </c>
    </row>
    <row r="9" spans="1:13" s="7" customFormat="1" x14ac:dyDescent="0.25">
      <c r="A9" s="59" t="s">
        <v>263</v>
      </c>
      <c r="B9" s="20" t="s">
        <v>659</v>
      </c>
      <c r="C9" s="20" t="s">
        <v>659</v>
      </c>
      <c r="D9" s="20" t="s">
        <v>660</v>
      </c>
      <c r="E9" s="20" t="s">
        <v>661</v>
      </c>
      <c r="F9" s="20"/>
      <c r="G9" s="2" t="s">
        <v>264</v>
      </c>
      <c r="H9" s="20" t="s">
        <v>662</v>
      </c>
      <c r="I9" s="20" t="s">
        <v>663</v>
      </c>
      <c r="K9" s="20"/>
      <c r="L9" s="2" t="s">
        <v>547</v>
      </c>
      <c r="M9" s="66" t="s">
        <v>673</v>
      </c>
    </row>
    <row r="10" spans="1:13" s="7" customFormat="1" ht="19.5" thickBot="1" x14ac:dyDescent="0.35">
      <c r="A10" s="39"/>
      <c r="G10" s="20"/>
      <c r="H10" s="20"/>
      <c r="I10" s="66"/>
      <c r="J10" s="20"/>
      <c r="K10" s="20"/>
      <c r="L10" s="1"/>
      <c r="M10" s="66"/>
    </row>
    <row r="11" spans="1:13" ht="19.5" thickBot="1" x14ac:dyDescent="0.35">
      <c r="A11" s="31" t="s">
        <v>339</v>
      </c>
      <c r="B11" s="54">
        <f>COUNTA(B12)</f>
        <v>0</v>
      </c>
      <c r="C11" s="7"/>
      <c r="D11" s="7"/>
      <c r="E11" s="7"/>
      <c r="F11" s="7"/>
      <c r="G11" s="7"/>
      <c r="H11" s="20"/>
      <c r="I11" s="7"/>
      <c r="J11" s="7"/>
      <c r="K11" s="7"/>
      <c r="L11" s="7"/>
    </row>
    <row r="14" spans="1:13" s="20" customFormat="1" x14ac:dyDescent="0.25"/>
    <row r="15" spans="1:13" s="20" customFormat="1" x14ac:dyDescent="0.25"/>
    <row r="16" spans="1:13" x14ac:dyDescent="0.25">
      <c r="B16" s="73"/>
      <c r="C16" s="17"/>
    </row>
    <row r="17" spans="2:3" x14ac:dyDescent="0.25">
      <c r="B17" s="73"/>
      <c r="C17" s="7"/>
    </row>
    <row r="18" spans="2:3" x14ac:dyDescent="0.25">
      <c r="C18" s="17"/>
    </row>
    <row r="19" spans="2:3" x14ac:dyDescent="0.25">
      <c r="B19" s="17"/>
      <c r="C19" s="17"/>
    </row>
    <row r="20" spans="2:3" x14ac:dyDescent="0.25">
      <c r="B20" s="7"/>
      <c r="C20" s="7"/>
    </row>
  </sheetData>
  <autoFilter ref="A2:M2">
    <sortState ref="A3:L9">
      <sortCondition ref="B2:B9"/>
    </sortState>
  </autoFilter>
  <conditionalFormatting sqref="B12:B13 B1:B3 B19: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6">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9"/>
  <sheetViews>
    <sheetView zoomScale="80" zoomScaleNormal="80" workbookViewId="0">
      <selection activeCell="A56" sqref="A56"/>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12.4257812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14.5703125" bestFit="1" customWidth="1"/>
  </cols>
  <sheetData>
    <row r="1" spans="1:13" s="28" customFormat="1" ht="19.5" thickBot="1" x14ac:dyDescent="0.35">
      <c r="A1" s="29" t="s">
        <v>334</v>
      </c>
      <c r="B1" s="30">
        <f>COUNTA(B3:B14)</f>
        <v>12</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1" t="s">
        <v>200</v>
      </c>
      <c r="B3" s="1" t="s">
        <v>207</v>
      </c>
      <c r="C3" s="1" t="s">
        <v>24</v>
      </c>
      <c r="D3" s="1" t="s">
        <v>208</v>
      </c>
      <c r="E3" s="1"/>
      <c r="F3" s="1" t="s">
        <v>209</v>
      </c>
      <c r="G3" s="1" t="s">
        <v>203</v>
      </c>
      <c r="H3" s="1"/>
      <c r="I3" s="1" t="s">
        <v>24</v>
      </c>
      <c r="J3" s="1" t="s">
        <v>24</v>
      </c>
      <c r="K3" s="1" t="s">
        <v>24</v>
      </c>
      <c r="L3" s="1" t="s">
        <v>32</v>
      </c>
    </row>
    <row r="4" spans="1:13" x14ac:dyDescent="0.25">
      <c r="A4" s="1" t="s">
        <v>200</v>
      </c>
      <c r="B4" s="1" t="s">
        <v>210</v>
      </c>
      <c r="C4" s="1"/>
      <c r="D4" s="1" t="s">
        <v>211</v>
      </c>
      <c r="E4" s="1"/>
      <c r="F4" s="1" t="s">
        <v>209</v>
      </c>
      <c r="G4" s="1" t="s">
        <v>203</v>
      </c>
      <c r="H4" s="1"/>
      <c r="I4" s="1" t="s">
        <v>212</v>
      </c>
      <c r="J4" s="1"/>
      <c r="K4" s="1"/>
      <c r="L4" s="1" t="s">
        <v>32</v>
      </c>
    </row>
    <row r="5" spans="1:13" x14ac:dyDescent="0.25">
      <c r="A5" s="1" t="s">
        <v>200</v>
      </c>
      <c r="B5" s="1" t="s">
        <v>213</v>
      </c>
      <c r="C5" s="1"/>
      <c r="D5" s="1" t="s">
        <v>48</v>
      </c>
      <c r="E5" s="1"/>
      <c r="F5" s="1" t="s">
        <v>214</v>
      </c>
      <c r="G5" s="1" t="s">
        <v>203</v>
      </c>
      <c r="H5" s="1"/>
      <c r="I5" s="1" t="s">
        <v>215</v>
      </c>
      <c r="J5" s="1"/>
      <c r="K5" s="1" t="s">
        <v>216</v>
      </c>
      <c r="L5" s="1" t="s">
        <v>32</v>
      </c>
    </row>
    <row r="6" spans="1:13" x14ac:dyDescent="0.25">
      <c r="A6" s="1" t="s">
        <v>200</v>
      </c>
      <c r="B6" s="1" t="s">
        <v>217</v>
      </c>
      <c r="C6" s="1"/>
      <c r="D6" s="1" t="s">
        <v>218</v>
      </c>
      <c r="E6" s="1"/>
      <c r="F6" s="1" t="s">
        <v>209</v>
      </c>
      <c r="G6" s="1" t="s">
        <v>203</v>
      </c>
      <c r="H6" s="1"/>
      <c r="I6" s="1" t="s">
        <v>219</v>
      </c>
      <c r="J6" s="1"/>
      <c r="K6" s="1"/>
      <c r="L6" s="1" t="s">
        <v>32</v>
      </c>
    </row>
    <row r="7" spans="1:13" x14ac:dyDescent="0.25">
      <c r="A7" s="1" t="s">
        <v>200</v>
      </c>
      <c r="B7" s="1" t="s">
        <v>220</v>
      </c>
      <c r="C7" s="1" t="s">
        <v>220</v>
      </c>
      <c r="D7" s="1" t="s">
        <v>221</v>
      </c>
      <c r="E7" s="1"/>
      <c r="F7" s="1" t="s">
        <v>222</v>
      </c>
      <c r="G7" s="1" t="s">
        <v>203</v>
      </c>
      <c r="H7" s="1"/>
      <c r="I7" s="1" t="s">
        <v>223</v>
      </c>
      <c r="J7" s="1" t="s">
        <v>24</v>
      </c>
      <c r="K7" s="1" t="s">
        <v>24</v>
      </c>
      <c r="L7" s="1" t="s">
        <v>224</v>
      </c>
    </row>
    <row r="8" spans="1:13" x14ac:dyDescent="0.25">
      <c r="A8" s="1" t="s">
        <v>200</v>
      </c>
      <c r="B8" s="1" t="s">
        <v>225</v>
      </c>
      <c r="C8" s="1"/>
      <c r="D8" s="1" t="s">
        <v>226</v>
      </c>
      <c r="E8" s="1"/>
      <c r="F8" s="1" t="s">
        <v>227</v>
      </c>
      <c r="G8" s="1" t="s">
        <v>203</v>
      </c>
      <c r="H8" s="1"/>
      <c r="I8" s="1" t="s">
        <v>228</v>
      </c>
      <c r="J8" s="1"/>
      <c r="K8" s="1"/>
      <c r="L8" s="1" t="s">
        <v>32</v>
      </c>
    </row>
    <row r="9" spans="1:13" x14ac:dyDescent="0.25">
      <c r="A9" s="1" t="s">
        <v>200</v>
      </c>
      <c r="B9" s="1" t="s">
        <v>201</v>
      </c>
      <c r="C9" s="1" t="s">
        <v>204</v>
      </c>
      <c r="D9" s="1" t="s">
        <v>205</v>
      </c>
      <c r="E9" s="1"/>
      <c r="F9" s="1" t="s">
        <v>206</v>
      </c>
      <c r="G9" s="1" t="s">
        <v>203</v>
      </c>
      <c r="H9" s="1"/>
      <c r="I9" s="1"/>
      <c r="J9" s="1"/>
      <c r="K9" s="1"/>
      <c r="L9" s="1" t="s">
        <v>33</v>
      </c>
    </row>
    <row r="10" spans="1:13" x14ac:dyDescent="0.25">
      <c r="A10" s="1" t="s">
        <v>200</v>
      </c>
      <c r="B10" s="1" t="s">
        <v>201</v>
      </c>
      <c r="C10" s="1"/>
      <c r="D10" s="1" t="s">
        <v>48</v>
      </c>
      <c r="E10" s="1"/>
      <c r="F10" s="1" t="s">
        <v>202</v>
      </c>
      <c r="G10" s="1" t="s">
        <v>203</v>
      </c>
      <c r="H10" s="1"/>
      <c r="I10" s="1"/>
      <c r="J10" s="1"/>
      <c r="K10" s="1"/>
      <c r="L10" s="1" t="s">
        <v>316</v>
      </c>
    </row>
    <row r="11" spans="1:13" x14ac:dyDescent="0.25">
      <c r="A11" s="1" t="s">
        <v>200</v>
      </c>
      <c r="B11" s="1" t="s">
        <v>229</v>
      </c>
      <c r="C11" s="1"/>
      <c r="D11" s="1" t="s">
        <v>230</v>
      </c>
      <c r="E11" s="1"/>
      <c r="F11" s="1" t="s">
        <v>231</v>
      </c>
      <c r="G11" s="1" t="s">
        <v>203</v>
      </c>
      <c r="H11" s="1"/>
      <c r="I11" s="1" t="s">
        <v>232</v>
      </c>
      <c r="J11" s="1"/>
      <c r="K11" s="1"/>
      <c r="L11" s="1" t="s">
        <v>32</v>
      </c>
    </row>
    <row r="12" spans="1:13" x14ac:dyDescent="0.25">
      <c r="A12" s="1" t="s">
        <v>200</v>
      </c>
      <c r="B12" s="1" t="s">
        <v>233</v>
      </c>
      <c r="C12" s="1"/>
      <c r="D12" s="1"/>
      <c r="E12" s="1"/>
      <c r="F12" s="1" t="s">
        <v>234</v>
      </c>
      <c r="G12" s="1" t="s">
        <v>203</v>
      </c>
      <c r="H12" s="1"/>
      <c r="I12" s="1" t="s">
        <v>235</v>
      </c>
      <c r="J12" s="1" t="s">
        <v>236</v>
      </c>
      <c r="K12" s="1" t="s">
        <v>237</v>
      </c>
      <c r="L12" s="1" t="s">
        <v>32</v>
      </c>
    </row>
    <row r="13" spans="1:13" x14ac:dyDescent="0.25">
      <c r="A13" s="1" t="s">
        <v>200</v>
      </c>
      <c r="B13" s="1" t="s">
        <v>238</v>
      </c>
      <c r="C13" s="1"/>
      <c r="D13" s="1" t="s">
        <v>239</v>
      </c>
      <c r="E13" s="1"/>
      <c r="F13" s="1" t="s">
        <v>240</v>
      </c>
      <c r="G13" s="1" t="s">
        <v>203</v>
      </c>
      <c r="H13" s="1"/>
      <c r="I13" s="1" t="s">
        <v>241</v>
      </c>
      <c r="J13" s="1"/>
      <c r="K13" s="1"/>
      <c r="L13" s="1" t="s">
        <v>31</v>
      </c>
    </row>
    <row r="14" spans="1:13" x14ac:dyDescent="0.25">
      <c r="A14" s="1" t="s">
        <v>200</v>
      </c>
      <c r="B14" s="1" t="s">
        <v>242</v>
      </c>
      <c r="C14" s="1" t="s">
        <v>242</v>
      </c>
      <c r="D14" s="1" t="s">
        <v>243</v>
      </c>
      <c r="E14" s="1"/>
      <c r="F14" s="1" t="s">
        <v>209</v>
      </c>
      <c r="G14" s="1" t="s">
        <v>203</v>
      </c>
      <c r="H14" s="1"/>
      <c r="I14" s="1" t="s">
        <v>244</v>
      </c>
      <c r="J14" s="1" t="s">
        <v>24</v>
      </c>
      <c r="K14" s="1" t="s">
        <v>245</v>
      </c>
      <c r="L14" s="1" t="s">
        <v>31</v>
      </c>
    </row>
    <row r="15" spans="1:13" ht="15.75" thickBot="1" x14ac:dyDescent="0.3"/>
    <row r="16" spans="1:13" ht="19.5" thickBot="1" x14ac:dyDescent="0.35">
      <c r="A16" s="38" t="s">
        <v>275</v>
      </c>
      <c r="B16" s="53">
        <f>COUNTA(B17:B20)</f>
        <v>4</v>
      </c>
    </row>
    <row r="17" spans="1:15" s="7" customFormat="1" x14ac:dyDescent="0.25">
      <c r="A17" s="59" t="s">
        <v>200</v>
      </c>
      <c r="B17" t="s">
        <v>526</v>
      </c>
      <c r="C17" t="s">
        <v>527</v>
      </c>
      <c r="D17" t="s">
        <v>528</v>
      </c>
      <c r="E17" t="s">
        <v>529</v>
      </c>
      <c r="G17" s="7" t="s">
        <v>203</v>
      </c>
      <c r="I17" t="s">
        <v>530</v>
      </c>
      <c r="L17" s="7" t="s">
        <v>532</v>
      </c>
      <c r="M17" s="66" t="s">
        <v>531</v>
      </c>
    </row>
    <row r="18" spans="1:15" s="7" customFormat="1" x14ac:dyDescent="0.25">
      <c r="A18" t="s">
        <v>200</v>
      </c>
      <c r="B18" t="s">
        <v>533</v>
      </c>
      <c r="C18" s="7" t="s">
        <v>535</v>
      </c>
      <c r="D18" s="7" t="s">
        <v>536</v>
      </c>
      <c r="E18" s="7" t="s">
        <v>222</v>
      </c>
      <c r="F18" s="7" t="s">
        <v>537</v>
      </c>
      <c r="G18" s="7" t="s">
        <v>203</v>
      </c>
      <c r="I18" s="7" t="s">
        <v>538</v>
      </c>
      <c r="L18" s="7" t="s">
        <v>437</v>
      </c>
      <c r="M18" s="66" t="s">
        <v>534</v>
      </c>
    </row>
    <row r="19" spans="1:15" s="7" customFormat="1" x14ac:dyDescent="0.25">
      <c r="A19" s="7" t="s">
        <v>200</v>
      </c>
      <c r="B19" s="7" t="s">
        <v>568</v>
      </c>
      <c r="C19" s="7" t="s">
        <v>568</v>
      </c>
      <c r="D19" s="7" t="s">
        <v>569</v>
      </c>
      <c r="E19" s="7" t="s">
        <v>570</v>
      </c>
      <c r="F19" s="7" t="s">
        <v>571</v>
      </c>
      <c r="G19" s="7" t="s">
        <v>203</v>
      </c>
      <c r="H19" s="20" t="s">
        <v>572</v>
      </c>
      <c r="I19" s="20" t="s">
        <v>573</v>
      </c>
      <c r="L19" s="7" t="s">
        <v>437</v>
      </c>
      <c r="M19" s="66" t="s">
        <v>579</v>
      </c>
    </row>
    <row r="20" spans="1:15" s="7" customFormat="1" x14ac:dyDescent="0.25">
      <c r="A20" s="7" t="s">
        <v>200</v>
      </c>
      <c r="B20" s="20" t="s">
        <v>592</v>
      </c>
      <c r="C20" s="20" t="s">
        <v>592</v>
      </c>
      <c r="D20" s="20" t="s">
        <v>593</v>
      </c>
      <c r="E20" s="20" t="s">
        <v>594</v>
      </c>
      <c r="F20" s="20" t="s">
        <v>595</v>
      </c>
      <c r="G20" s="7" t="s">
        <v>203</v>
      </c>
      <c r="H20" s="20"/>
      <c r="I20" s="20" t="s">
        <v>596</v>
      </c>
      <c r="L20" s="7" t="s">
        <v>437</v>
      </c>
      <c r="M20" s="66" t="s">
        <v>611</v>
      </c>
    </row>
    <row r="21" spans="1:15" s="7" customFormat="1" ht="19.5" thickBot="1" x14ac:dyDescent="0.35">
      <c r="A21" s="39"/>
      <c r="M21" s="66"/>
    </row>
    <row r="22" spans="1:15" ht="19.5" thickBot="1" x14ac:dyDescent="0.35">
      <c r="A22" s="31" t="s">
        <v>339</v>
      </c>
      <c r="B22" s="54">
        <f>COUNTA(B23:B31)</f>
        <v>2</v>
      </c>
    </row>
    <row r="23" spans="1:15" x14ac:dyDescent="0.25">
      <c r="A23" t="s">
        <v>200</v>
      </c>
      <c r="B23" t="s">
        <v>457</v>
      </c>
      <c r="D23" t="s">
        <v>458</v>
      </c>
      <c r="E23" t="s">
        <v>459</v>
      </c>
      <c r="G23" t="s">
        <v>203</v>
      </c>
      <c r="M23" s="66" t="s">
        <v>460</v>
      </c>
      <c r="N23" s="66"/>
      <c r="O23" s="66"/>
    </row>
    <row r="24" spans="1:15" x14ac:dyDescent="0.25">
      <c r="A24" t="s">
        <v>200</v>
      </c>
      <c r="B24" t="s">
        <v>461</v>
      </c>
      <c r="D24" t="s">
        <v>462</v>
      </c>
      <c r="E24" t="s">
        <v>463</v>
      </c>
      <c r="F24" t="s">
        <v>222</v>
      </c>
      <c r="G24" t="s">
        <v>203</v>
      </c>
      <c r="M24" s="66" t="s">
        <v>464</v>
      </c>
    </row>
    <row r="27" spans="1:15" s="20" customFormat="1" x14ac:dyDescent="0.25">
      <c r="B27" s="7"/>
      <c r="C27" s="7"/>
      <c r="D27" s="7"/>
      <c r="E27" s="7"/>
    </row>
    <row r="29" spans="1:15" s="20" customFormat="1" x14ac:dyDescent="0.25"/>
  </sheetData>
  <autoFilter ref="A2:M14">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90" zoomScaleNormal="90" workbookViewId="0">
      <selection activeCell="D34" sqref="D34"/>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8.5703125" style="20" bestFit="1" customWidth="1"/>
    <col min="12" max="12" width="18.85546875" style="20" bestFit="1" customWidth="1"/>
    <col min="13" max="13" width="47.85546875" style="66" bestFit="1" customWidth="1"/>
    <col min="14" max="16" width="24.85546875" style="20"/>
    <col min="17" max="17" width="29.140625" style="20" bestFit="1" customWidth="1"/>
    <col min="18" max="16384" width="24.85546875" style="20"/>
  </cols>
  <sheetData>
    <row r="1" spans="1:13" s="18" customFormat="1" ht="19.5" thickBot="1" x14ac:dyDescent="0.35">
      <c r="A1" s="32" t="s">
        <v>334</v>
      </c>
      <c r="B1" s="33">
        <f>COUNTA(B3:B7)</f>
        <v>5</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2" t="s">
        <v>11</v>
      </c>
      <c r="B3" s="2" t="s">
        <v>12</v>
      </c>
      <c r="C3" s="2"/>
      <c r="D3" s="2" t="s">
        <v>13</v>
      </c>
      <c r="E3" s="2" t="s">
        <v>14</v>
      </c>
      <c r="F3" s="2" t="s">
        <v>15</v>
      </c>
      <c r="G3" s="2" t="s">
        <v>16</v>
      </c>
      <c r="H3" s="2"/>
      <c r="I3" s="2" t="s">
        <v>17</v>
      </c>
      <c r="J3" s="2"/>
      <c r="K3" s="2"/>
      <c r="L3" s="20" t="s">
        <v>306</v>
      </c>
    </row>
    <row r="4" spans="1:13" x14ac:dyDescent="0.25">
      <c r="A4" s="2" t="s">
        <v>11</v>
      </c>
      <c r="B4" s="2" t="s">
        <v>18</v>
      </c>
      <c r="C4" s="2"/>
      <c r="D4" s="2" t="s">
        <v>19</v>
      </c>
      <c r="E4" s="2"/>
      <c r="F4" s="2" t="s">
        <v>20</v>
      </c>
      <c r="G4" s="2" t="s">
        <v>16</v>
      </c>
      <c r="H4" s="2"/>
      <c r="I4" s="2"/>
      <c r="J4" s="2"/>
      <c r="K4" s="2"/>
      <c r="L4" s="20" t="s">
        <v>33</v>
      </c>
    </row>
    <row r="5" spans="1:13" x14ac:dyDescent="0.25">
      <c r="A5" s="2" t="s">
        <v>11</v>
      </c>
      <c r="B5" s="2" t="s">
        <v>21</v>
      </c>
      <c r="C5" s="2"/>
      <c r="D5" s="2" t="s">
        <v>22</v>
      </c>
      <c r="E5" s="2"/>
      <c r="F5" s="2" t="s">
        <v>23</v>
      </c>
      <c r="G5" s="2" t="s">
        <v>16</v>
      </c>
      <c r="H5" s="2"/>
      <c r="I5" s="2"/>
      <c r="J5" s="2"/>
      <c r="K5" s="2"/>
      <c r="L5" s="20" t="s">
        <v>32</v>
      </c>
    </row>
    <row r="6" spans="1:13" x14ac:dyDescent="0.25">
      <c r="A6" s="2" t="s">
        <v>11</v>
      </c>
      <c r="B6" s="2" t="s">
        <v>25</v>
      </c>
      <c r="C6" s="2" t="s">
        <v>26</v>
      </c>
      <c r="D6" s="2" t="s">
        <v>27</v>
      </c>
      <c r="E6" s="2"/>
      <c r="F6" s="2" t="s">
        <v>15</v>
      </c>
      <c r="G6" s="2" t="s">
        <v>16</v>
      </c>
      <c r="H6" s="2"/>
      <c r="I6" s="2"/>
      <c r="J6" s="2"/>
      <c r="K6" s="2"/>
      <c r="L6" s="20" t="s">
        <v>307</v>
      </c>
    </row>
    <row r="7" spans="1:13" x14ac:dyDescent="0.25">
      <c r="A7" s="2" t="s">
        <v>11</v>
      </c>
      <c r="B7" s="2" t="s">
        <v>28</v>
      </c>
      <c r="C7" s="2"/>
      <c r="D7" s="2" t="s">
        <v>29</v>
      </c>
      <c r="E7" s="2"/>
      <c r="F7" s="2" t="s">
        <v>30</v>
      </c>
      <c r="G7" s="2" t="s">
        <v>16</v>
      </c>
      <c r="H7" s="2"/>
      <c r="I7" s="2"/>
      <c r="J7" s="2"/>
      <c r="K7" s="2"/>
      <c r="L7" s="20" t="s">
        <v>307</v>
      </c>
    </row>
    <row r="8" spans="1:13" ht="15.75" thickBot="1" x14ac:dyDescent="0.3"/>
    <row r="9" spans="1:13" ht="19.5" thickBot="1" x14ac:dyDescent="0.35">
      <c r="A9" s="38" t="s">
        <v>275</v>
      </c>
      <c r="B9" s="53">
        <f>COUNTA(B10:B10)</f>
        <v>1</v>
      </c>
    </row>
    <row r="10" spans="1:13" s="23" customFormat="1" x14ac:dyDescent="0.25">
      <c r="A10" s="23" t="s">
        <v>11</v>
      </c>
      <c r="B10" s="20" t="s">
        <v>407</v>
      </c>
      <c r="D10" s="20" t="s">
        <v>408</v>
      </c>
      <c r="G10" s="23" t="s">
        <v>16</v>
      </c>
      <c r="I10" s="23" t="s">
        <v>409</v>
      </c>
      <c r="L10" s="23" t="s">
        <v>438</v>
      </c>
      <c r="M10" s="78" t="s">
        <v>410</v>
      </c>
    </row>
    <row r="11" spans="1:13" s="23" customFormat="1" ht="19.5" thickBot="1" x14ac:dyDescent="0.35">
      <c r="A11" s="39"/>
      <c r="B11" s="55"/>
      <c r="M11" s="78"/>
    </row>
    <row r="12" spans="1:13" ht="19.5" thickBot="1" x14ac:dyDescent="0.35">
      <c r="A12" s="31" t="s">
        <v>339</v>
      </c>
      <c r="B12" s="54">
        <f>COUNTA(B13)</f>
        <v>0</v>
      </c>
    </row>
  </sheetData>
  <autoFilter ref="A2:L2">
    <sortState ref="A3:K8">
      <sortCondition ref="B2"/>
    </sortState>
  </autoFilter>
  <conditionalFormatting sqref="F1">
    <cfRule type="duplicateValues" dxfId="67" priority="4"/>
  </conditionalFormatting>
  <conditionalFormatting sqref="F1">
    <cfRule type="duplicateValues" dxfId="66" priority="3"/>
  </conditionalFormatting>
  <conditionalFormatting sqref="F1">
    <cfRule type="duplicateValues" dxfId="65" priority="2"/>
  </conditionalFormatting>
  <conditionalFormatting sqref="B11 B9">
    <cfRule type="duplicateValues" dxfId="64"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N24"/>
  <sheetViews>
    <sheetView zoomScale="90" zoomScaleNormal="90" workbookViewId="0">
      <selection activeCell="D35" sqref="D35"/>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0.5703125" style="22" bestFit="1" customWidth="1"/>
    <col min="9" max="9" width="13.5703125" style="22" bestFit="1" customWidth="1"/>
    <col min="10" max="10" width="6.7109375" style="22" bestFit="1" customWidth="1"/>
    <col min="11" max="11" width="8.5703125" style="22" bestFit="1" customWidth="1"/>
    <col min="12" max="12" width="14.28515625" style="22" bestFit="1" customWidth="1"/>
    <col min="13" max="13" width="22.28515625" style="77" bestFit="1" customWidth="1"/>
    <col min="14" max="16384" width="9.140625" style="22"/>
  </cols>
  <sheetData>
    <row r="1" spans="1:14" s="28" customFormat="1" ht="19.5" thickBot="1" x14ac:dyDescent="0.35">
      <c r="A1" s="29" t="s">
        <v>334</v>
      </c>
      <c r="B1" s="30">
        <f>COUNTA(B3:B4)</f>
        <v>2</v>
      </c>
      <c r="C1" s="39"/>
      <c r="D1" s="39"/>
      <c r="E1" s="40"/>
      <c r="F1" s="40"/>
    </row>
    <row r="2" spans="1:14"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4" s="20" customFormat="1" x14ac:dyDescent="0.25">
      <c r="A3" s="2" t="s">
        <v>37</v>
      </c>
      <c r="B3" s="19" t="s">
        <v>38</v>
      </c>
      <c r="C3" s="2"/>
      <c r="D3" s="2"/>
      <c r="E3" s="2"/>
      <c r="F3" s="2" t="s">
        <v>39</v>
      </c>
      <c r="G3" s="2" t="s">
        <v>40</v>
      </c>
      <c r="H3" s="2"/>
      <c r="I3" s="2" t="s">
        <v>41</v>
      </c>
      <c r="J3" s="2"/>
      <c r="K3" s="2"/>
      <c r="L3" s="2" t="s">
        <v>32</v>
      </c>
      <c r="M3" s="66"/>
    </row>
    <row r="4" spans="1:14" x14ac:dyDescent="0.25">
      <c r="A4" s="9" t="s">
        <v>37</v>
      </c>
      <c r="B4" s="21" t="s">
        <v>45</v>
      </c>
      <c r="C4" s="9"/>
      <c r="D4" s="9" t="s">
        <v>46</v>
      </c>
      <c r="E4" s="9" t="s">
        <v>44</v>
      </c>
      <c r="F4" s="9" t="s">
        <v>43</v>
      </c>
      <c r="G4" s="9" t="s">
        <v>40</v>
      </c>
      <c r="H4" s="9"/>
      <c r="I4" s="9"/>
      <c r="J4" s="9"/>
      <c r="K4" s="9"/>
      <c r="L4" s="9" t="s">
        <v>31</v>
      </c>
      <c r="M4" s="75"/>
      <c r="N4" s="19"/>
    </row>
    <row r="5" spans="1:14" ht="15.75" thickBot="1" x14ac:dyDescent="0.3">
      <c r="A5" s="2"/>
      <c r="B5" s="19"/>
      <c r="C5" s="2"/>
      <c r="D5" s="2"/>
      <c r="E5" s="2"/>
      <c r="F5" s="2"/>
      <c r="G5" s="2"/>
      <c r="H5" s="2"/>
      <c r="I5" s="2"/>
      <c r="J5" s="2"/>
      <c r="K5" s="2"/>
      <c r="L5" s="2"/>
      <c r="M5" s="76"/>
    </row>
    <row r="6" spans="1:14" ht="19.5" thickBot="1" x14ac:dyDescent="0.35">
      <c r="A6" s="38" t="s">
        <v>275</v>
      </c>
      <c r="B6" s="53"/>
    </row>
    <row r="7" spans="1:14" ht="15.75" thickBot="1" x14ac:dyDescent="0.3">
      <c r="A7" s="2"/>
      <c r="B7" s="19"/>
      <c r="C7" s="2"/>
      <c r="D7" s="2"/>
      <c r="E7" s="2"/>
      <c r="F7" s="2"/>
      <c r="G7" s="2"/>
      <c r="H7" s="2"/>
      <c r="I7" s="2"/>
      <c r="J7" s="2"/>
      <c r="K7" s="2"/>
      <c r="L7" s="2"/>
      <c r="M7" s="76"/>
    </row>
    <row r="8" spans="1:14" ht="19.5" thickBot="1" x14ac:dyDescent="0.35">
      <c r="A8" s="31" t="s">
        <v>339</v>
      </c>
      <c r="B8" s="54">
        <f>COUNTA(B9:B11)</f>
        <v>3</v>
      </c>
      <c r="C8" s="2"/>
      <c r="D8" s="2"/>
      <c r="E8" s="2"/>
      <c r="F8" s="2"/>
      <c r="G8" s="2"/>
      <c r="H8" s="2"/>
      <c r="I8" s="2"/>
      <c r="J8" s="2"/>
      <c r="K8" s="2"/>
      <c r="L8" s="2"/>
      <c r="M8" s="76"/>
    </row>
    <row r="9" spans="1:14" x14ac:dyDescent="0.25">
      <c r="A9" s="22" t="s">
        <v>37</v>
      </c>
      <c r="B9" s="22" t="s">
        <v>341</v>
      </c>
      <c r="E9" s="22" t="s">
        <v>342</v>
      </c>
      <c r="G9" s="22" t="s">
        <v>40</v>
      </c>
      <c r="L9" s="22" t="s">
        <v>308</v>
      </c>
      <c r="M9" s="77" t="s">
        <v>340</v>
      </c>
    </row>
    <row r="10" spans="1:14" x14ac:dyDescent="0.25">
      <c r="A10" s="22" t="s">
        <v>37</v>
      </c>
      <c r="B10" s="22" t="s">
        <v>324</v>
      </c>
      <c r="D10" s="22" t="s">
        <v>325</v>
      </c>
      <c r="F10" s="22" t="s">
        <v>42</v>
      </c>
      <c r="G10" s="22" t="s">
        <v>40</v>
      </c>
      <c r="I10" s="22">
        <v>861572013</v>
      </c>
      <c r="L10" s="22" t="s">
        <v>32</v>
      </c>
      <c r="M10" s="77" t="s">
        <v>340</v>
      </c>
    </row>
    <row r="11" spans="1:14" x14ac:dyDescent="0.25">
      <c r="A11" s="22" t="s">
        <v>37</v>
      </c>
      <c r="B11" s="23" t="s">
        <v>266</v>
      </c>
      <c r="G11" s="22" t="s">
        <v>40</v>
      </c>
      <c r="L11" s="22" t="s">
        <v>308</v>
      </c>
      <c r="M11" s="77" t="s">
        <v>340</v>
      </c>
    </row>
    <row r="12" spans="1:14" x14ac:dyDescent="0.25">
      <c r="B12" s="23"/>
    </row>
    <row r="13" spans="1:14" x14ac:dyDescent="0.25">
      <c r="B13" s="64"/>
    </row>
    <row r="14" spans="1:14" x14ac:dyDescent="0.25">
      <c r="B14" s="64"/>
    </row>
    <row r="15" spans="1:14" x14ac:dyDescent="0.25">
      <c r="B15" s="64"/>
    </row>
    <row r="16" spans="1:14"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M4">
    <filterColumn colId="1">
      <filters>
        <filter val="Mount Cashel Tyre Centre"/>
      </filters>
    </filterColumn>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7"/>
  <sheetViews>
    <sheetView zoomScale="90" zoomScaleNormal="90" workbookViewId="0">
      <selection activeCell="B20" sqref="B20"/>
    </sheetView>
  </sheetViews>
  <sheetFormatPr defaultRowHeight="15" x14ac:dyDescent="0.25"/>
  <cols>
    <col min="1" max="1" width="30.28515625" bestFit="1" customWidth="1"/>
    <col min="2" max="2" width="32.5703125" bestFit="1" customWidth="1"/>
    <col min="3" max="3" width="43" bestFit="1" customWidth="1"/>
    <col min="4" max="4" width="32" bestFit="1" customWidth="1"/>
    <col min="5" max="5" width="17.85546875" bestFit="1" customWidth="1"/>
    <col min="6" max="6" width="16.28515625" customWidth="1"/>
    <col min="7" max="7" width="15" customWidth="1"/>
    <col min="8" max="8" width="10.5703125" style="7" bestFit="1" customWidth="1"/>
    <col min="9" max="9" width="14.5703125"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334</v>
      </c>
      <c r="B1" s="30">
        <f>COUNTA(B3:B3)</f>
        <v>1</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1" t="s">
        <v>61</v>
      </c>
      <c r="B3" s="1" t="s">
        <v>71</v>
      </c>
      <c r="C3" s="1"/>
      <c r="D3" s="1" t="s">
        <v>72</v>
      </c>
      <c r="E3" s="1"/>
      <c r="F3" s="1" t="s">
        <v>54</v>
      </c>
      <c r="G3" s="1" t="s">
        <v>50</v>
      </c>
      <c r="H3" s="1"/>
      <c r="I3" s="1"/>
      <c r="J3" s="1"/>
      <c r="K3" s="1"/>
      <c r="L3" s="1" t="s">
        <v>33</v>
      </c>
    </row>
    <row r="4" spans="1:13" ht="15.75" thickBot="1" x14ac:dyDescent="0.3"/>
    <row r="5" spans="1:13" ht="19.5" thickBot="1" x14ac:dyDescent="0.35">
      <c r="A5" s="43" t="s">
        <v>304</v>
      </c>
      <c r="B5" s="56">
        <f>COUNTA(B6:B20)</f>
        <v>15</v>
      </c>
    </row>
    <row r="6" spans="1:13" s="41" customFormat="1" x14ac:dyDescent="0.25">
      <c r="A6" t="s">
        <v>61</v>
      </c>
      <c r="B6" s="6" t="s">
        <v>320</v>
      </c>
      <c r="C6" s="57"/>
      <c r="D6" s="6" t="s">
        <v>321</v>
      </c>
      <c r="E6" t="s">
        <v>322</v>
      </c>
      <c r="F6" t="s">
        <v>66</v>
      </c>
      <c r="G6" s="1" t="s">
        <v>50</v>
      </c>
      <c r="H6" s="1"/>
      <c r="I6"/>
      <c r="J6"/>
      <c r="L6" s="41" t="s">
        <v>351</v>
      </c>
      <c r="M6" s="66" t="s">
        <v>370</v>
      </c>
    </row>
    <row r="7" spans="1:13" s="41" customFormat="1" x14ac:dyDescent="0.25">
      <c r="A7" t="s">
        <v>61</v>
      </c>
      <c r="B7" s="6" t="s">
        <v>343</v>
      </c>
      <c r="C7" s="57" t="s">
        <v>344</v>
      </c>
      <c r="D7" s="6" t="s">
        <v>345</v>
      </c>
      <c r="E7" t="s">
        <v>346</v>
      </c>
      <c r="F7" t="s">
        <v>347</v>
      </c>
      <c r="G7" s="1" t="s">
        <v>50</v>
      </c>
      <c r="H7" s="1"/>
      <c r="I7"/>
      <c r="J7"/>
      <c r="L7" s="41" t="s">
        <v>352</v>
      </c>
      <c r="M7" s="66" t="s">
        <v>368</v>
      </c>
    </row>
    <row r="8" spans="1:13" s="41" customFormat="1" ht="15.75" customHeight="1" x14ac:dyDescent="0.25">
      <c r="A8" s="7" t="s">
        <v>61</v>
      </c>
      <c r="B8" t="s">
        <v>402</v>
      </c>
      <c r="C8" t="s">
        <v>403</v>
      </c>
      <c r="D8" t="s">
        <v>404</v>
      </c>
      <c r="E8" t="s">
        <v>66</v>
      </c>
      <c r="G8" s="1" t="s">
        <v>50</v>
      </c>
      <c r="H8" s="1"/>
      <c r="I8" s="41" t="s">
        <v>405</v>
      </c>
      <c r="L8" s="41" t="s">
        <v>351</v>
      </c>
      <c r="M8" s="75" t="s">
        <v>406</v>
      </c>
    </row>
    <row r="9" spans="1:13" s="41" customFormat="1" ht="15.75" customHeight="1" x14ac:dyDescent="0.25">
      <c r="A9" t="s">
        <v>61</v>
      </c>
      <c r="B9" t="s">
        <v>411</v>
      </c>
      <c r="C9" t="s">
        <v>412</v>
      </c>
      <c r="D9" t="s">
        <v>413</v>
      </c>
      <c r="E9" t="s">
        <v>414</v>
      </c>
      <c r="G9" s="1" t="s">
        <v>50</v>
      </c>
      <c r="H9" s="1"/>
      <c r="I9" s="20" t="s">
        <v>415</v>
      </c>
      <c r="L9" s="41" t="s">
        <v>422</v>
      </c>
      <c r="M9" s="66" t="s">
        <v>452</v>
      </c>
    </row>
    <row r="10" spans="1:13" s="41" customFormat="1" ht="15.75" customHeight="1" x14ac:dyDescent="0.25">
      <c r="A10" t="s">
        <v>61</v>
      </c>
      <c r="B10" t="s">
        <v>416</v>
      </c>
      <c r="C10" t="s">
        <v>417</v>
      </c>
      <c r="D10" t="s">
        <v>418</v>
      </c>
      <c r="E10" t="s">
        <v>419</v>
      </c>
      <c r="G10" s="1" t="s">
        <v>50</v>
      </c>
      <c r="H10" s="1"/>
      <c r="I10" s="20" t="s">
        <v>420</v>
      </c>
      <c r="L10" s="41" t="s">
        <v>422</v>
      </c>
      <c r="M10" s="66" t="s">
        <v>453</v>
      </c>
    </row>
    <row r="11" spans="1:13" s="41" customFormat="1" ht="15.75" customHeight="1" x14ac:dyDescent="0.25">
      <c r="A11" s="7" t="s">
        <v>61</v>
      </c>
      <c r="B11" t="s">
        <v>468</v>
      </c>
      <c r="C11" t="s">
        <v>469</v>
      </c>
      <c r="D11" t="s">
        <v>48</v>
      </c>
      <c r="E11" t="s">
        <v>470</v>
      </c>
      <c r="F11"/>
      <c r="G11" s="1" t="s">
        <v>50</v>
      </c>
      <c r="H11" s="1"/>
      <c r="I11" t="s">
        <v>664</v>
      </c>
      <c r="L11" s="41" t="s">
        <v>421</v>
      </c>
      <c r="M11" s="66" t="s">
        <v>484</v>
      </c>
    </row>
    <row r="12" spans="1:13" s="41" customFormat="1" ht="15.75" customHeight="1" x14ac:dyDescent="0.25">
      <c r="A12" s="7" t="s">
        <v>61</v>
      </c>
      <c r="B12" t="s">
        <v>471</v>
      </c>
      <c r="C12"/>
      <c r="D12" t="s">
        <v>472</v>
      </c>
      <c r="E12" t="s">
        <v>473</v>
      </c>
      <c r="F12" t="s">
        <v>474</v>
      </c>
      <c r="G12" s="1" t="s">
        <v>50</v>
      </c>
      <c r="H12" s="1"/>
      <c r="I12" t="s">
        <v>481</v>
      </c>
      <c r="L12" s="41" t="s">
        <v>422</v>
      </c>
      <c r="M12" s="66" t="s">
        <v>484</v>
      </c>
    </row>
    <row r="13" spans="1:13" s="41" customFormat="1" ht="15.75" customHeight="1" x14ac:dyDescent="0.25">
      <c r="A13" s="7" t="s">
        <v>61</v>
      </c>
      <c r="B13" t="s">
        <v>475</v>
      </c>
      <c r="C13"/>
      <c r="D13" t="s">
        <v>476</v>
      </c>
      <c r="E13" t="s">
        <v>347</v>
      </c>
      <c r="F13"/>
      <c r="G13" s="1" t="s">
        <v>50</v>
      </c>
      <c r="H13" s="1"/>
      <c r="I13" t="s">
        <v>482</v>
      </c>
      <c r="L13" s="41" t="s">
        <v>422</v>
      </c>
      <c r="M13" s="66" t="s">
        <v>484</v>
      </c>
    </row>
    <row r="14" spans="1:13" s="41" customFormat="1" ht="15.75" customHeight="1" x14ac:dyDescent="0.25">
      <c r="A14" s="7" t="s">
        <v>61</v>
      </c>
      <c r="B14" t="s">
        <v>477</v>
      </c>
      <c r="C14" t="s">
        <v>477</v>
      </c>
      <c r="D14" t="s">
        <v>478</v>
      </c>
      <c r="E14" t="s">
        <v>479</v>
      </c>
      <c r="F14" t="s">
        <v>480</v>
      </c>
      <c r="G14" s="1" t="s">
        <v>50</v>
      </c>
      <c r="H14" s="1"/>
      <c r="I14" t="s">
        <v>483</v>
      </c>
      <c r="L14" s="41" t="s">
        <v>439</v>
      </c>
      <c r="M14" s="66" t="s">
        <v>485</v>
      </c>
    </row>
    <row r="15" spans="1:13" s="41" customFormat="1" ht="15.75" customHeight="1" x14ac:dyDescent="0.25">
      <c r="A15" s="7" t="s">
        <v>61</v>
      </c>
      <c r="B15" s="20" t="s">
        <v>549</v>
      </c>
      <c r="C15" s="20" t="s">
        <v>550</v>
      </c>
      <c r="D15" s="20" t="s">
        <v>551</v>
      </c>
      <c r="E15" s="20" t="s">
        <v>473</v>
      </c>
      <c r="F15" s="20" t="s">
        <v>474</v>
      </c>
      <c r="G15" s="1" t="s">
        <v>50</v>
      </c>
      <c r="H15" s="20" t="s">
        <v>552</v>
      </c>
      <c r="I15" s="20" t="s">
        <v>553</v>
      </c>
      <c r="L15" s="41" t="s">
        <v>421</v>
      </c>
      <c r="M15" s="66" t="s">
        <v>574</v>
      </c>
    </row>
    <row r="16" spans="1:13" s="41" customFormat="1" ht="15.75" customHeight="1" x14ac:dyDescent="0.25">
      <c r="A16" s="7" t="s">
        <v>61</v>
      </c>
      <c r="B16" s="20" t="s">
        <v>600</v>
      </c>
      <c r="C16" s="20" t="s">
        <v>600</v>
      </c>
      <c r="D16" s="20" t="s">
        <v>601</v>
      </c>
      <c r="E16" s="20" t="s">
        <v>602</v>
      </c>
      <c r="F16" s="20" t="s">
        <v>347</v>
      </c>
      <c r="G16" s="1" t="s">
        <v>50</v>
      </c>
      <c r="H16" s="20"/>
      <c r="I16" s="41" t="s">
        <v>599</v>
      </c>
      <c r="L16" s="41" t="s">
        <v>437</v>
      </c>
      <c r="M16" s="66" t="s">
        <v>612</v>
      </c>
    </row>
    <row r="17" spans="1:13" s="41" customFormat="1" ht="15.75" customHeight="1" x14ac:dyDescent="0.25">
      <c r="A17" s="7" t="s">
        <v>61</v>
      </c>
      <c r="B17" s="20" t="s">
        <v>606</v>
      </c>
      <c r="C17" s="20" t="s">
        <v>606</v>
      </c>
      <c r="D17" s="20" t="s">
        <v>607</v>
      </c>
      <c r="E17" s="20" t="s">
        <v>608</v>
      </c>
      <c r="F17" s="20" t="s">
        <v>69</v>
      </c>
      <c r="G17" s="1" t="s">
        <v>50</v>
      </c>
      <c r="H17" s="20" t="s">
        <v>609</v>
      </c>
      <c r="I17" s="41" t="s">
        <v>610</v>
      </c>
      <c r="L17" s="41" t="s">
        <v>437</v>
      </c>
      <c r="M17" s="66" t="s">
        <v>613</v>
      </c>
    </row>
    <row r="18" spans="1:13" s="41" customFormat="1" ht="15.75" customHeight="1" x14ac:dyDescent="0.25">
      <c r="A18" s="7" t="s">
        <v>61</v>
      </c>
      <c r="B18" s="20" t="s">
        <v>616</v>
      </c>
      <c r="C18" s="20"/>
      <c r="D18" s="20" t="s">
        <v>617</v>
      </c>
      <c r="E18" s="20" t="s">
        <v>618</v>
      </c>
      <c r="F18" s="20" t="s">
        <v>50</v>
      </c>
      <c r="G18" s="1" t="s">
        <v>50</v>
      </c>
      <c r="H18" s="20"/>
      <c r="I18" s="66"/>
      <c r="J18" s="20"/>
      <c r="L18" s="41" t="s">
        <v>437</v>
      </c>
      <c r="M18" s="66" t="s">
        <v>613</v>
      </c>
    </row>
    <row r="19" spans="1:13" s="41" customFormat="1" ht="15.75" customHeight="1" x14ac:dyDescent="0.25">
      <c r="A19" s="7" t="s">
        <v>61</v>
      </c>
      <c r="B19" s="20" t="s">
        <v>624</v>
      </c>
      <c r="C19" s="20" t="s">
        <v>624</v>
      </c>
      <c r="D19" s="20" t="s">
        <v>625</v>
      </c>
      <c r="E19" s="20" t="s">
        <v>626</v>
      </c>
      <c r="F19" s="20" t="s">
        <v>627</v>
      </c>
      <c r="G19" s="1" t="s">
        <v>50</v>
      </c>
      <c r="H19" s="20" t="s">
        <v>628</v>
      </c>
      <c r="I19" s="20" t="s">
        <v>629</v>
      </c>
      <c r="J19" s="20"/>
      <c r="L19" s="41" t="s">
        <v>437</v>
      </c>
      <c r="M19" s="66" t="s">
        <v>665</v>
      </c>
    </row>
    <row r="20" spans="1:13" s="41" customFormat="1" ht="15.75" customHeight="1" x14ac:dyDescent="0.25">
      <c r="A20" s="7" t="s">
        <v>61</v>
      </c>
      <c r="B20" s="20" t="s">
        <v>630</v>
      </c>
      <c r="C20" s="20" t="s">
        <v>631</v>
      </c>
      <c r="D20" s="20" t="s">
        <v>632</v>
      </c>
      <c r="E20" s="20" t="s">
        <v>633</v>
      </c>
      <c r="F20" s="20"/>
      <c r="G20" s="1" t="s">
        <v>50</v>
      </c>
      <c r="H20" s="20"/>
      <c r="I20" s="20" t="s">
        <v>634</v>
      </c>
      <c r="J20" s="20"/>
      <c r="L20" s="41" t="s">
        <v>667</v>
      </c>
      <c r="M20" s="66" t="s">
        <v>666</v>
      </c>
    </row>
    <row r="21" spans="1:13" s="41" customFormat="1" ht="15.75" customHeight="1" thickBot="1" x14ac:dyDescent="0.3">
      <c r="A21" s="7"/>
      <c r="B21" s="20"/>
      <c r="C21" s="20"/>
      <c r="D21" s="20"/>
      <c r="E21" s="20"/>
      <c r="F21" s="20"/>
      <c r="G21" s="20"/>
      <c r="H21" s="20"/>
      <c r="I21" s="66"/>
      <c r="J21" s="20"/>
      <c r="M21" s="75"/>
    </row>
    <row r="22" spans="1:13" ht="19.5" thickBot="1" x14ac:dyDescent="0.35">
      <c r="A22" s="31" t="s">
        <v>339</v>
      </c>
      <c r="B22" s="54">
        <f>COUNTA(B23)</f>
        <v>0</v>
      </c>
      <c r="I22" s="20"/>
      <c r="M22" s="6"/>
    </row>
    <row r="23" spans="1:13" x14ac:dyDescent="0.25">
      <c r="M23"/>
    </row>
    <row r="24" spans="1:13" x14ac:dyDescent="0.25">
      <c r="M24"/>
    </row>
    <row r="25" spans="1:13" x14ac:dyDescent="0.25">
      <c r="M25"/>
    </row>
    <row r="26" spans="1:13" s="20" customFormat="1" x14ac:dyDescent="0.25"/>
    <row r="27" spans="1:13" s="20" customFormat="1" x14ac:dyDescent="0.25">
      <c r="M27" s="66"/>
    </row>
  </sheetData>
  <autoFilter ref="A2:M3">
    <sortState ref="A3:L7">
      <sortCondition ref="B2:B7"/>
    </sortState>
  </autoFilter>
  <conditionalFormatting sqref="F1">
    <cfRule type="duplicateValues" dxfId="63" priority="5"/>
  </conditionalFormatting>
  <conditionalFormatting sqref="F1">
    <cfRule type="duplicateValues" dxfId="62" priority="4"/>
  </conditionalFormatting>
  <conditionalFormatting sqref="F1">
    <cfRule type="duplicateValues" dxfId="61" priority="3"/>
  </conditionalFormatting>
  <conditionalFormatting sqref="C6:C7">
    <cfRule type="duplicateValues" dxfId="60" priority="44"/>
  </conditionalFormatting>
  <conditionalFormatting sqref="C6:C7">
    <cfRule type="duplicateValues" dxfId="59" priority="45"/>
    <cfRule type="duplicateValues" dxfId="58" priority="46"/>
  </conditionalFormatting>
  <conditionalFormatting sqref="B32:B1048576 B1:B14 B22:B25">
    <cfRule type="duplicateValues" dxfId="57"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80" zoomScaleNormal="80" workbookViewId="0">
      <selection activeCell="B30" sqref="B30"/>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85546875" bestFit="1" customWidth="1"/>
    <col min="13" max="13" width="85.85546875" style="66" bestFit="1" customWidth="1"/>
  </cols>
  <sheetData>
    <row r="1" spans="1:13" s="28" customFormat="1" ht="19.5" thickBot="1" x14ac:dyDescent="0.35">
      <c r="A1" s="29" t="s">
        <v>334</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73</v>
      </c>
      <c r="C5" s="7"/>
      <c r="D5" s="7" t="s">
        <v>74</v>
      </c>
      <c r="E5" s="7"/>
      <c r="F5" s="7" t="s">
        <v>56</v>
      </c>
      <c r="G5" s="1" t="s">
        <v>53</v>
      </c>
      <c r="H5" s="1"/>
      <c r="I5" s="7" t="s">
        <v>75</v>
      </c>
      <c r="J5" s="7"/>
      <c r="K5" s="7"/>
      <c r="L5" s="7" t="s">
        <v>31</v>
      </c>
    </row>
    <row r="6" spans="1:13" x14ac:dyDescent="0.25">
      <c r="A6" t="s">
        <v>61</v>
      </c>
      <c r="B6" t="s">
        <v>62</v>
      </c>
      <c r="D6" t="s">
        <v>63</v>
      </c>
      <c r="F6" t="s">
        <v>64</v>
      </c>
      <c r="G6" s="1" t="s">
        <v>53</v>
      </c>
      <c r="H6" s="1"/>
      <c r="I6" t="s">
        <v>65</v>
      </c>
      <c r="L6" t="s">
        <v>310</v>
      </c>
    </row>
    <row r="7" spans="1:13" x14ac:dyDescent="0.25">
      <c r="A7" s="1" t="s">
        <v>49</v>
      </c>
      <c r="B7" s="1" t="s">
        <v>51</v>
      </c>
      <c r="C7" s="1"/>
      <c r="D7" s="1"/>
      <c r="E7" s="1"/>
      <c r="F7" s="1" t="s">
        <v>52</v>
      </c>
      <c r="G7" s="1" t="s">
        <v>53</v>
      </c>
      <c r="H7" s="1"/>
      <c r="I7" s="1"/>
      <c r="J7" s="1"/>
      <c r="K7" s="1"/>
      <c r="L7" s="1" t="s">
        <v>311</v>
      </c>
    </row>
    <row r="8" spans="1:13" x14ac:dyDescent="0.25">
      <c r="A8" s="1" t="s">
        <v>49</v>
      </c>
      <c r="B8" s="1" t="s">
        <v>465</v>
      </c>
      <c r="C8" s="1" t="s">
        <v>465</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275</v>
      </c>
      <c r="B10" s="53">
        <f>COUNTA(B11:B11)</f>
        <v>1</v>
      </c>
    </row>
    <row r="11" spans="1:13" s="41" customFormat="1" x14ac:dyDescent="0.25">
      <c r="A11" s="1" t="s">
        <v>49</v>
      </c>
      <c r="B11" t="s">
        <v>348</v>
      </c>
      <c r="C11"/>
      <c r="D11" t="s">
        <v>349</v>
      </c>
      <c r="E11" t="s">
        <v>350</v>
      </c>
      <c r="F11"/>
      <c r="G11" s="1" t="s">
        <v>53</v>
      </c>
      <c r="H11" s="1"/>
      <c r="I11"/>
      <c r="J11"/>
      <c r="K11"/>
      <c r="L11" t="s">
        <v>309</v>
      </c>
      <c r="M11" s="66" t="s">
        <v>366</v>
      </c>
    </row>
    <row r="12" spans="1:13" s="41" customFormat="1" ht="19.5" thickBot="1" x14ac:dyDescent="0.35">
      <c r="A12" s="39"/>
      <c r="B12" s="55"/>
      <c r="M12" s="75"/>
    </row>
    <row r="13" spans="1:13" ht="19.5" thickBot="1" x14ac:dyDescent="0.35">
      <c r="A13" s="31" t="s">
        <v>339</v>
      </c>
      <c r="B13" s="54">
        <f>COUNTA(B14)</f>
        <v>0</v>
      </c>
    </row>
    <row r="15" spans="1:13" x14ac:dyDescent="0.25">
      <c r="A15" s="6"/>
      <c r="B15" s="57"/>
      <c r="C15" s="6"/>
    </row>
    <row r="16" spans="1:13" x14ac:dyDescent="0.25">
      <c r="C16" s="6"/>
    </row>
    <row r="17" spans="1:13" x14ac:dyDescent="0.25">
      <c r="A17" s="6"/>
      <c r="B17" s="57"/>
      <c r="C17" s="6"/>
    </row>
    <row r="18" spans="1:13" x14ac:dyDescent="0.25">
      <c r="A18" s="6"/>
      <c r="B18" s="57"/>
      <c r="C18" s="6"/>
      <c r="M18"/>
    </row>
    <row r="19" spans="1:13" x14ac:dyDescent="0.25">
      <c r="A19" s="6"/>
      <c r="B19" s="58"/>
      <c r="C19" s="6"/>
      <c r="M19"/>
    </row>
    <row r="20" spans="1:13" x14ac:dyDescent="0.25">
      <c r="A20" s="6"/>
      <c r="B20" s="57"/>
      <c r="C20" s="6"/>
      <c r="M20"/>
    </row>
    <row r="21" spans="1:13" x14ac:dyDescent="0.25">
      <c r="A21" s="6"/>
      <c r="B21" s="6"/>
      <c r="C21" s="6"/>
      <c r="M21"/>
    </row>
    <row r="22" spans="1:13" x14ac:dyDescent="0.25">
      <c r="A22" s="6"/>
      <c r="B22" s="6"/>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M26"/>
    </row>
  </sheetData>
  <autoFilter ref="A2:M8">
    <sortState ref="A3:M10">
      <sortCondition ref="B2:B9"/>
    </sortState>
  </autoFilter>
  <conditionalFormatting sqref="B14 B21:B1048576 B11 B1:B8">
    <cfRule type="duplicateValues" dxfId="56" priority="18"/>
  </conditionalFormatting>
  <conditionalFormatting sqref="F1">
    <cfRule type="duplicateValues" dxfId="55" priority="13"/>
  </conditionalFormatting>
  <conditionalFormatting sqref="F1">
    <cfRule type="duplicateValues" dxfId="54" priority="12"/>
  </conditionalFormatting>
  <conditionalFormatting sqref="F1">
    <cfRule type="duplicateValues" dxfId="53" priority="11"/>
  </conditionalFormatting>
  <conditionalFormatting sqref="B12 B10">
    <cfRule type="duplicateValues" dxfId="52" priority="33"/>
  </conditionalFormatting>
  <conditionalFormatting sqref="B19:B20">
    <cfRule type="duplicateValues" dxfId="51" priority="2"/>
  </conditionalFormatting>
  <conditionalFormatting sqref="B19:B20">
    <cfRule type="duplicateValues" dxfId="50" priority="3"/>
  </conditionalFormatting>
  <conditionalFormatting sqref="B19:B20">
    <cfRule type="duplicateValues" dxfId="49" priority="4"/>
    <cfRule type="duplicateValues" dxfId="48" priority="5"/>
  </conditionalFormatting>
  <conditionalFormatting sqref="B17">
    <cfRule type="duplicateValues" dxfId="47"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41"/>
  <sheetViews>
    <sheetView zoomScaleNormal="100" workbookViewId="0">
      <selection activeCell="B46" sqref="B46"/>
    </sheetView>
  </sheetViews>
  <sheetFormatPr defaultRowHeight="15" x14ac:dyDescent="0.25"/>
  <cols>
    <col min="1" max="1" width="30.28515625" customWidth="1"/>
    <col min="2" max="2" width="36.7109375" bestFit="1" customWidth="1"/>
    <col min="3" max="3" width="38.140625" bestFit="1" customWidth="1"/>
    <col min="4" max="4" width="25" bestFit="1" customWidth="1"/>
    <col min="5" max="5" width="12.42578125" bestFit="1" customWidth="1"/>
    <col min="6" max="6" width="17.42578125" bestFit="1" customWidth="1"/>
    <col min="7" max="7" width="16" bestFit="1" customWidth="1"/>
    <col min="8" max="8" width="11.7109375" style="7" bestFit="1" customWidth="1"/>
    <col min="9" max="9" width="27.7109375" bestFit="1" customWidth="1"/>
    <col min="10" max="10" width="14.5703125" bestFit="1" customWidth="1"/>
    <col min="11" max="11" width="28.7109375" bestFit="1" customWidth="1"/>
    <col min="12" max="12" width="14.85546875" bestFit="1" customWidth="1"/>
    <col min="13" max="13" width="51.7109375" style="66" bestFit="1" customWidth="1"/>
  </cols>
  <sheetData>
    <row r="1" spans="1:13" s="28" customFormat="1" ht="19.5" thickBot="1" x14ac:dyDescent="0.35">
      <c r="A1" s="29" t="s">
        <v>334</v>
      </c>
      <c r="B1" s="30">
        <f>COUNTA(B3:B23)</f>
        <v>21</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2" t="s">
        <v>77</v>
      </c>
      <c r="B3" s="2" t="s">
        <v>84</v>
      </c>
      <c r="C3" s="2" t="s">
        <v>24</v>
      </c>
      <c r="D3" s="2" t="s">
        <v>85</v>
      </c>
      <c r="E3" s="2"/>
      <c r="F3" s="2" t="s">
        <v>79</v>
      </c>
      <c r="G3" s="2" t="s">
        <v>78</v>
      </c>
      <c r="H3" s="2"/>
      <c r="I3" s="2" t="s">
        <v>86</v>
      </c>
      <c r="J3" s="2" t="s">
        <v>86</v>
      </c>
      <c r="K3" s="2" t="s">
        <v>24</v>
      </c>
      <c r="L3" s="2" t="s">
        <v>31</v>
      </c>
    </row>
    <row r="4" spans="1:13" x14ac:dyDescent="0.25">
      <c r="A4" s="2" t="s">
        <v>77</v>
      </c>
      <c r="B4" s="2" t="s">
        <v>87</v>
      </c>
      <c r="C4" s="2"/>
      <c r="D4" s="2" t="s">
        <v>88</v>
      </c>
      <c r="E4" s="2"/>
      <c r="F4" s="2" t="s">
        <v>89</v>
      </c>
      <c r="G4" s="2" t="s">
        <v>78</v>
      </c>
      <c r="H4" s="2"/>
      <c r="I4" s="2"/>
      <c r="J4" s="2"/>
      <c r="K4" s="2"/>
      <c r="L4" s="2" t="s">
        <v>33</v>
      </c>
    </row>
    <row r="5" spans="1:13" x14ac:dyDescent="0.25">
      <c r="A5" s="2" t="s">
        <v>77</v>
      </c>
      <c r="B5" s="2" t="s">
        <v>90</v>
      </c>
      <c r="C5" s="2" t="s">
        <v>24</v>
      </c>
      <c r="D5" s="2" t="s">
        <v>91</v>
      </c>
      <c r="E5" s="2"/>
      <c r="F5" s="2" t="s">
        <v>83</v>
      </c>
      <c r="G5" s="2" t="s">
        <v>78</v>
      </c>
      <c r="H5" s="2"/>
      <c r="I5" s="2" t="s">
        <v>92</v>
      </c>
      <c r="J5" s="2" t="s">
        <v>93</v>
      </c>
      <c r="K5" s="2" t="s">
        <v>94</v>
      </c>
      <c r="L5" s="2" t="s">
        <v>35</v>
      </c>
    </row>
    <row r="6" spans="1:13" x14ac:dyDescent="0.25">
      <c r="A6" s="2" t="s">
        <v>77</v>
      </c>
      <c r="B6" s="2" t="s">
        <v>95</v>
      </c>
      <c r="C6" s="2"/>
      <c r="D6" s="2" t="s">
        <v>96</v>
      </c>
      <c r="E6" s="2" t="s">
        <v>97</v>
      </c>
      <c r="F6" s="2" t="s">
        <v>83</v>
      </c>
      <c r="G6" s="2" t="s">
        <v>78</v>
      </c>
      <c r="H6" s="2"/>
      <c r="I6" s="2" t="s">
        <v>98</v>
      </c>
      <c r="J6" s="2"/>
      <c r="K6" s="2"/>
      <c r="L6" s="2" t="s">
        <v>32</v>
      </c>
    </row>
    <row r="7" spans="1:13" x14ac:dyDescent="0.25">
      <c r="A7" s="2" t="s">
        <v>77</v>
      </c>
      <c r="B7" s="2" t="s">
        <v>99</v>
      </c>
      <c r="C7" s="2"/>
      <c r="D7" s="2" t="s">
        <v>48</v>
      </c>
      <c r="E7" s="2"/>
      <c r="F7" s="2" t="s">
        <v>100</v>
      </c>
      <c r="G7" s="2" t="s">
        <v>78</v>
      </c>
      <c r="H7" s="2"/>
      <c r="I7" s="2" t="s">
        <v>101</v>
      </c>
      <c r="J7" s="2"/>
      <c r="K7" s="2" t="s">
        <v>102</v>
      </c>
      <c r="L7" s="2" t="s">
        <v>34</v>
      </c>
    </row>
    <row r="8" spans="1:13" x14ac:dyDescent="0.25">
      <c r="A8" s="2" t="s">
        <v>77</v>
      </c>
      <c r="B8" s="2" t="s">
        <v>103</v>
      </c>
      <c r="C8" s="2"/>
      <c r="D8" s="2" t="s">
        <v>104</v>
      </c>
      <c r="E8" s="2"/>
      <c r="F8" s="2" t="s">
        <v>82</v>
      </c>
      <c r="G8" s="2" t="s">
        <v>78</v>
      </c>
      <c r="H8" s="2"/>
      <c r="I8" s="2"/>
      <c r="J8" s="2"/>
      <c r="K8" s="2"/>
      <c r="L8" s="2" t="s">
        <v>33</v>
      </c>
    </row>
    <row r="9" spans="1:13" x14ac:dyDescent="0.25">
      <c r="A9" s="2" t="s">
        <v>77</v>
      </c>
      <c r="B9" s="2" t="s">
        <v>105</v>
      </c>
      <c r="C9" s="2"/>
      <c r="D9" s="2" t="s">
        <v>106</v>
      </c>
      <c r="E9" s="2"/>
      <c r="F9" s="2" t="s">
        <v>107</v>
      </c>
      <c r="G9" s="2" t="s">
        <v>78</v>
      </c>
      <c r="H9" s="2"/>
      <c r="I9" s="2" t="s">
        <v>108</v>
      </c>
      <c r="J9" s="2"/>
      <c r="K9" s="2"/>
      <c r="L9" s="2" t="s">
        <v>32</v>
      </c>
    </row>
    <row r="10" spans="1:13" x14ac:dyDescent="0.25">
      <c r="A10" s="2" t="s">
        <v>77</v>
      </c>
      <c r="B10" s="3" t="s">
        <v>466</v>
      </c>
      <c r="C10" s="2"/>
      <c r="D10" s="2" t="s">
        <v>156</v>
      </c>
      <c r="E10" s="2"/>
      <c r="F10" s="2"/>
      <c r="G10" s="2" t="s">
        <v>78</v>
      </c>
      <c r="H10" s="2"/>
      <c r="I10" s="2" t="s">
        <v>157</v>
      </c>
      <c r="J10" s="2"/>
      <c r="K10" s="2"/>
      <c r="L10" s="2" t="s">
        <v>315</v>
      </c>
    </row>
    <row r="11" spans="1:13" x14ac:dyDescent="0.25">
      <c r="A11" s="2" t="s">
        <v>77</v>
      </c>
      <c r="B11" s="2" t="s">
        <v>467</v>
      </c>
      <c r="C11" s="2"/>
      <c r="D11" s="2" t="s">
        <v>109</v>
      </c>
      <c r="E11" s="2"/>
      <c r="F11" s="2" t="s">
        <v>110</v>
      </c>
      <c r="G11" s="2" t="s">
        <v>78</v>
      </c>
      <c r="H11" s="2"/>
      <c r="I11" s="2" t="s">
        <v>111</v>
      </c>
      <c r="J11" s="2"/>
      <c r="K11" s="2"/>
      <c r="L11" s="2" t="s">
        <v>314</v>
      </c>
    </row>
    <row r="12" spans="1:13" x14ac:dyDescent="0.25">
      <c r="A12" s="2" t="s">
        <v>77</v>
      </c>
      <c r="B12" s="2" t="s">
        <v>112</v>
      </c>
      <c r="C12" s="2" t="s">
        <v>112</v>
      </c>
      <c r="D12" s="2" t="s">
        <v>113</v>
      </c>
      <c r="E12" s="2"/>
      <c r="F12" s="2" t="s">
        <v>114</v>
      </c>
      <c r="G12" s="2" t="s">
        <v>78</v>
      </c>
      <c r="H12" s="2"/>
      <c r="I12" s="2" t="s">
        <v>115</v>
      </c>
      <c r="J12" s="2" t="s">
        <v>116</v>
      </c>
      <c r="K12" s="2" t="s">
        <v>117</v>
      </c>
      <c r="L12" s="2" t="s">
        <v>32</v>
      </c>
    </row>
    <row r="13" spans="1:13" x14ac:dyDescent="0.25">
      <c r="A13" s="2" t="s">
        <v>77</v>
      </c>
      <c r="B13" s="2" t="s">
        <v>118</v>
      </c>
      <c r="C13" s="2"/>
      <c r="D13" s="2" t="s">
        <v>119</v>
      </c>
      <c r="E13" s="2"/>
      <c r="F13" s="2"/>
      <c r="G13" s="2" t="s">
        <v>78</v>
      </c>
      <c r="H13" s="2"/>
      <c r="I13" s="2" t="s">
        <v>120</v>
      </c>
      <c r="J13" s="2"/>
      <c r="K13" s="2"/>
      <c r="L13" s="2" t="s">
        <v>314</v>
      </c>
    </row>
    <row r="14" spans="1:13" x14ac:dyDescent="0.25">
      <c r="A14" s="2" t="s">
        <v>77</v>
      </c>
      <c r="B14" s="2" t="s">
        <v>121</v>
      </c>
      <c r="C14" s="2"/>
      <c r="D14" s="2" t="s">
        <v>122</v>
      </c>
      <c r="E14" s="2"/>
      <c r="F14" s="2" t="s">
        <v>123</v>
      </c>
      <c r="G14" s="2" t="s">
        <v>78</v>
      </c>
      <c r="H14" s="2"/>
      <c r="I14" s="2" t="s">
        <v>124</v>
      </c>
      <c r="J14" s="2"/>
      <c r="K14" s="2"/>
      <c r="L14" s="2" t="s">
        <v>319</v>
      </c>
    </row>
    <row r="15" spans="1:13" x14ac:dyDescent="0.25">
      <c r="A15" s="2" t="s">
        <v>77</v>
      </c>
      <c r="B15" s="2" t="s">
        <v>80</v>
      </c>
      <c r="C15" s="2"/>
      <c r="D15" s="2" t="s">
        <v>66</v>
      </c>
      <c r="E15" s="2"/>
      <c r="F15" s="2" t="s">
        <v>81</v>
      </c>
      <c r="G15" s="2" t="s">
        <v>78</v>
      </c>
      <c r="H15" s="2"/>
      <c r="I15" s="2"/>
      <c r="J15" s="2"/>
      <c r="K15" s="2"/>
      <c r="L15" s="2" t="s">
        <v>319</v>
      </c>
    </row>
    <row r="16" spans="1:13" x14ac:dyDescent="0.25">
      <c r="A16" s="2" t="s">
        <v>77</v>
      </c>
      <c r="B16" s="2" t="s">
        <v>125</v>
      </c>
      <c r="C16" s="2" t="s">
        <v>24</v>
      </c>
      <c r="D16" s="2" t="s">
        <v>126</v>
      </c>
      <c r="E16" s="2"/>
      <c r="F16" s="2" t="s">
        <v>127</v>
      </c>
      <c r="G16" s="2" t="s">
        <v>78</v>
      </c>
      <c r="H16" s="2"/>
      <c r="I16" s="2" t="s">
        <v>128</v>
      </c>
      <c r="J16" s="2" t="s">
        <v>24</v>
      </c>
      <c r="K16" s="2" t="s">
        <v>24</v>
      </c>
      <c r="L16" s="2" t="s">
        <v>35</v>
      </c>
    </row>
    <row r="17" spans="1:13" x14ac:dyDescent="0.25">
      <c r="A17" s="2" t="s">
        <v>77</v>
      </c>
      <c r="B17" s="2" t="s">
        <v>129</v>
      </c>
      <c r="C17" s="2" t="s">
        <v>129</v>
      </c>
      <c r="D17" s="2" t="s">
        <v>130</v>
      </c>
      <c r="E17" s="2"/>
      <c r="F17" s="2" t="s">
        <v>82</v>
      </c>
      <c r="G17" s="2" t="s">
        <v>78</v>
      </c>
      <c r="H17" s="2"/>
      <c r="I17" s="2" t="s">
        <v>131</v>
      </c>
      <c r="J17" s="2" t="s">
        <v>24</v>
      </c>
      <c r="K17" s="2" t="s">
        <v>24</v>
      </c>
      <c r="L17" s="2" t="s">
        <v>32</v>
      </c>
    </row>
    <row r="18" spans="1:13" x14ac:dyDescent="0.25">
      <c r="A18" s="2" t="s">
        <v>77</v>
      </c>
      <c r="B18" s="2" t="s">
        <v>379</v>
      </c>
      <c r="C18" s="2" t="s">
        <v>132</v>
      </c>
      <c r="D18" s="2"/>
      <c r="E18" s="2"/>
      <c r="F18" s="2" t="s">
        <v>133</v>
      </c>
      <c r="G18" s="2" t="s">
        <v>78</v>
      </c>
      <c r="H18" s="2"/>
      <c r="I18" s="2" t="s">
        <v>134</v>
      </c>
      <c r="J18" s="2" t="s">
        <v>135</v>
      </c>
      <c r="K18" s="2" t="s">
        <v>136</v>
      </c>
      <c r="L18" s="2" t="s">
        <v>32</v>
      </c>
    </row>
    <row r="19" spans="1:13" x14ac:dyDescent="0.25">
      <c r="A19" s="2" t="s">
        <v>77</v>
      </c>
      <c r="B19" s="2" t="s">
        <v>137</v>
      </c>
      <c r="C19" s="2" t="s">
        <v>138</v>
      </c>
      <c r="D19" s="2" t="s">
        <v>139</v>
      </c>
      <c r="E19" s="2"/>
      <c r="F19" s="2" t="s">
        <v>79</v>
      </c>
      <c r="G19" s="2" t="s">
        <v>78</v>
      </c>
      <c r="H19" s="2"/>
      <c r="I19" s="2" t="s">
        <v>140</v>
      </c>
      <c r="J19" s="2" t="s">
        <v>24</v>
      </c>
      <c r="K19" s="2" t="s">
        <v>24</v>
      </c>
      <c r="L19" s="2" t="s">
        <v>31</v>
      </c>
    </row>
    <row r="20" spans="1:13" x14ac:dyDescent="0.25">
      <c r="A20" s="2" t="s">
        <v>77</v>
      </c>
      <c r="B20" s="2" t="s">
        <v>141</v>
      </c>
      <c r="C20" s="2" t="s">
        <v>24</v>
      </c>
      <c r="D20" s="2" t="s">
        <v>47</v>
      </c>
      <c r="E20" s="2"/>
      <c r="F20" s="2" t="s">
        <v>89</v>
      </c>
      <c r="G20" s="2" t="s">
        <v>78</v>
      </c>
      <c r="H20" s="2"/>
      <c r="I20" s="2" t="s">
        <v>142</v>
      </c>
      <c r="J20" s="2" t="s">
        <v>143</v>
      </c>
      <c r="K20" s="2"/>
      <c r="L20" s="2" t="s">
        <v>32</v>
      </c>
    </row>
    <row r="21" spans="1:13" x14ac:dyDescent="0.25">
      <c r="A21" s="2" t="s">
        <v>77</v>
      </c>
      <c r="B21" s="2" t="s">
        <v>144</v>
      </c>
      <c r="C21" s="2" t="s">
        <v>24</v>
      </c>
      <c r="D21" s="2" t="s">
        <v>145</v>
      </c>
      <c r="E21" s="2" t="s">
        <v>146</v>
      </c>
      <c r="F21" s="2" t="s">
        <v>79</v>
      </c>
      <c r="G21" s="2" t="s">
        <v>78</v>
      </c>
      <c r="H21" s="2"/>
      <c r="I21" s="2" t="s">
        <v>147</v>
      </c>
      <c r="J21" s="2" t="s">
        <v>24</v>
      </c>
      <c r="K21" s="2" t="s">
        <v>24</v>
      </c>
      <c r="L21" s="2" t="s">
        <v>36</v>
      </c>
    </row>
    <row r="22" spans="1:13" x14ac:dyDescent="0.25">
      <c r="A22" s="2" t="s">
        <v>77</v>
      </c>
      <c r="B22" s="2" t="s">
        <v>148</v>
      </c>
      <c r="C22" s="2"/>
      <c r="D22" s="2" t="s">
        <v>48</v>
      </c>
      <c r="E22" s="2"/>
      <c r="F22" s="2" t="s">
        <v>149</v>
      </c>
      <c r="G22" s="2" t="s">
        <v>78</v>
      </c>
      <c r="H22" s="2"/>
      <c r="I22" s="2" t="s">
        <v>150</v>
      </c>
      <c r="J22" s="2"/>
      <c r="K22" s="2"/>
      <c r="L22" s="2" t="s">
        <v>319</v>
      </c>
    </row>
    <row r="23" spans="1:13" x14ac:dyDescent="0.25">
      <c r="A23" s="2" t="s">
        <v>77</v>
      </c>
      <c r="B23" s="2" t="s">
        <v>151</v>
      </c>
      <c r="C23" s="2" t="s">
        <v>152</v>
      </c>
      <c r="D23" s="2" t="s">
        <v>153</v>
      </c>
      <c r="E23" s="2"/>
      <c r="F23" s="2" t="s">
        <v>154</v>
      </c>
      <c r="G23" s="2" t="s">
        <v>78</v>
      </c>
      <c r="H23" s="2"/>
      <c r="I23" s="2" t="s">
        <v>155</v>
      </c>
      <c r="J23" s="2" t="s">
        <v>24</v>
      </c>
      <c r="K23" s="2" t="s">
        <v>24</v>
      </c>
      <c r="L23" s="2" t="s">
        <v>31</v>
      </c>
    </row>
    <row r="24" spans="1:13" ht="15.75" thickBot="1" x14ac:dyDescent="0.3">
      <c r="A24" s="4"/>
      <c r="B24" s="4"/>
      <c r="C24" s="4"/>
      <c r="D24" s="4"/>
      <c r="E24" s="4"/>
      <c r="F24" s="4"/>
      <c r="G24" s="4"/>
      <c r="H24" s="4"/>
      <c r="I24" s="4"/>
      <c r="J24" s="4"/>
      <c r="K24" s="4"/>
    </row>
    <row r="25" spans="1:13" ht="19.5" thickBot="1" x14ac:dyDescent="0.35">
      <c r="A25" s="38" t="s">
        <v>275</v>
      </c>
      <c r="B25" s="53">
        <f>COUNTA(B26:B31)</f>
        <v>6</v>
      </c>
      <c r="C25" s="4"/>
      <c r="D25" s="4"/>
      <c r="E25" s="4"/>
      <c r="F25" s="4"/>
      <c r="G25" s="4"/>
      <c r="H25" s="4"/>
      <c r="I25" s="4"/>
      <c r="J25" s="4"/>
      <c r="K25" s="4"/>
    </row>
    <row r="26" spans="1:13" s="7" customFormat="1" x14ac:dyDescent="0.25">
      <c r="A26" s="1" t="s">
        <v>77</v>
      </c>
      <c r="B26" s="1" t="s">
        <v>376</v>
      </c>
      <c r="C26" s="1" t="s">
        <v>376</v>
      </c>
      <c r="D26" s="1" t="s">
        <v>377</v>
      </c>
      <c r="E26" s="1" t="s">
        <v>378</v>
      </c>
      <c r="F26" s="1"/>
      <c r="G26" s="1" t="s">
        <v>78</v>
      </c>
      <c r="H26" s="1"/>
      <c r="I26" s="1" t="s">
        <v>486</v>
      </c>
      <c r="J26" s="1"/>
      <c r="K26" s="1"/>
      <c r="L26" s="1" t="s">
        <v>309</v>
      </c>
      <c r="M26" s="66" t="s">
        <v>367</v>
      </c>
    </row>
    <row r="27" spans="1:13" s="7" customFormat="1" x14ac:dyDescent="0.25">
      <c r="A27" s="1" t="s">
        <v>77</v>
      </c>
      <c r="B27" s="1" t="s">
        <v>487</v>
      </c>
      <c r="C27" s="1" t="s">
        <v>488</v>
      </c>
      <c r="D27" s="1" t="s">
        <v>489</v>
      </c>
      <c r="E27" s="1" t="s">
        <v>490</v>
      </c>
      <c r="F27" s="1" t="s">
        <v>79</v>
      </c>
      <c r="G27" s="1" t="s">
        <v>78</v>
      </c>
      <c r="H27" s="1"/>
      <c r="I27" s="1" t="s">
        <v>491</v>
      </c>
      <c r="J27" s="1"/>
      <c r="K27" s="1"/>
      <c r="L27" s="1" t="s">
        <v>438</v>
      </c>
      <c r="M27" s="66" t="s">
        <v>492</v>
      </c>
    </row>
    <row r="28" spans="1:13" s="7" customFormat="1" x14ac:dyDescent="0.25">
      <c r="A28" s="1" t="s">
        <v>77</v>
      </c>
      <c r="B28" s="1" t="s">
        <v>554</v>
      </c>
      <c r="C28" s="1" t="s">
        <v>554</v>
      </c>
      <c r="D28" s="1" t="s">
        <v>555</v>
      </c>
      <c r="E28" s="1" t="s">
        <v>82</v>
      </c>
      <c r="F28" s="1"/>
      <c r="G28" s="1" t="s">
        <v>78</v>
      </c>
      <c r="H28" s="1" t="s">
        <v>556</v>
      </c>
      <c r="I28" s="1" t="s">
        <v>557</v>
      </c>
      <c r="J28" s="1"/>
      <c r="K28" s="1"/>
      <c r="L28" s="1" t="s">
        <v>575</v>
      </c>
      <c r="M28" s="66" t="s">
        <v>576</v>
      </c>
    </row>
    <row r="29" spans="1:13" s="7" customFormat="1" x14ac:dyDescent="0.25">
      <c r="A29" s="1" t="s">
        <v>77</v>
      </c>
      <c r="B29" t="s">
        <v>580</v>
      </c>
      <c r="C29" t="s">
        <v>580</v>
      </c>
      <c r="D29" s="7" t="s">
        <v>581</v>
      </c>
      <c r="E29" t="s">
        <v>582</v>
      </c>
      <c r="F29"/>
      <c r="G29" s="1" t="s">
        <v>78</v>
      </c>
      <c r="H29" s="20" t="s">
        <v>583</v>
      </c>
      <c r="I29" t="s">
        <v>584</v>
      </c>
      <c r="K29" s="4"/>
      <c r="L29" s="44" t="s">
        <v>547</v>
      </c>
      <c r="M29" s="66" t="s">
        <v>585</v>
      </c>
    </row>
    <row r="30" spans="1:13" s="7" customFormat="1" x14ac:dyDescent="0.25">
      <c r="A30" s="1" t="s">
        <v>77</v>
      </c>
      <c r="B30" s="20" t="s">
        <v>597</v>
      </c>
      <c r="C30" s="20" t="s">
        <v>597</v>
      </c>
      <c r="D30" s="20" t="s">
        <v>598</v>
      </c>
      <c r="E30" s="20" t="s">
        <v>83</v>
      </c>
      <c r="F30" s="20" t="s">
        <v>78</v>
      </c>
      <c r="G30" s="1" t="s">
        <v>78</v>
      </c>
      <c r="H30" s="20"/>
      <c r="I30" s="20" t="s">
        <v>599</v>
      </c>
      <c r="K30" s="4"/>
      <c r="L30" s="44" t="s">
        <v>575</v>
      </c>
      <c r="M30" s="66" t="s">
        <v>614</v>
      </c>
    </row>
    <row r="31" spans="1:13" s="7" customFormat="1" x14ac:dyDescent="0.25">
      <c r="A31" s="1" t="s">
        <v>77</v>
      </c>
      <c r="B31" s="20" t="s">
        <v>603</v>
      </c>
      <c r="C31" s="20" t="s">
        <v>603</v>
      </c>
      <c r="D31" s="20" t="s">
        <v>604</v>
      </c>
      <c r="E31" s="20" t="s">
        <v>605</v>
      </c>
      <c r="F31" s="20" t="s">
        <v>79</v>
      </c>
      <c r="G31" s="1" t="s">
        <v>78</v>
      </c>
      <c r="H31" s="20"/>
      <c r="I31" s="20" t="s">
        <v>599</v>
      </c>
      <c r="K31" s="4"/>
      <c r="L31" s="44" t="s">
        <v>575</v>
      </c>
      <c r="M31" s="66" t="s">
        <v>615</v>
      </c>
    </row>
    <row r="32" spans="1:13" s="7" customFormat="1" ht="19.5" thickBot="1" x14ac:dyDescent="0.35">
      <c r="A32" s="39"/>
      <c r="I32" s="66"/>
      <c r="K32" s="4"/>
      <c r="M32" s="66"/>
    </row>
    <row r="33" spans="1:18" ht="20.25" customHeight="1" thickBot="1" x14ac:dyDescent="0.35">
      <c r="A33" s="31" t="s">
        <v>339</v>
      </c>
      <c r="B33" s="54">
        <v>0</v>
      </c>
      <c r="C33" s="4"/>
      <c r="D33" s="4"/>
      <c r="E33" s="4"/>
      <c r="F33" s="4"/>
      <c r="G33" s="4"/>
      <c r="H33" s="4"/>
      <c r="I33" s="4"/>
      <c r="J33" s="4"/>
      <c r="K33" s="4"/>
    </row>
    <row r="35" spans="1:18" ht="19.5" customHeight="1" x14ac:dyDescent="0.25"/>
    <row r="40" spans="1:18" s="20" customFormat="1" x14ac:dyDescent="0.25"/>
    <row r="41" spans="1:18" x14ac:dyDescent="0.25">
      <c r="A41" s="20"/>
      <c r="B41" s="20"/>
      <c r="C41" s="20"/>
      <c r="D41" s="20"/>
      <c r="E41" s="20"/>
      <c r="O41" s="20"/>
      <c r="P41" s="20"/>
      <c r="Q41" s="20"/>
      <c r="R41" s="20"/>
    </row>
  </sheetData>
  <autoFilter ref="A2:M23"/>
  <conditionalFormatting sqref="B42:B1048576 B35:B39 B19:B24 B1:B17">
    <cfRule type="duplicateValues" dxfId="46" priority="8"/>
    <cfRule type="duplicateValues" dxfId="45" priority="9"/>
    <cfRule type="duplicateValues" dxfId="44" priority="10"/>
  </conditionalFormatting>
  <conditionalFormatting sqref="F1">
    <cfRule type="duplicateValues" dxfId="43" priority="7"/>
  </conditionalFormatting>
  <conditionalFormatting sqref="F1">
    <cfRule type="duplicateValues" dxfId="42" priority="6"/>
  </conditionalFormatting>
  <conditionalFormatting sqref="F1">
    <cfRule type="duplicateValues" dxfId="41" priority="5"/>
  </conditionalFormatting>
  <conditionalFormatting sqref="B25">
    <cfRule type="duplicateValues" dxfId="40" priority="41"/>
  </conditionalFormatting>
  <conditionalFormatting sqref="B18">
    <cfRule type="duplicateValues" dxfId="39" priority="1"/>
    <cfRule type="duplicateValues" dxfId="38" priority="2"/>
    <cfRule type="duplicateValues" dxfId="37" priority="3"/>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3"/>
  <sheetViews>
    <sheetView zoomScale="90" zoomScaleNormal="90" workbookViewId="0">
      <selection activeCell="B63" sqref="B63"/>
    </sheetView>
  </sheetViews>
  <sheetFormatPr defaultColWidth="25.140625" defaultRowHeight="15" x14ac:dyDescent="0.25"/>
  <cols>
    <col min="1" max="1" width="30.28515625" bestFit="1" customWidth="1"/>
    <col min="2" max="2" width="25" customWidth="1"/>
    <col min="3" max="3" width="38.140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6" bestFit="1" customWidth="1"/>
  </cols>
  <sheetData>
    <row r="1" spans="1:13" s="28" customFormat="1" ht="19.5" thickBot="1" x14ac:dyDescent="0.35">
      <c r="A1" s="29" t="s">
        <v>334</v>
      </c>
      <c r="B1" s="30">
        <f>COUNTA(B3:B13)</f>
        <v>11</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1" t="s">
        <v>158</v>
      </c>
      <c r="B3" s="1" t="s">
        <v>160</v>
      </c>
      <c r="C3" s="1"/>
      <c r="D3" s="1" t="s">
        <v>161</v>
      </c>
      <c r="E3" s="1"/>
      <c r="F3" s="1" t="s">
        <v>162</v>
      </c>
      <c r="G3" s="1" t="s">
        <v>159</v>
      </c>
      <c r="H3" s="1"/>
      <c r="I3" s="1" t="s">
        <v>163</v>
      </c>
      <c r="J3" s="1"/>
      <c r="K3" s="1"/>
      <c r="L3" s="1" t="s">
        <v>267</v>
      </c>
    </row>
    <row r="4" spans="1:13" x14ac:dyDescent="0.25">
      <c r="A4" s="1" t="s">
        <v>158</v>
      </c>
      <c r="B4" s="1" t="s">
        <v>164</v>
      </c>
      <c r="C4" s="1"/>
      <c r="D4" s="1" t="s">
        <v>165</v>
      </c>
      <c r="E4" s="1" t="s">
        <v>166</v>
      </c>
      <c r="F4" s="1" t="s">
        <v>167</v>
      </c>
      <c r="G4" s="1" t="s">
        <v>159</v>
      </c>
      <c r="H4" s="1"/>
      <c r="I4" s="1" t="s">
        <v>168</v>
      </c>
      <c r="J4" s="1"/>
      <c r="K4" s="1" t="s">
        <v>169</v>
      </c>
      <c r="L4" s="1" t="s">
        <v>310</v>
      </c>
    </row>
    <row r="5" spans="1:13" x14ac:dyDescent="0.25">
      <c r="A5" s="1" t="s">
        <v>158</v>
      </c>
      <c r="B5" s="1" t="s">
        <v>170</v>
      </c>
      <c r="C5" s="1"/>
      <c r="D5" s="1"/>
      <c r="E5" s="1"/>
      <c r="F5" s="1"/>
      <c r="G5" s="1" t="s">
        <v>159</v>
      </c>
      <c r="H5" s="1"/>
      <c r="I5" s="1"/>
      <c r="J5" s="1"/>
      <c r="K5" s="1"/>
      <c r="L5" s="1" t="s">
        <v>31</v>
      </c>
    </row>
    <row r="6" spans="1:13" x14ac:dyDescent="0.25">
      <c r="A6" s="1" t="s">
        <v>158</v>
      </c>
      <c r="B6" s="1" t="s">
        <v>171</v>
      </c>
      <c r="C6" s="1"/>
      <c r="D6" s="1" t="s">
        <v>172</v>
      </c>
      <c r="E6" s="1"/>
      <c r="F6" s="1" t="s">
        <v>173</v>
      </c>
      <c r="G6" s="1" t="s">
        <v>159</v>
      </c>
      <c r="H6" s="1"/>
      <c r="I6" s="1" t="s">
        <v>174</v>
      </c>
      <c r="J6" s="1"/>
      <c r="K6" s="1"/>
      <c r="L6" s="1" t="s">
        <v>31</v>
      </c>
    </row>
    <row r="7" spans="1:13" ht="16.5" customHeight="1" x14ac:dyDescent="0.25">
      <c r="A7" s="1" t="s">
        <v>158</v>
      </c>
      <c r="B7" s="1" t="s">
        <v>175</v>
      </c>
      <c r="C7" s="1"/>
      <c r="D7" s="1" t="s">
        <v>76</v>
      </c>
      <c r="E7" s="1"/>
      <c r="F7" s="1" t="s">
        <v>176</v>
      </c>
      <c r="G7" s="1" t="s">
        <v>159</v>
      </c>
      <c r="H7" s="1"/>
      <c r="I7" s="1" t="s">
        <v>177</v>
      </c>
      <c r="J7" s="1"/>
      <c r="K7" s="1"/>
      <c r="L7" s="1" t="s">
        <v>32</v>
      </c>
    </row>
    <row r="8" spans="1:13" x14ac:dyDescent="0.25">
      <c r="A8" s="1" t="s">
        <v>158</v>
      </c>
      <c r="B8" s="1" t="s">
        <v>178</v>
      </c>
      <c r="C8" s="1"/>
      <c r="D8" s="1" t="s">
        <v>179</v>
      </c>
      <c r="E8" s="1"/>
      <c r="F8" s="1" t="s">
        <v>176</v>
      </c>
      <c r="G8" s="1" t="s">
        <v>159</v>
      </c>
      <c r="H8" s="1"/>
      <c r="I8" s="1" t="s">
        <v>180</v>
      </c>
      <c r="J8" s="1"/>
      <c r="K8" s="1"/>
      <c r="L8" s="1" t="s">
        <v>318</v>
      </c>
    </row>
    <row r="9" spans="1:13" x14ac:dyDescent="0.25">
      <c r="A9" s="1" t="s">
        <v>158</v>
      </c>
      <c r="B9" s="1" t="s">
        <v>195</v>
      </c>
      <c r="C9" s="1" t="s">
        <v>196</v>
      </c>
      <c r="D9" s="1" t="s">
        <v>197</v>
      </c>
      <c r="E9" s="1" t="s">
        <v>198</v>
      </c>
      <c r="F9" s="1" t="s">
        <v>199</v>
      </c>
      <c r="G9" s="1" t="s">
        <v>159</v>
      </c>
      <c r="H9" s="1"/>
      <c r="I9" s="1"/>
      <c r="J9" s="1"/>
      <c r="K9" s="1"/>
      <c r="L9" s="1" t="s">
        <v>33</v>
      </c>
    </row>
    <row r="10" spans="1:13" s="7" customFormat="1" x14ac:dyDescent="0.25">
      <c r="A10" s="1" t="s">
        <v>158</v>
      </c>
      <c r="B10" s="1" t="s">
        <v>181</v>
      </c>
      <c r="C10" s="1" t="s">
        <v>182</v>
      </c>
      <c r="D10" s="1" t="s">
        <v>183</v>
      </c>
      <c r="E10" s="1"/>
      <c r="F10" s="1" t="s">
        <v>167</v>
      </c>
      <c r="G10" s="1" t="s">
        <v>159</v>
      </c>
      <c r="H10" s="1"/>
      <c r="I10" s="1" t="s">
        <v>184</v>
      </c>
      <c r="J10" s="1" t="s">
        <v>185</v>
      </c>
      <c r="K10" s="1"/>
      <c r="L10" s="1" t="s">
        <v>32</v>
      </c>
      <c r="M10" s="66"/>
    </row>
    <row r="11" spans="1:13" x14ac:dyDescent="0.25">
      <c r="A11" s="1" t="s">
        <v>158</v>
      </c>
      <c r="B11" s="9" t="s">
        <v>273</v>
      </c>
      <c r="C11" s="2" t="s">
        <v>24</v>
      </c>
      <c r="D11" s="2" t="s">
        <v>272</v>
      </c>
      <c r="E11" s="2"/>
      <c r="F11" s="2" t="s">
        <v>271</v>
      </c>
      <c r="G11" s="1" t="s">
        <v>159</v>
      </c>
      <c r="H11" s="1"/>
      <c r="I11" s="2" t="s">
        <v>270</v>
      </c>
      <c r="J11" s="2" t="s">
        <v>269</v>
      </c>
      <c r="K11" s="8" t="s">
        <v>268</v>
      </c>
      <c r="L11" s="8" t="s">
        <v>267</v>
      </c>
    </row>
    <row r="12" spans="1:13" x14ac:dyDescent="0.25">
      <c r="A12" s="1" t="s">
        <v>158</v>
      </c>
      <c r="B12" s="1" t="s">
        <v>186</v>
      </c>
      <c r="C12" s="1"/>
      <c r="D12" s="1" t="s">
        <v>187</v>
      </c>
      <c r="E12" s="1" t="s">
        <v>188</v>
      </c>
      <c r="F12" s="1"/>
      <c r="G12" s="1" t="s">
        <v>159</v>
      </c>
      <c r="H12" s="1"/>
      <c r="I12" s="1"/>
      <c r="J12" s="1"/>
      <c r="K12" s="1"/>
      <c r="L12" s="1" t="s">
        <v>32</v>
      </c>
    </row>
    <row r="13" spans="1:13" x14ac:dyDescent="0.25">
      <c r="A13" s="1" t="s">
        <v>158</v>
      </c>
      <c r="B13" s="1" t="s">
        <v>189</v>
      </c>
      <c r="C13" s="1"/>
      <c r="D13" s="1" t="s">
        <v>190</v>
      </c>
      <c r="E13" s="1" t="s">
        <v>191</v>
      </c>
      <c r="F13" s="1" t="s">
        <v>192</v>
      </c>
      <c r="G13" s="1" t="s">
        <v>159</v>
      </c>
      <c r="H13" s="1"/>
      <c r="I13" s="1" t="s">
        <v>193</v>
      </c>
      <c r="J13" s="1"/>
      <c r="K13" s="1" t="s">
        <v>194</v>
      </c>
      <c r="L13" s="1" t="s">
        <v>32</v>
      </c>
    </row>
    <row r="14" spans="1:13" ht="15.75" thickBot="1" x14ac:dyDescent="0.3"/>
    <row r="15" spans="1:13" ht="19.5" thickBot="1" x14ac:dyDescent="0.35">
      <c r="A15" s="38" t="s">
        <v>275</v>
      </c>
      <c r="B15" s="53">
        <f>COUNTA(B16:B20)</f>
        <v>5</v>
      </c>
    </row>
    <row r="16" spans="1:13" s="7" customFormat="1" x14ac:dyDescent="0.25">
      <c r="A16" s="1" t="s">
        <v>158</v>
      </c>
      <c r="B16" t="s">
        <v>380</v>
      </c>
      <c r="C16"/>
      <c r="D16" t="s">
        <v>381</v>
      </c>
      <c r="E16" t="s">
        <v>192</v>
      </c>
      <c r="G16" s="1" t="s">
        <v>159</v>
      </c>
      <c r="H16" s="1"/>
      <c r="I16" s="7" t="s">
        <v>382</v>
      </c>
      <c r="L16" s="7" t="s">
        <v>32</v>
      </c>
      <c r="M16" s="66" t="s">
        <v>367</v>
      </c>
    </row>
    <row r="17" spans="1:17" x14ac:dyDescent="0.25">
      <c r="A17" s="1" t="s">
        <v>158</v>
      </c>
      <c r="B17" t="s">
        <v>383</v>
      </c>
      <c r="D17" t="s">
        <v>187</v>
      </c>
      <c r="E17" t="s">
        <v>188</v>
      </c>
      <c r="G17" s="1" t="s">
        <v>159</v>
      </c>
      <c r="H17" s="1"/>
      <c r="I17" t="s">
        <v>384</v>
      </c>
      <c r="L17" t="s">
        <v>438</v>
      </c>
      <c r="M17" s="66" t="s">
        <v>367</v>
      </c>
    </row>
    <row r="18" spans="1:17" s="7" customFormat="1" x14ac:dyDescent="0.25">
      <c r="A18" s="1" t="s">
        <v>158</v>
      </c>
      <c r="B18" s="7" t="s">
        <v>539</v>
      </c>
      <c r="C18" s="7" t="s">
        <v>540</v>
      </c>
      <c r="D18" s="7" t="s">
        <v>541</v>
      </c>
      <c r="G18" s="1" t="s">
        <v>159</v>
      </c>
      <c r="H18" s="1"/>
      <c r="I18" s="7" t="s">
        <v>542</v>
      </c>
      <c r="L18" s="7" t="s">
        <v>547</v>
      </c>
      <c r="M18" s="66" t="s">
        <v>534</v>
      </c>
    </row>
    <row r="19" spans="1:17" s="7" customFormat="1" x14ac:dyDescent="0.25">
      <c r="A19" s="1" t="s">
        <v>158</v>
      </c>
      <c r="B19" s="7" t="s">
        <v>543</v>
      </c>
      <c r="C19" s="7" t="s">
        <v>544</v>
      </c>
      <c r="D19" s="7" t="s">
        <v>545</v>
      </c>
      <c r="E19" s="7" t="s">
        <v>442</v>
      </c>
      <c r="G19" s="1" t="s">
        <v>159</v>
      </c>
      <c r="H19" s="1"/>
      <c r="I19" s="7" t="s">
        <v>546</v>
      </c>
      <c r="J19" s="66"/>
      <c r="L19" s="7" t="s">
        <v>439</v>
      </c>
      <c r="M19" s="66" t="s">
        <v>534</v>
      </c>
    </row>
    <row r="20" spans="1:17" s="7" customFormat="1" x14ac:dyDescent="0.25">
      <c r="A20" s="1" t="s">
        <v>158</v>
      </c>
      <c r="B20" s="7" t="s">
        <v>558</v>
      </c>
      <c r="C20" s="7" t="s">
        <v>559</v>
      </c>
      <c r="D20" s="7" t="s">
        <v>560</v>
      </c>
      <c r="E20" s="7" t="s">
        <v>561</v>
      </c>
      <c r="G20" s="1" t="s">
        <v>159</v>
      </c>
      <c r="H20" s="20"/>
      <c r="I20" s="20" t="s">
        <v>562</v>
      </c>
      <c r="L20" s="7" t="s">
        <v>439</v>
      </c>
      <c r="M20" s="66" t="s">
        <v>577</v>
      </c>
    </row>
    <row r="21" spans="1:17" s="7" customFormat="1" ht="15.75" thickBot="1" x14ac:dyDescent="0.3">
      <c r="A21" s="1"/>
      <c r="G21" s="20"/>
      <c r="H21" s="20"/>
      <c r="I21" s="66"/>
      <c r="J21" s="20"/>
      <c r="M21" s="66"/>
    </row>
    <row r="22" spans="1:17" ht="19.5" thickBot="1" x14ac:dyDescent="0.35">
      <c r="A22" s="31" t="s">
        <v>339</v>
      </c>
      <c r="B22" s="54">
        <f>COUNTA(B23:B26)</f>
        <v>4</v>
      </c>
    </row>
    <row r="23" spans="1:17" x14ac:dyDescent="0.25">
      <c r="A23" t="s">
        <v>158</v>
      </c>
      <c r="B23" t="s">
        <v>389</v>
      </c>
      <c r="D23" t="s">
        <v>390</v>
      </c>
      <c r="E23" t="s">
        <v>391</v>
      </c>
      <c r="G23" t="s">
        <v>392</v>
      </c>
      <c r="L23" s="7" t="s">
        <v>365</v>
      </c>
      <c r="M23" s="66" t="s">
        <v>340</v>
      </c>
    </row>
    <row r="24" spans="1:17" x14ac:dyDescent="0.25">
      <c r="A24" t="s">
        <v>158</v>
      </c>
      <c r="B24" t="s">
        <v>393</v>
      </c>
      <c r="D24" t="s">
        <v>395</v>
      </c>
      <c r="E24" t="s">
        <v>396</v>
      </c>
      <c r="F24" t="s">
        <v>391</v>
      </c>
      <c r="G24" t="s">
        <v>392</v>
      </c>
      <c r="L24" s="7" t="s">
        <v>365</v>
      </c>
      <c r="M24" s="66" t="s">
        <v>340</v>
      </c>
    </row>
    <row r="25" spans="1:17" x14ac:dyDescent="0.25">
      <c r="A25" t="s">
        <v>158</v>
      </c>
      <c r="B25" t="s">
        <v>394</v>
      </c>
      <c r="D25" t="s">
        <v>397</v>
      </c>
      <c r="E25" t="s">
        <v>398</v>
      </c>
      <c r="G25" t="s">
        <v>392</v>
      </c>
      <c r="L25" t="s">
        <v>365</v>
      </c>
      <c r="M25" s="66" t="s">
        <v>340</v>
      </c>
    </row>
    <row r="26" spans="1:17" x14ac:dyDescent="0.25">
      <c r="A26" t="s">
        <v>158</v>
      </c>
      <c r="B26" t="s">
        <v>399</v>
      </c>
      <c r="D26" t="s">
        <v>400</v>
      </c>
      <c r="E26" t="s">
        <v>396</v>
      </c>
      <c r="F26" t="s">
        <v>398</v>
      </c>
      <c r="G26" t="s">
        <v>392</v>
      </c>
      <c r="L26" t="s">
        <v>421</v>
      </c>
      <c r="M26" s="66" t="s">
        <v>340</v>
      </c>
    </row>
    <row r="29" spans="1:17" x14ac:dyDescent="0.25">
      <c r="B29" s="41"/>
      <c r="C29" s="41"/>
      <c r="D29" s="41"/>
      <c r="E29" s="41"/>
      <c r="F29" s="41"/>
      <c r="G29" s="41"/>
      <c r="H29" s="41"/>
      <c r="I29" s="41"/>
      <c r="J29" s="41"/>
      <c r="K29" s="41"/>
      <c r="L29" s="41"/>
      <c r="M29" s="41"/>
      <c r="N29" s="41"/>
      <c r="O29" s="41"/>
      <c r="P29" s="41"/>
      <c r="Q29" s="4"/>
    </row>
    <row r="30" spans="1:17" s="20" customFormat="1" x14ac:dyDescent="0.25">
      <c r="B30" s="7"/>
      <c r="C30" s="7"/>
      <c r="D30" s="7"/>
      <c r="E30" s="7"/>
    </row>
    <row r="31" spans="1:17" x14ac:dyDescent="0.25">
      <c r="B31" s="7"/>
      <c r="C31" s="7"/>
      <c r="D31" s="7"/>
      <c r="E31" s="7"/>
      <c r="F31" s="7"/>
      <c r="G31" s="7"/>
      <c r="I31" s="7"/>
      <c r="J31" s="7"/>
      <c r="K31" s="7"/>
      <c r="L31" s="7"/>
      <c r="M31" s="7"/>
      <c r="N31" s="7"/>
      <c r="O31" s="7"/>
      <c r="P31" s="7"/>
      <c r="Q31" s="4"/>
    </row>
    <row r="32" spans="1:17" x14ac:dyDescent="0.25">
      <c r="B32" s="7"/>
      <c r="C32" s="7"/>
      <c r="D32" s="7"/>
      <c r="E32" s="7"/>
      <c r="F32" s="7"/>
      <c r="G32" s="7"/>
      <c r="I32" s="7"/>
      <c r="J32" s="7"/>
      <c r="K32" s="7"/>
      <c r="L32" s="7"/>
      <c r="M32" s="7"/>
      <c r="N32" s="7"/>
      <c r="O32" s="7"/>
      <c r="P32" s="7"/>
      <c r="Q32" s="4"/>
    </row>
    <row r="33" spans="2:17" x14ac:dyDescent="0.25">
      <c r="B33" s="7"/>
      <c r="C33" s="7"/>
      <c r="D33" s="7"/>
      <c r="E33" s="7"/>
      <c r="F33" s="7"/>
      <c r="G33" s="7"/>
      <c r="I33" s="7"/>
      <c r="J33" s="7"/>
      <c r="K33" s="7"/>
      <c r="L33" s="7"/>
      <c r="M33" s="7"/>
      <c r="N33" s="7"/>
      <c r="O33" s="7"/>
      <c r="P33" s="7"/>
      <c r="Q33" s="4"/>
    </row>
  </sheetData>
  <autoFilter ref="A2:M13">
    <sortState ref="A3:L15">
      <sortCondition ref="B2:B15"/>
    </sortState>
  </autoFilter>
  <conditionalFormatting sqref="B23:B28 B34:B1048576 B1:B14">
    <cfRule type="duplicateValues" dxfId="36" priority="15"/>
  </conditionalFormatting>
  <conditionalFormatting sqref="F1">
    <cfRule type="duplicateValues" dxfId="35" priority="14"/>
  </conditionalFormatting>
  <conditionalFormatting sqref="F1">
    <cfRule type="duplicateValues" dxfId="34" priority="13"/>
  </conditionalFormatting>
  <conditionalFormatting sqref="F1">
    <cfRule type="duplicateValues" dxfId="33" priority="12"/>
  </conditionalFormatting>
  <conditionalFormatting sqref="B15">
    <cfRule type="duplicateValues" dxfId="32" priority="11"/>
  </conditionalFormatting>
  <conditionalFormatting sqref="B29 B31:B32">
    <cfRule type="duplicateValues" dxfId="31" priority="1"/>
  </conditionalFormatting>
  <conditionalFormatting sqref="C29 C31:C32">
    <cfRule type="duplicateValues" dxfId="30" priority="2"/>
    <cfRule type="duplicateValues" dxfId="29" priority="3"/>
    <cfRule type="duplicateValues" dxfId="28" priority="4"/>
  </conditionalFormatting>
  <conditionalFormatting sqref="B29 B31:B32">
    <cfRule type="duplicateValues" dxfId="27" priority="5"/>
    <cfRule type="duplicateValues" dxfId="26" priority="6"/>
    <cfRule type="duplicateValues" dxfId="25" priority="7"/>
  </conditionalFormatting>
  <conditionalFormatting sqref="C29 C31:C32">
    <cfRule type="duplicateValues" dxfId="24" priority="8"/>
    <cfRule type="duplicateValues" dxfId="23" priority="9"/>
  </conditionalFormatting>
  <conditionalFormatting sqref="N29 N31:N32">
    <cfRule type="duplicateValues" dxfId="22" priority="10"/>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4"/>
  <sheetViews>
    <sheetView zoomScale="80" zoomScaleNormal="80" workbookViewId="0">
      <selection activeCell="B5" sqref="B5"/>
    </sheetView>
  </sheetViews>
  <sheetFormatPr defaultRowHeight="15" x14ac:dyDescent="0.25"/>
  <cols>
    <col min="1" max="1" width="30.5703125" style="6" bestFit="1" customWidth="1"/>
    <col min="2" max="2" width="33" style="6" bestFit="1" customWidth="1"/>
    <col min="3" max="3" width="55" style="6" bestFit="1" customWidth="1"/>
    <col min="4" max="4" width="22.28515625" style="6" bestFit="1" customWidth="1"/>
    <col min="5" max="6" width="17.140625" style="6" bestFit="1" customWidth="1"/>
    <col min="7" max="7" width="15.85546875" style="6" bestFit="1" customWidth="1"/>
    <col min="8" max="8" width="11.28515625" style="6" bestFit="1" customWidth="1"/>
    <col min="9" max="9" width="22.1406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8" customFormat="1" ht="19.5" thickBot="1" x14ac:dyDescent="0.35">
      <c r="A1" s="29" t="s">
        <v>334</v>
      </c>
      <c r="B1" s="30">
        <f>B3</f>
        <v>0</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ht="15.75" thickBot="1" x14ac:dyDescent="0.3"/>
    <row r="4" spans="1:13" s="7" customFormat="1" ht="19.5" thickBot="1" x14ac:dyDescent="0.35">
      <c r="A4" s="45" t="s">
        <v>327</v>
      </c>
      <c r="B4" s="46">
        <f>COUNTA(B5:B12)</f>
        <v>8</v>
      </c>
      <c r="C4" s="1"/>
      <c r="D4" s="1"/>
      <c r="E4" s="1"/>
      <c r="F4" s="1"/>
      <c r="G4" s="5"/>
      <c r="H4" s="5"/>
      <c r="I4" s="1"/>
      <c r="J4" s="1"/>
      <c r="K4" s="1"/>
      <c r="L4" s="1"/>
    </row>
    <row r="5" spans="1:13" s="4" customFormat="1" x14ac:dyDescent="0.25">
      <c r="A5" s="44" t="s">
        <v>293</v>
      </c>
      <c r="B5" s="4" t="s">
        <v>423</v>
      </c>
      <c r="C5" s="44" t="s">
        <v>424</v>
      </c>
      <c r="D5" s="5" t="s">
        <v>425</v>
      </c>
      <c r="E5" s="5"/>
      <c r="F5" s="5" t="s">
        <v>426</v>
      </c>
      <c r="G5" s="5" t="s">
        <v>427</v>
      </c>
      <c r="H5" s="5"/>
      <c r="I5" s="6" t="s">
        <v>428</v>
      </c>
      <c r="J5" s="44"/>
      <c r="L5" s="4" t="s">
        <v>438</v>
      </c>
      <c r="M5" s="77" t="s">
        <v>449</v>
      </c>
    </row>
    <row r="6" spans="1:13" s="4" customFormat="1" x14ac:dyDescent="0.25">
      <c r="A6" s="44" t="s">
        <v>293</v>
      </c>
      <c r="B6" s="4" t="s">
        <v>429</v>
      </c>
      <c r="C6" s="44" t="s">
        <v>429</v>
      </c>
      <c r="D6" s="5" t="s">
        <v>430</v>
      </c>
      <c r="E6" s="5" t="s">
        <v>431</v>
      </c>
      <c r="F6" s="5"/>
      <c r="G6" s="5" t="s">
        <v>427</v>
      </c>
      <c r="H6" s="5"/>
      <c r="I6" s="6" t="s">
        <v>432</v>
      </c>
      <c r="J6" s="44"/>
      <c r="K6" s="44"/>
      <c r="L6" s="4" t="s">
        <v>439</v>
      </c>
      <c r="M6" s="77" t="s">
        <v>450</v>
      </c>
    </row>
    <row r="7" spans="1:13" s="4" customFormat="1" x14ac:dyDescent="0.25">
      <c r="A7" s="44" t="s">
        <v>293</v>
      </c>
      <c r="B7" s="4" t="s">
        <v>433</v>
      </c>
      <c r="C7" s="44" t="s">
        <v>433</v>
      </c>
      <c r="D7" s="6" t="s">
        <v>434</v>
      </c>
      <c r="E7" s="6" t="s">
        <v>435</v>
      </c>
      <c r="F7" s="6"/>
      <c r="G7" s="6" t="s">
        <v>427</v>
      </c>
      <c r="H7" s="6"/>
      <c r="I7" s="6" t="s">
        <v>436</v>
      </c>
      <c r="J7" s="44"/>
      <c r="K7" s="44"/>
      <c r="L7" s="4" t="s">
        <v>437</v>
      </c>
      <c r="M7" s="77" t="s">
        <v>451</v>
      </c>
    </row>
    <row r="8" spans="1:13" x14ac:dyDescent="0.25">
      <c r="A8" s="5" t="s">
        <v>293</v>
      </c>
      <c r="B8" s="6" t="s">
        <v>493</v>
      </c>
      <c r="C8" s="6" t="s">
        <v>494</v>
      </c>
      <c r="D8" s="6" t="s">
        <v>495</v>
      </c>
      <c r="E8" s="6" t="s">
        <v>496</v>
      </c>
      <c r="G8" s="6" t="s">
        <v>427</v>
      </c>
      <c r="I8" s="6" t="s">
        <v>497</v>
      </c>
      <c r="J8" s="5"/>
      <c r="K8" s="5"/>
      <c r="L8" s="44" t="s">
        <v>439</v>
      </c>
      <c r="M8" s="77" t="s">
        <v>498</v>
      </c>
    </row>
    <row r="9" spans="1:13" x14ac:dyDescent="0.25">
      <c r="A9" s="5" t="s">
        <v>293</v>
      </c>
      <c r="B9" s="5" t="s">
        <v>499</v>
      </c>
      <c r="C9" s="5" t="s">
        <v>500</v>
      </c>
      <c r="D9" s="5" t="s">
        <v>501</v>
      </c>
      <c r="E9" s="5" t="s">
        <v>502</v>
      </c>
      <c r="F9" s="5"/>
      <c r="G9" s="6" t="s">
        <v>427</v>
      </c>
      <c r="I9" s="6" t="s">
        <v>503</v>
      </c>
      <c r="J9" s="5"/>
      <c r="K9" s="5"/>
      <c r="L9" s="44" t="s">
        <v>505</v>
      </c>
      <c r="M9" s="77" t="s">
        <v>504</v>
      </c>
    </row>
    <row r="10" spans="1:13" x14ac:dyDescent="0.25">
      <c r="A10" s="5" t="s">
        <v>293</v>
      </c>
      <c r="B10" s="5" t="s">
        <v>619</v>
      </c>
      <c r="C10" s="5"/>
      <c r="D10" s="5" t="s">
        <v>620</v>
      </c>
      <c r="E10" s="5" t="s">
        <v>621</v>
      </c>
      <c r="F10" s="5" t="s">
        <v>622</v>
      </c>
      <c r="G10" s="4" t="s">
        <v>427</v>
      </c>
      <c r="H10" s="5"/>
      <c r="I10" s="5" t="s">
        <v>670</v>
      </c>
      <c r="J10" s="5"/>
      <c r="L10" s="44" t="s">
        <v>437</v>
      </c>
      <c r="M10" s="78" t="s">
        <v>623</v>
      </c>
    </row>
    <row r="11" spans="1:13" x14ac:dyDescent="0.25">
      <c r="A11" s="5" t="s">
        <v>293</v>
      </c>
      <c r="B11" s="20" t="s">
        <v>635</v>
      </c>
      <c r="C11" s="20" t="s">
        <v>635</v>
      </c>
      <c r="D11" s="20" t="s">
        <v>48</v>
      </c>
      <c r="E11" s="20" t="s">
        <v>636</v>
      </c>
      <c r="F11" s="20"/>
      <c r="G11" s="20" t="s">
        <v>427</v>
      </c>
      <c r="H11" s="20" t="s">
        <v>637</v>
      </c>
      <c r="I11" s="20" t="s">
        <v>638</v>
      </c>
      <c r="K11" s="44"/>
      <c r="L11" s="23" t="s">
        <v>439</v>
      </c>
      <c r="M11" s="78" t="s">
        <v>668</v>
      </c>
    </row>
    <row r="12" spans="1:13" x14ac:dyDescent="0.25">
      <c r="A12" s="5" t="s">
        <v>293</v>
      </c>
      <c r="B12" s="20" t="s">
        <v>639</v>
      </c>
      <c r="C12" s="20" t="s">
        <v>640</v>
      </c>
      <c r="D12" s="20" t="s">
        <v>641</v>
      </c>
      <c r="E12" s="20" t="s">
        <v>642</v>
      </c>
      <c r="F12" s="20"/>
      <c r="G12" s="20" t="s">
        <v>427</v>
      </c>
      <c r="H12" s="66"/>
      <c r="I12" s="20" t="s">
        <v>643</v>
      </c>
      <c r="K12" s="44"/>
      <c r="L12" s="23" t="s">
        <v>439</v>
      </c>
      <c r="M12" s="78" t="s">
        <v>669</v>
      </c>
    </row>
    <row r="13" spans="1:13" ht="15.75" thickBot="1" x14ac:dyDescent="0.3">
      <c r="A13" s="5"/>
      <c r="B13" s="5"/>
      <c r="C13" s="5"/>
      <c r="D13" s="5"/>
      <c r="E13" s="5"/>
      <c r="F13" s="5"/>
      <c r="G13" s="5"/>
      <c r="H13" s="5"/>
      <c r="I13" s="5"/>
      <c r="J13" s="5"/>
      <c r="K13" s="5"/>
      <c r="L13" s="5"/>
      <c r="M13" s="78"/>
    </row>
    <row r="14" spans="1:13" ht="19.5" thickBot="1" x14ac:dyDescent="0.35">
      <c r="A14" s="31" t="s">
        <v>339</v>
      </c>
      <c r="B14" s="54">
        <f>COUNTA(B15)</f>
        <v>0</v>
      </c>
      <c r="C14" s="5"/>
      <c r="D14" s="5"/>
      <c r="E14" s="5"/>
      <c r="F14" s="5"/>
      <c r="G14" s="5"/>
      <c r="H14" s="5"/>
      <c r="I14" s="5"/>
      <c r="J14" s="5"/>
      <c r="K14" s="5"/>
      <c r="L14" s="5"/>
    </row>
    <row r="15" spans="1:13" x14ac:dyDescent="0.25">
      <c r="A15" s="5"/>
      <c r="C15" s="5"/>
      <c r="D15" s="5"/>
      <c r="E15" s="5"/>
      <c r="F15" s="5"/>
      <c r="G15" s="5"/>
      <c r="H15" s="5"/>
      <c r="I15" s="5"/>
      <c r="J15" s="5"/>
      <c r="K15" s="5"/>
      <c r="L15" s="5"/>
    </row>
    <row r="16" spans="1:13" x14ac:dyDescent="0.25">
      <c r="A16" s="5"/>
      <c r="C16" s="5"/>
      <c r="I16" s="5"/>
      <c r="J16" s="5"/>
      <c r="K16" s="5"/>
      <c r="L16" s="5"/>
    </row>
    <row r="17" spans="1:20" x14ac:dyDescent="0.25">
      <c r="A17" s="5"/>
      <c r="C17" s="5"/>
      <c r="D17" s="5"/>
      <c r="E17" s="5"/>
      <c r="F17" s="5"/>
      <c r="G17" s="5"/>
      <c r="H17" s="5"/>
      <c r="I17" s="5"/>
      <c r="J17" s="5"/>
      <c r="K17" s="5"/>
      <c r="L17" s="5"/>
    </row>
    <row r="18" spans="1:20" x14ac:dyDescent="0.25">
      <c r="A18" s="44"/>
      <c r="B18" s="44"/>
      <c r="C18" s="44"/>
      <c r="D18" s="44"/>
      <c r="E18" s="44"/>
      <c r="F18" s="44"/>
      <c r="G18" s="44"/>
      <c r="H18" s="44"/>
      <c r="I18" s="44"/>
      <c r="J18" s="44"/>
      <c r="K18" s="4"/>
      <c r="L18" s="4"/>
      <c r="M18" s="4"/>
      <c r="N18" s="4"/>
      <c r="O18" s="4"/>
      <c r="P18" s="4"/>
      <c r="Q18" s="4"/>
      <c r="R18" s="4"/>
      <c r="S18" s="4"/>
      <c r="T18" s="4"/>
    </row>
    <row r="19" spans="1:20" x14ac:dyDescent="0.25">
      <c r="A19" s="44"/>
      <c r="B19" s="44"/>
      <c r="C19" s="44"/>
      <c r="D19" s="44"/>
      <c r="E19" s="4"/>
      <c r="F19" s="4"/>
      <c r="G19" s="4"/>
      <c r="H19" s="4"/>
      <c r="I19" s="4"/>
      <c r="J19" s="44"/>
      <c r="K19" s="4"/>
      <c r="L19" s="4"/>
      <c r="M19" s="4"/>
      <c r="N19" s="4"/>
      <c r="O19" s="4"/>
      <c r="P19" s="4"/>
      <c r="Q19" s="4"/>
      <c r="R19" s="4"/>
      <c r="S19" s="4"/>
      <c r="T19" s="4"/>
    </row>
    <row r="20" spans="1:20" s="20" customFormat="1" x14ac:dyDescent="0.25"/>
    <row r="21" spans="1:20" s="20" customFormat="1" x14ac:dyDescent="0.25"/>
    <row r="22" spans="1:20" x14ac:dyDescent="0.25">
      <c r="A22" s="4"/>
      <c r="B22" s="4"/>
      <c r="C22" s="4"/>
      <c r="D22" s="4"/>
      <c r="E22" s="4"/>
      <c r="F22" s="4"/>
      <c r="G22" s="4"/>
      <c r="H22" s="4"/>
      <c r="I22" s="4"/>
      <c r="J22" s="4"/>
      <c r="K22" s="4"/>
      <c r="L22" s="4"/>
      <c r="M22" s="4"/>
      <c r="N22" s="4"/>
      <c r="O22" s="4"/>
      <c r="P22" s="4"/>
      <c r="Q22" s="4"/>
    </row>
    <row r="23" spans="1:20" x14ac:dyDescent="0.25">
      <c r="A23" s="4"/>
      <c r="B23" s="4"/>
      <c r="C23" s="4"/>
      <c r="D23" s="4"/>
      <c r="E23" s="4"/>
      <c r="F23" s="4"/>
      <c r="G23" s="4"/>
      <c r="H23" s="4"/>
      <c r="I23" s="4"/>
      <c r="J23" s="4"/>
      <c r="K23" s="4"/>
      <c r="L23" s="4"/>
      <c r="M23" s="4"/>
      <c r="N23" s="4"/>
      <c r="O23" s="4"/>
      <c r="P23" s="4"/>
      <c r="Q23" s="4"/>
    </row>
    <row r="24" spans="1:20" x14ac:dyDescent="0.25">
      <c r="A24" s="4"/>
      <c r="B24" s="4"/>
      <c r="C24" s="4"/>
      <c r="D24" s="4"/>
      <c r="E24" s="4"/>
      <c r="F24" s="4"/>
      <c r="G24" s="4"/>
      <c r="H24" s="4"/>
      <c r="I24" s="4"/>
      <c r="J24" s="4"/>
      <c r="K24" s="4"/>
      <c r="L24" s="4"/>
      <c r="M24" s="4"/>
      <c r="N24" s="4"/>
      <c r="O24" s="4"/>
      <c r="P24" s="4"/>
      <c r="Q24" s="4"/>
    </row>
  </sheetData>
  <autoFilter ref="A2:M3"/>
  <conditionalFormatting sqref="B27:B1048576 B1:B2 B4">
    <cfRule type="duplicateValues" dxfId="21" priority="7"/>
  </conditionalFormatting>
  <conditionalFormatting sqref="B22:B1048576 B15:B17 B1:B2 B4:B7">
    <cfRule type="duplicateValues" dxfId="20" priority="6"/>
  </conditionalFormatting>
  <conditionalFormatting sqref="F1">
    <cfRule type="duplicateValues" dxfId="19" priority="5"/>
  </conditionalFormatting>
  <conditionalFormatting sqref="F1">
    <cfRule type="duplicateValues" dxfId="18" priority="4"/>
  </conditionalFormatting>
  <conditionalFormatting sqref="F1">
    <cfRule type="duplicateValues" dxfId="17" priority="3"/>
  </conditionalFormatting>
  <conditionalFormatting sqref="C22:C1048576 C13:C19 C1:C10">
    <cfRule type="duplicateValues" dxfId="16"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80" zoomScaleNormal="80" workbookViewId="0">
      <selection activeCell="B8" sqref="B8"/>
    </sheetView>
  </sheetViews>
  <sheetFormatPr defaultRowHeight="15" x14ac:dyDescent="0.25"/>
  <cols>
    <col min="1" max="1" width="30.28515625" customWidth="1"/>
    <col min="2" max="2" width="29.140625" bestFit="1"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s>
  <sheetData>
    <row r="1" spans="1:13" s="28" customFormat="1" ht="19.5" thickBot="1" x14ac:dyDescent="0.35">
      <c r="A1" s="29" t="s">
        <v>334</v>
      </c>
      <c r="B1" s="30">
        <f>COUNTA(B3:B5)</f>
        <v>3</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1" t="s">
        <v>246</v>
      </c>
      <c r="B3" s="1" t="s">
        <v>249</v>
      </c>
      <c r="C3" s="1"/>
      <c r="D3" s="1" t="s">
        <v>250</v>
      </c>
      <c r="E3" s="1" t="s">
        <v>251</v>
      </c>
      <c r="F3" s="1" t="s">
        <v>252</v>
      </c>
      <c r="G3" s="1" t="s">
        <v>247</v>
      </c>
      <c r="H3" s="1"/>
      <c r="I3" s="1" t="s">
        <v>253</v>
      </c>
      <c r="J3" s="1"/>
      <c r="K3" s="1" t="s">
        <v>254</v>
      </c>
      <c r="L3" s="1" t="s">
        <v>312</v>
      </c>
    </row>
    <row r="4" spans="1:13" x14ac:dyDescent="0.25">
      <c r="A4" s="1" t="s">
        <v>246</v>
      </c>
      <c r="B4" s="1" t="s">
        <v>255</v>
      </c>
      <c r="C4" s="1"/>
      <c r="D4" s="1" t="s">
        <v>256</v>
      </c>
      <c r="E4" s="1"/>
      <c r="F4" s="1" t="s">
        <v>248</v>
      </c>
      <c r="G4" s="1" t="s">
        <v>247</v>
      </c>
      <c r="H4" s="1"/>
      <c r="I4" s="1" t="s">
        <v>24</v>
      </c>
      <c r="J4" s="1" t="s">
        <v>24</v>
      </c>
      <c r="K4" s="1" t="s">
        <v>24</v>
      </c>
      <c r="L4" s="1" t="s">
        <v>317</v>
      </c>
    </row>
    <row r="5" spans="1:13" x14ac:dyDescent="0.25">
      <c r="A5" s="1" t="s">
        <v>246</v>
      </c>
      <c r="B5" s="1" t="s">
        <v>258</v>
      </c>
      <c r="C5" s="1" t="s">
        <v>24</v>
      </c>
      <c r="D5" s="1" t="s">
        <v>259</v>
      </c>
      <c r="E5" s="1"/>
      <c r="F5" s="1" t="s">
        <v>257</v>
      </c>
      <c r="G5" s="1" t="s">
        <v>247</v>
      </c>
      <c r="H5" s="1"/>
      <c r="I5" s="1" t="s">
        <v>260</v>
      </c>
      <c r="J5" s="1" t="s">
        <v>261</v>
      </c>
      <c r="K5" s="1" t="s">
        <v>262</v>
      </c>
      <c r="L5" s="1" t="s">
        <v>31</v>
      </c>
    </row>
    <row r="6" spans="1:13" ht="15.75" thickBot="1" x14ac:dyDescent="0.3">
      <c r="B6" s="5"/>
    </row>
    <row r="7" spans="1:13" ht="19.5" thickBot="1" x14ac:dyDescent="0.35">
      <c r="A7" s="45" t="s">
        <v>327</v>
      </c>
      <c r="B7" s="46">
        <f>COUNTA(B8:B16)</f>
        <v>9</v>
      </c>
    </row>
    <row r="8" spans="1:13" s="41" customFormat="1" x14ac:dyDescent="0.25">
      <c r="A8" s="1" t="s">
        <v>246</v>
      </c>
      <c r="B8" t="s">
        <v>440</v>
      </c>
      <c r="C8" t="s">
        <v>440</v>
      </c>
      <c r="D8" t="s">
        <v>441</v>
      </c>
      <c r="E8" t="s">
        <v>442</v>
      </c>
      <c r="F8" t="s">
        <v>443</v>
      </c>
      <c r="G8" s="1" t="s">
        <v>247</v>
      </c>
      <c r="H8" s="1"/>
      <c r="I8" t="s">
        <v>444</v>
      </c>
      <c r="L8" s="41" t="s">
        <v>454</v>
      </c>
      <c r="M8" s="66" t="s">
        <v>455</v>
      </c>
    </row>
    <row r="9" spans="1:13" s="41" customFormat="1" x14ac:dyDescent="0.25">
      <c r="A9" s="1" t="s">
        <v>246</v>
      </c>
      <c r="B9" t="s">
        <v>445</v>
      </c>
      <c r="C9" t="s">
        <v>446</v>
      </c>
      <c r="D9" t="s">
        <v>447</v>
      </c>
      <c r="E9" t="s">
        <v>248</v>
      </c>
      <c r="F9"/>
      <c r="G9" s="1" t="s">
        <v>247</v>
      </c>
      <c r="H9" s="1"/>
      <c r="I9" t="s">
        <v>448</v>
      </c>
      <c r="L9" s="41" t="s">
        <v>437</v>
      </c>
      <c r="M9" s="66" t="s">
        <v>456</v>
      </c>
    </row>
    <row r="10" spans="1:13" s="41" customFormat="1" x14ac:dyDescent="0.25">
      <c r="A10" s="1" t="s">
        <v>246</v>
      </c>
      <c r="B10" t="s">
        <v>506</v>
      </c>
      <c r="C10" t="s">
        <v>507</v>
      </c>
      <c r="D10" t="s">
        <v>508</v>
      </c>
      <c r="E10" t="s">
        <v>509</v>
      </c>
      <c r="F10"/>
      <c r="G10" s="1" t="s">
        <v>247</v>
      </c>
      <c r="H10" s="1"/>
      <c r="I10" t="s">
        <v>513</v>
      </c>
      <c r="M10" s="66" t="s">
        <v>522</v>
      </c>
    </row>
    <row r="11" spans="1:13" s="41" customFormat="1" x14ac:dyDescent="0.25">
      <c r="A11" s="1" t="s">
        <v>246</v>
      </c>
      <c r="B11" t="s">
        <v>510</v>
      </c>
      <c r="C11" t="s">
        <v>511</v>
      </c>
      <c r="D11" t="s">
        <v>512</v>
      </c>
      <c r="E11" t="s">
        <v>252</v>
      </c>
      <c r="F11"/>
      <c r="G11" s="1" t="s">
        <v>247</v>
      </c>
      <c r="H11" s="1"/>
      <c r="I11" t="s">
        <v>518</v>
      </c>
      <c r="M11" s="66" t="s">
        <v>523</v>
      </c>
    </row>
    <row r="12" spans="1:13" s="41" customFormat="1" x14ac:dyDescent="0.25">
      <c r="A12" s="1" t="s">
        <v>246</v>
      </c>
      <c r="B12" t="s">
        <v>514</v>
      </c>
      <c r="C12" t="s">
        <v>514</v>
      </c>
      <c r="D12" t="s">
        <v>515</v>
      </c>
      <c r="E12" t="s">
        <v>516</v>
      </c>
      <c r="F12" t="s">
        <v>517</v>
      </c>
      <c r="G12" s="1" t="s">
        <v>247</v>
      </c>
      <c r="H12" s="1"/>
      <c r="I12" t="s">
        <v>521</v>
      </c>
      <c r="M12" s="66" t="s">
        <v>524</v>
      </c>
    </row>
    <row r="13" spans="1:13" s="7" customFormat="1" x14ac:dyDescent="0.25">
      <c r="A13" s="1" t="s">
        <v>246</v>
      </c>
      <c r="B13" t="s">
        <v>519</v>
      </c>
      <c r="C13" t="s">
        <v>519</v>
      </c>
      <c r="D13" t="s">
        <v>520</v>
      </c>
      <c r="E13" t="s">
        <v>248</v>
      </c>
      <c r="F13"/>
      <c r="G13" s="1" t="s">
        <v>247</v>
      </c>
      <c r="M13" s="66" t="s">
        <v>525</v>
      </c>
    </row>
    <row r="14" spans="1:13" s="7" customFormat="1" x14ac:dyDescent="0.25">
      <c r="A14" s="1" t="s">
        <v>246</v>
      </c>
      <c r="B14" t="s">
        <v>586</v>
      </c>
      <c r="C14" t="s">
        <v>586</v>
      </c>
      <c r="D14" s="7" t="s">
        <v>587</v>
      </c>
      <c r="E14" t="s">
        <v>588</v>
      </c>
      <c r="F14" t="s">
        <v>589</v>
      </c>
      <c r="G14" s="1" t="s">
        <v>247</v>
      </c>
      <c r="H14"/>
      <c r="I14" t="s">
        <v>590</v>
      </c>
      <c r="M14" s="66" t="s">
        <v>591</v>
      </c>
    </row>
    <row r="15" spans="1:13" s="7" customFormat="1" x14ac:dyDescent="0.25">
      <c r="A15" s="1" t="s">
        <v>246</v>
      </c>
      <c r="B15" s="7" t="s">
        <v>644</v>
      </c>
      <c r="C15" s="7" t="s">
        <v>644</v>
      </c>
      <c r="D15" s="7" t="s">
        <v>645</v>
      </c>
      <c r="E15" s="7" t="s">
        <v>646</v>
      </c>
      <c r="F15" s="7" t="s">
        <v>257</v>
      </c>
      <c r="G15" s="1" t="s">
        <v>247</v>
      </c>
      <c r="H15" s="20"/>
      <c r="I15" s="20" t="s">
        <v>647</v>
      </c>
      <c r="M15" s="66" t="s">
        <v>671</v>
      </c>
    </row>
    <row r="16" spans="1:13" s="7" customFormat="1" x14ac:dyDescent="0.25">
      <c r="A16" s="1" t="s">
        <v>246</v>
      </c>
      <c r="B16" s="7" t="s">
        <v>648</v>
      </c>
      <c r="C16" s="7" t="s">
        <v>648</v>
      </c>
      <c r="D16" s="7" t="s">
        <v>649</v>
      </c>
      <c r="E16" s="7" t="s">
        <v>248</v>
      </c>
      <c r="G16" s="1" t="s">
        <v>247</v>
      </c>
      <c r="H16" s="20" t="s">
        <v>650</v>
      </c>
      <c r="I16" s="20" t="s">
        <v>651</v>
      </c>
      <c r="M16" s="66" t="s">
        <v>672</v>
      </c>
    </row>
    <row r="17" spans="1:13" s="7" customFormat="1" ht="15.75" thickBot="1" x14ac:dyDescent="0.3">
      <c r="M17" s="66"/>
    </row>
    <row r="18" spans="1:13" ht="19.5" thickBot="1" x14ac:dyDescent="0.35">
      <c r="A18" s="31" t="s">
        <v>339</v>
      </c>
      <c r="B18" s="54">
        <f>COUNTA(B19:B20)</f>
        <v>2</v>
      </c>
    </row>
    <row r="19" spans="1:13" x14ac:dyDescent="0.25">
      <c r="A19" t="s">
        <v>246</v>
      </c>
      <c r="B19" s="5" t="s">
        <v>362</v>
      </c>
      <c r="D19" t="s">
        <v>363</v>
      </c>
      <c r="G19" t="s">
        <v>364</v>
      </c>
      <c r="I19" t="s">
        <v>388</v>
      </c>
      <c r="L19" t="s">
        <v>365</v>
      </c>
      <c r="M19" s="66" t="s">
        <v>340</v>
      </c>
    </row>
    <row r="20" spans="1:13" x14ac:dyDescent="0.25">
      <c r="A20" s="7" t="s">
        <v>246</v>
      </c>
      <c r="B20" s="5" t="s">
        <v>385</v>
      </c>
      <c r="D20" t="s">
        <v>386</v>
      </c>
      <c r="E20" t="s">
        <v>353</v>
      </c>
      <c r="F20" t="s">
        <v>387</v>
      </c>
      <c r="G20" t="s">
        <v>247</v>
      </c>
      <c r="L20" s="7" t="s">
        <v>365</v>
      </c>
      <c r="M20" s="66" t="s">
        <v>340</v>
      </c>
    </row>
    <row r="21" spans="1:13" x14ac:dyDescent="0.25">
      <c r="B21" s="5"/>
    </row>
    <row r="22" spans="1:13" x14ac:dyDescent="0.25">
      <c r="K22" s="66"/>
      <c r="M22"/>
    </row>
    <row r="23" spans="1:13" x14ac:dyDescent="0.25">
      <c r="K23" s="66"/>
      <c r="M23"/>
    </row>
    <row r="24" spans="1:13" ht="14.25" customHeight="1" x14ac:dyDescent="0.25">
      <c r="E24" s="7"/>
      <c r="H24" s="66"/>
      <c r="M24"/>
    </row>
    <row r="25" spans="1:13" s="20" customFormat="1" x14ac:dyDescent="0.25">
      <c r="B25" s="7"/>
      <c r="C25" s="7"/>
      <c r="D25" s="7"/>
      <c r="E25" s="7"/>
    </row>
    <row r="26" spans="1:13" s="20" customFormat="1" x14ac:dyDescent="0.25">
      <c r="B26" s="7"/>
      <c r="C26" s="7"/>
      <c r="D26" s="7"/>
      <c r="E26" s="7"/>
    </row>
    <row r="27" spans="1:13" x14ac:dyDescent="0.25">
      <c r="B27" s="6"/>
      <c r="E27" s="7"/>
      <c r="H27"/>
      <c r="J27" s="66"/>
      <c r="M27"/>
    </row>
    <row r="28" spans="1:13" x14ac:dyDescent="0.25">
      <c r="E28" s="7"/>
      <c r="H28"/>
      <c r="J28" s="66"/>
      <c r="M28"/>
    </row>
    <row r="29" spans="1:13" x14ac:dyDescent="0.25">
      <c r="M29"/>
    </row>
    <row r="30" spans="1:13" x14ac:dyDescent="0.25">
      <c r="E30" s="7"/>
      <c r="H30"/>
      <c r="J30" s="66"/>
      <c r="M30"/>
    </row>
  </sheetData>
  <autoFilter ref="A2:M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2019-06-04T10:03:48Z</cp:lastPrinted>
  <dcterms:created xsi:type="dcterms:W3CDTF">2017-12-07T14:35:07Z</dcterms:created>
  <dcterms:modified xsi:type="dcterms:W3CDTF">2019-06-17T15:42:13Z</dcterms:modified>
</cp:coreProperties>
</file>