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n\"/>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Co'!$A$28:$M$32</definedName>
    <definedName name="_xlnm._FilterDatabase" localSheetId="2" hidden="1">'Dun Laoghaire Rathdown '!$A$7:$M$8</definedName>
    <definedName name="_xlnm._FilterDatabase" localSheetId="3" hidden="1">'Fingal Co'!$A$2:$N$5</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8" l="1"/>
  <c r="B17" i="5"/>
  <c r="B11" i="3" l="1"/>
  <c r="B1" i="14" l="1"/>
  <c r="B6" i="19" l="1"/>
  <c r="B8" i="9"/>
  <c r="B10" i="25"/>
  <c r="B6" i="24"/>
  <c r="B10" i="24"/>
  <c r="B7" i="11"/>
  <c r="B1" i="5"/>
  <c r="B25" i="5"/>
  <c r="B6" i="13"/>
  <c r="B27" i="3"/>
  <c r="B1" i="12" l="1"/>
  <c r="B1" i="25"/>
  <c r="B1" i="8"/>
  <c r="B4" i="21"/>
  <c r="B1" i="3"/>
  <c r="B1" i="9" l="1"/>
  <c r="B21" i="8"/>
  <c r="B11" i="12" l="1"/>
  <c r="B1" i="24"/>
  <c r="B1" i="11"/>
  <c r="B11" i="11"/>
  <c r="B7" i="14"/>
  <c r="B15" i="12"/>
  <c r="B14" i="19" l="1"/>
  <c r="B12" i="14" l="1"/>
  <c r="B1" i="19" l="1"/>
  <c r="B1" i="13"/>
  <c r="R11" i="34" l="1"/>
  <c r="R6" i="34"/>
  <c r="R29" i="34"/>
  <c r="R7" i="34"/>
  <c r="R9" i="34"/>
  <c r="R4" i="34"/>
  <c r="R17" i="34"/>
  <c r="R19" i="34"/>
  <c r="R33" i="34"/>
  <c r="R22" i="34"/>
  <c r="R5" i="34"/>
  <c r="R23" i="34"/>
  <c r="R13" i="34"/>
  <c r="R14" i="34"/>
  <c r="R28" i="34"/>
  <c r="R20" i="34"/>
  <c r="R12" i="34"/>
  <c r="R16" i="34"/>
  <c r="R15" i="34"/>
  <c r="R30" i="34"/>
  <c r="R27" i="34"/>
  <c r="R21" i="34"/>
  <c r="R32" i="34"/>
  <c r="R25" i="34"/>
  <c r="R8" i="34"/>
  <c r="R10" i="34"/>
  <c r="R26" i="34"/>
  <c r="R24" i="34"/>
  <c r="R18" i="34"/>
  <c r="R3" i="34"/>
  <c r="R31" i="34"/>
  <c r="B1" i="21" l="1"/>
  <c r="Q34" i="34" l="1"/>
  <c r="B14" i="9" l="1"/>
  <c r="C6" i="34" l="1"/>
  <c r="B4" i="34" l="1"/>
  <c r="F8" i="34" l="1"/>
  <c r="C8" i="34" l="1"/>
  <c r="D6" i="34" l="1"/>
  <c r="B10" i="13"/>
  <c r="E5" i="34" s="1"/>
  <c r="E11" i="34"/>
  <c r="E6" i="34"/>
  <c r="E3" i="34"/>
  <c r="D14" i="34"/>
  <c r="D3" i="34"/>
  <c r="D13" i="34"/>
  <c r="D7" i="34"/>
  <c r="D8" i="34"/>
  <c r="C7" i="34" l="1"/>
  <c r="C9" i="34"/>
  <c r="C5" i="34"/>
  <c r="C13" i="34"/>
  <c r="C10" i="34"/>
  <c r="C4" i="34"/>
  <c r="C3" i="34"/>
  <c r="C11" i="34"/>
  <c r="C14" i="34"/>
  <c r="C12" i="34"/>
  <c r="B8" i="34"/>
  <c r="B7" i="34"/>
  <c r="B9" i="34"/>
  <c r="B5" i="34"/>
  <c r="B13" i="34"/>
  <c r="B10" i="34"/>
  <c r="B3" i="34"/>
  <c r="B11" i="34"/>
  <c r="B6" i="34"/>
  <c r="B14" i="34"/>
  <c r="B12" i="34"/>
  <c r="O34" i="34" l="1"/>
  <c r="L34" i="34"/>
  <c r="N34" i="34"/>
  <c r="P34" i="34"/>
  <c r="B15" i="34" l="1"/>
  <c r="C15" i="34"/>
  <c r="M34" i="34"/>
  <c r="E12" i="34" l="1"/>
  <c r="D12" i="34"/>
  <c r="D9" i="34"/>
  <c r="E8" i="34"/>
  <c r="G8" i="34" s="1"/>
  <c r="H8" i="34" s="1"/>
  <c r="E4" i="34"/>
  <c r="B14" i="25"/>
  <c r="E13" i="34" s="1"/>
  <c r="E9" i="34"/>
  <c r="E10" i="34"/>
  <c r="D10" i="34"/>
  <c r="B11" i="21"/>
  <c r="E7" i="34" s="1"/>
  <c r="E14" i="34"/>
  <c r="D5" i="34"/>
  <c r="E15" i="34" l="1"/>
  <c r="D11" i="34"/>
  <c r="D4" i="34"/>
  <c r="D15" i="34" l="1"/>
  <c r="F12" i="34"/>
  <c r="F4" i="34"/>
  <c r="G4" i="34" s="1"/>
  <c r="F13" i="34"/>
  <c r="F9" i="34"/>
  <c r="G9" i="34" s="1"/>
  <c r="F6" i="34"/>
  <c r="F10" i="34"/>
  <c r="F7" i="34"/>
  <c r="G7" i="34" s="1"/>
  <c r="F14" i="34"/>
  <c r="F3" i="34"/>
  <c r="F5" i="34"/>
  <c r="G5" i="34" l="1"/>
  <c r="G14" i="34"/>
  <c r="H14" i="34" s="1"/>
  <c r="G6" i="34"/>
  <c r="H6" i="34" s="1"/>
  <c r="G13" i="34"/>
  <c r="H13" i="34" s="1"/>
  <c r="G3" i="34"/>
  <c r="H3" i="34" s="1"/>
  <c r="G12" i="34"/>
  <c r="H12" i="34" s="1"/>
  <c r="G10" i="34"/>
  <c r="H10" i="34" s="1"/>
  <c r="H7" i="34"/>
  <c r="H9" i="34"/>
  <c r="H4" i="34"/>
  <c r="F11" i="34"/>
  <c r="H5" i="34" l="1"/>
  <c r="G11" i="34"/>
  <c r="G15" i="34" s="1"/>
  <c r="F15" i="34"/>
  <c r="H11" i="34" l="1"/>
  <c r="H15" i="34" s="1"/>
  <c r="R34" i="34"/>
</calcChain>
</file>

<file path=xl/sharedStrings.xml><?xml version="1.0" encoding="utf-8"?>
<sst xmlns="http://schemas.openxmlformats.org/spreadsheetml/2006/main" count="1420" uniqueCount="745">
  <si>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</si>
  <si>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</si>
  <si>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</si>
  <si>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</si>
  <si>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</si>
  <si>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</si>
  <si>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</si>
  <si>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</si>
  <si>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</si>
  <si>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</si>
  <si>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</si>
  <si>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</si>
  <si>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</si>
  <si>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</si>
  <si>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</si>
  <si>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</si>
  <si>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</si>
  <si>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</si>
  <si>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</si>
  <si>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</si>
  <si>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</si>
  <si>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</si>
  <si>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</si>
  <si>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</si>
  <si>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</si>
  <si>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</si>
  <si>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</si>
  <si>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</si>
  <si>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</si>
  <si>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</si>
  <si>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</si>
  <si>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</si>
  <si>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</si>
  <si>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</si>
  <si>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</si>
  <si>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</si>
  <si>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</si>
  <si>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</si>
  <si>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</si>
  <si>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</si>
  <si>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</si>
  <si>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</si>
  <si>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</si>
  <si>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</si>
  <si>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</si>
  <si>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</si>
  <si>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</si>
  <si>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</si>
  <si>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</si>
  <si>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</si>
  <si>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</si>
  <si>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</si>
  <si>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</si>
  <si>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</si>
  <si>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</si>
  <si>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</si>
  <si>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</si>
  <si>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</si>
  <si>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</si>
  <si>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</si>
  <si>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</si>
  <si>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</si>
  <si>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</si>
  <si>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</si>
  <si>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</si>
  <si>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</si>
  <si>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</si>
  <si>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</si>
  <si>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</si>
  <si>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</si>
  <si>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</si>
  <si>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</si>
  <si>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</si>
  <si>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</si>
  <si>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</si>
  <si>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</si>
  <si>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</si>
  <si>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</si>
  <si>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</si>
  <si>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</si>
  <si>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</si>
  <si>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</si>
  <si>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</si>
  <si>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</si>
  <si>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</si>
  <si>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</si>
  <si>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</si>
  <si>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</si>
  <si>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</si>
  <si>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</si>
  <si>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</si>
  <si>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</si>
  <si>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</si>
  <si>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</si>
  <si>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</si>
  <si>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</si>
  <si>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</si>
  <si>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</si>
  <si>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</si>
  <si>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</si>
  <si>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</si>
  <si>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</si>
  <si>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</si>
  <si>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</si>
  <si>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</si>
  <si>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</si>
  <si>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</si>
  <si>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</si>
  <si>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</si>
  <si>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</si>
  <si>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</si>
  <si>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</si>
  <si>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</si>
  <si>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</si>
  <si>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</si>
  <si>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</si>
  <si>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</si>
  <si>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</si>
  <si>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</si>
  <si>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</si>
  <si>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</si>
  <si>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</si>
  <si>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</si>
  <si>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</si>
  <si>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</si>
  <si>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</si>
  <si>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</si>
  <si>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</si>
  <si>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</si>
  <si>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</si>
  <si>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</si>
  <si>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</si>
  <si>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</si>
  <si>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</si>
  <si>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</si>
  <si>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</si>
  <si>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</si>
  <si>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</si>
  <si>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</si>
  <si>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</si>
  <si>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</si>
  <si>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</si>
  <si>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</si>
  <si>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</si>
  <si>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</si>
  <si>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</si>
  <si>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</si>
  <si>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</si>
  <si>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</si>
  <si>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</si>
  <si>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</si>
  <si>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</si>
  <si>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</si>
  <si>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</si>
  <si>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</si>
  <si>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</si>
  <si>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</si>
  <si>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</si>
  <si>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</si>
  <si>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</si>
  <si>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</si>
  <si>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</si>
  <si>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</si>
  <si>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</si>
  <si>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</si>
  <si>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</si>
  <si>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</si>
  <si>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</si>
  <si>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</si>
  <si>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</si>
  <si>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</si>
  <si>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</si>
  <si>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</si>
  <si>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</si>
  <si>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</si>
  <si>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</si>
  <si>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</si>
  <si>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</si>
  <si>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</si>
  <si>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</si>
  <si>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</si>
  <si>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</si>
  <si>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</si>
  <si>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</si>
  <si>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</si>
  <si>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</si>
  <si>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</si>
  <si>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</si>
  <si>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</si>
  <si>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</si>
  <si>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</si>
  <si>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</si>
  <si>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</si>
  <si>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</si>
  <si>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</si>
  <si>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</si>
  <si>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</si>
  <si>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</si>
  <si>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</si>
  <si>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</si>
  <si>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</si>
  <si>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</si>
  <si>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</si>
  <si>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</si>
  <si>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</si>
  <si>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</si>
  <si>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</si>
  <si>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</si>
  <si>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</si>
  <si>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</si>
  <si>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</si>
  <si>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</si>
  <si>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</si>
  <si>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</si>
  <si>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</si>
  <si>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</si>
  <si>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</si>
  <si>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</si>
  <si>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</si>
  <si>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</si>
  <si>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</si>
  <si>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</si>
  <si>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</si>
  <si>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</si>
  <si>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</si>
  <si>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</si>
  <si>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</si>
  <si>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</si>
  <si>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</si>
  <si>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</si>
  <si>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</si>
  <si>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</si>
  <si>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</si>
  <si>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</si>
  <si>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</si>
  <si>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</si>
  <si>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</si>
  <si>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</si>
  <si>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</si>
  <si>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</si>
  <si>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</si>
  <si>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</si>
  <si>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</si>
  <si>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</si>
  <si>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</si>
  <si>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</si>
  <si>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</si>
  <si>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</si>
  <si>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</si>
  <si>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</si>
  <si>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</si>
  <si>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</si>
  <si>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</si>
  <si>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</si>
  <si>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</si>
  <si>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</si>
  <si>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</si>
  <si>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</si>
  <si>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</si>
  <si>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</si>
  <si>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</si>
  <si>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</si>
  <si>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</si>
  <si>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</si>
  <si>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</si>
  <si>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</si>
  <si>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</si>
  <si>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</si>
  <si>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</si>
  <si>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</si>
  <si>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</si>
  <si>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</si>
  <si>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</si>
  <si>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</si>
  <si>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</si>
  <si>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</si>
  <si>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</si>
  <si>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</si>
  <si>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</si>
  <si>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</si>
  <si>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</si>
  <si>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</si>
  <si>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</si>
  <si>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</si>
  <si>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</si>
  <si>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</si>
  <si>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</si>
  <si>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</si>
  <si>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</si>
  <si>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</si>
  <si>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</si>
  <si>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</si>
  <si>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</si>
  <si>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</si>
  <si>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</si>
  <si>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</si>
  <si>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</si>
  <si>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</si>
  <si>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</si>
  <si>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</si>
  <si>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</si>
  <si>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</si>
  <si>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</si>
  <si>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</si>
  <si>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</si>
  <si>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</si>
  <si>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</si>
  <si>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</si>
  <si>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</si>
  <si>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</si>
  <si>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</si>
  <si>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</si>
  <si>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</si>
  <si>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</si>
  <si>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</si>
  <si>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</si>
  <si>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</si>
  <si>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</si>
  <si>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</si>
  <si>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</si>
  <si>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</si>
  <si>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</si>
  <si>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</si>
  <si>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</si>
  <si>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</si>
  <si>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</si>
  <si>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</si>
  <si>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</si>
  <si>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</si>
  <si>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</si>
  <si>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</si>
  <si>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</si>
  <si>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</si>
  <si>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</si>
  <si>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</si>
  <si>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</si>
  <si>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</si>
  <si>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</si>
  <si>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</si>
  <si>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</si>
  <si>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</si>
  <si>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</si>
  <si>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</si>
  <si>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</si>
  <si>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</si>
  <si>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</si>
  <si>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</si>
  <si>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</si>
  <si>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</si>
  <si>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</si>
  <si>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</si>
  <si>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</si>
  <si>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</si>
  <si>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</si>
  <si>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</si>
  <si>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</si>
  <si>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</si>
  <si>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</si>
  <si>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</si>
  <si>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</si>
  <si>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</si>
  <si>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</si>
  <si>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</si>
  <si>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</si>
  <si>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</si>
  <si>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</si>
  <si>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</si>
  <si>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</si>
  <si>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</si>
  <si>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</si>
  <si>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</si>
  <si>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</si>
  <si>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</si>
  <si>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</si>
  <si>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</si>
  <si>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</si>
  <si>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</si>
  <si>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</si>
  <si>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</si>
  <si>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</si>
  <si>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</si>
  <si>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</si>
  <si>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</si>
  <si>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</si>
  <si>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</si>
  <si>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</si>
  <si>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</si>
  <si>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</si>
  <si>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</si>
  <si>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</si>
  <si>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</si>
  <si>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</si>
  <si>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</si>
  <si>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</si>
  <si>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</si>
  <si>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</si>
  <si>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</si>
  <si>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</si>
  <si>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</si>
  <si>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</si>
  <si>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</si>
  <si>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</si>
  <si>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</si>
  <si>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</si>
  <si>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</si>
  <si>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</si>
  <si>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</si>
  <si>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</si>
  <si>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</si>
  <si>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</si>
  <si>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</si>
  <si>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</si>
  <si>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</si>
  <si>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</si>
  <si>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</si>
  <si>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</si>
  <si>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</si>
  <si>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</si>
  <si>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</si>
  <si>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</si>
  <si>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</si>
  <si>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</si>
  <si>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</si>
  <si>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</si>
  <si>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</si>
  <si>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</si>
  <si>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</si>
  <si>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</si>
  <si>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</si>
  <si>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</si>
  <si>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</si>
  <si>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</si>
  <si>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</si>
  <si>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</si>
  <si>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</si>
  <si>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</si>
  <si>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</si>
  <si>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</si>
  <si>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</si>
  <si>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</si>
  <si>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</si>
  <si>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</si>
  <si>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</si>
  <si>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Co Louth</t>
  </si>
  <si>
    <t>FIRST SERVICE &amp; TYRES CAR REPAIR</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</si>
  <si>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</si>
  <si>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</si>
  <si>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</si>
  <si>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</si>
  <si>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</si>
  <si>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</si>
  <si>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</si>
  <si>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</si>
  <si>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</si>
  <si>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</si>
  <si>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</si>
  <si>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</si>
  <si>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</si>
  <si>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</si>
  <si>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</si>
  <si>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</si>
  <si>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</si>
  <si>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</si>
  <si>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</si>
  <si>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</si>
  <si>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</si>
  <si>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</si>
  <si>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</si>
  <si>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</si>
  <si>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</si>
  <si>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</si>
  <si>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</si>
  <si>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</si>
  <si>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</si>
  <si>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</si>
  <si>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</si>
  <si>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</si>
  <si>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</si>
  <si>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</si>
  <si>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</si>
  <si>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</si>
  <si>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</si>
  <si>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</si>
  <si>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</si>
  <si>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</si>
  <si>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</si>
  <si>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</si>
  <si>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</si>
  <si>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</si>
  <si>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</si>
  <si>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</si>
  <si>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</si>
  <si>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</si>
  <si>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</si>
  <si>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</si>
  <si>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</si>
  <si>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</si>
  <si>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</si>
  <si>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</si>
  <si>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</si>
  <si>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</si>
  <si>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</si>
  <si>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</si>
  <si>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</si>
  <si>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</si>
  <si>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</si>
  <si>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</si>
  <si>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</si>
  <si>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</si>
  <si>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</si>
  <si>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</si>
  <si>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</si>
  <si>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</si>
  <si>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</si>
  <si>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</si>
  <si>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</si>
  <si>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</si>
  <si>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</si>
  <si>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</si>
  <si>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</si>
  <si>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</si>
  <si>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</si>
  <si>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</si>
  <si>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</si>
  <si>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</si>
  <si>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</si>
  <si>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</si>
  <si>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</si>
  <si>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 xml:space="preserve">Tyres </t>
  </si>
  <si>
    <t>Steven Kinsella Motors</t>
  </si>
  <si>
    <t>Diamond Car Parts (Steven Kinsella Motors)</t>
  </si>
  <si>
    <t>Unit 22 Ashbourne Industrial Estate</t>
  </si>
  <si>
    <t>Ashbourne</t>
  </si>
  <si>
    <t>01 6978759</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</si>
  <si>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</si>
  <si>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</si>
  <si>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</si>
  <si>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</si>
  <si>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</si>
  <si>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</si>
  <si>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</si>
  <si>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</si>
  <si>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</si>
  <si>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</si>
  <si>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</si>
  <si>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</si>
  <si>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</si>
  <si>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</si>
  <si>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</si>
  <si>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</si>
  <si>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</si>
  <si>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</si>
  <si>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</si>
  <si>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</si>
  <si>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</si>
  <si>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</si>
  <si>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</si>
  <si>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</si>
  <si>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</si>
  <si>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</si>
  <si>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</si>
  <si>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</si>
  <si>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</si>
  <si>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</si>
  <si>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</si>
  <si>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</si>
  <si>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</si>
  <si>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</si>
  <si>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 xml:space="preserve">Kildare </t>
  </si>
  <si>
    <t>059 8624192/Mobile: 086-8171174</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</si>
  <si>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</si>
  <si>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</si>
  <si>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</si>
  <si>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</si>
  <si>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</si>
  <si>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</si>
  <si>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</si>
  <si>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</si>
  <si>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</si>
  <si>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</si>
  <si>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</si>
  <si>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</si>
  <si>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</si>
  <si>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</si>
  <si>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</si>
  <si>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</si>
  <si>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</si>
  <si>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</si>
  <si>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</si>
  <si>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</si>
  <si>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</si>
  <si>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</si>
  <si>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</si>
  <si>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</si>
  <si>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</si>
  <si>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</si>
  <si>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</si>
  <si>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Duleek Tyre Centre</t>
  </si>
  <si>
    <t>Downstown Road</t>
  </si>
  <si>
    <t xml:space="preserve"> Duleek</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</si>
  <si>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</si>
  <si>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</si>
  <si>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</si>
  <si>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</si>
  <si>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</si>
  <si>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</si>
  <si>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</si>
  <si>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</si>
  <si>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</si>
  <si>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</si>
  <si>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</si>
  <si>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</si>
  <si>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</si>
  <si>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</si>
  <si>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</si>
  <si>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</si>
  <si>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</si>
  <si>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</si>
  <si>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</si>
  <si>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</si>
  <si>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</si>
  <si>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</si>
  <si>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</si>
  <si>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</si>
  <si>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</si>
  <si>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</si>
  <si>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</si>
  <si>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</si>
  <si>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</si>
  <si>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</si>
  <si>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</si>
  <si>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</si>
  <si>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</si>
  <si>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</si>
  <si>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</si>
  <si>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</si>
  <si>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</si>
  <si>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</si>
  <si>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</si>
  <si>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Paul Smith</t>
  </si>
  <si>
    <t>Paul Smith Motors (Paul Smith)</t>
  </si>
  <si>
    <t>3 Matthews Terrace</t>
  </si>
  <si>
    <t>Monkstown Farm</t>
  </si>
  <si>
    <t>Dun Laoghaire</t>
  </si>
  <si>
    <t>Dublin County</t>
  </si>
  <si>
    <t>A96 Y6P6</t>
  </si>
  <si>
    <t>01 2311123 /08580739</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</si>
  <si>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</si>
  <si>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</si>
  <si>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</si>
  <si>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</si>
  <si>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</si>
  <si>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</si>
  <si>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</si>
  <si>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</si>
  <si>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</si>
  <si>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</si>
  <si>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</si>
  <si>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</si>
  <si>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</si>
  <si>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</si>
  <si>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</si>
  <si>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</si>
  <si>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</si>
  <si>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</si>
  <si>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</si>
  <si>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</si>
  <si>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</si>
  <si>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</si>
  <si>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</si>
  <si>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</si>
  <si>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</si>
  <si>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</si>
  <si>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</si>
  <si>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</si>
  <si>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</si>
  <si>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</si>
  <si>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</si>
  <si>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</si>
  <si>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</si>
  <si>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</si>
  <si>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</si>
  <si>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</si>
  <si>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</si>
  <si>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</si>
  <si>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</si>
  <si>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</si>
  <si>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</si>
  <si>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</si>
  <si>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birr</t>
  </si>
  <si>
    <t>STM Garage</t>
  </si>
  <si>
    <t>Unit 22a, Cookstown Rd,</t>
  </si>
  <si>
    <t>Cookstown Industrial Estate Dublin 24</t>
  </si>
  <si>
    <t>(085) 7626263</t>
  </si>
  <si>
    <t>AutoFit MattsMotors</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</si>
  <si>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</si>
  <si>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</si>
  <si>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</si>
  <si>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</si>
  <si>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</si>
  <si>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</si>
  <si>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</si>
  <si>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</si>
  <si>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</si>
  <si>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3939: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</si>
  <si>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</si>
  <si>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</si>
  <si>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</si>
  <si>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</si>
  <si>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</si>
  <si>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</si>
  <si>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</si>
  <si>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</si>
  <si>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 xml:space="preserve">Non compliant Member No. 5999: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</si>
  <si>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</si>
  <si>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</si>
  <si>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</si>
  <si>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</si>
  <si>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</si>
  <si>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</si>
  <si>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</si>
  <si>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 xml:space="preserve">Non compliant Member 6131: reporting </t>
  </si>
  <si>
    <t xml:space="preserve">Non compliant Member 6321: reporting </t>
  </si>
  <si>
    <t>085 2082505</t>
  </si>
  <si>
    <t xml:space="preserve">Non compliant Member 4067: reporting </t>
  </si>
  <si>
    <t>229 The Boulevard</t>
  </si>
  <si>
    <t>Mount Eustace</t>
  </si>
  <si>
    <t>Tyrrelstown</t>
  </si>
  <si>
    <t>D15 CKC3</t>
  </si>
  <si>
    <t>Leixlip Tyre Service Ltd</t>
  </si>
  <si>
    <t>LTS Ltd (Leixlip Tyre Service Ltd)</t>
  </si>
  <si>
    <t>U5 M4 Business Park</t>
  </si>
  <si>
    <t>Leixlip West Road</t>
  </si>
  <si>
    <t>(01) 6272611</t>
  </si>
  <si>
    <t xml:space="preserve">Non conpliant Member No. 5064: reporting </t>
  </si>
  <si>
    <t>Con Coffey</t>
  </si>
  <si>
    <t>Con Coffey and Sons (Con Coffey)</t>
  </si>
  <si>
    <t>Rathrone</t>
  </si>
  <si>
    <t>Enfield</t>
  </si>
  <si>
    <t>(086) 8287961</t>
  </si>
  <si>
    <t xml:space="preserve">Non compliant Member No. 6619: reporting </t>
  </si>
  <si>
    <t>JN Ireland Motors lLd</t>
  </si>
  <si>
    <t>John Newman Motors (JN Ireland Motors lLd)</t>
  </si>
  <si>
    <t>A84 Y0F5</t>
  </si>
  <si>
    <t>(01) 8351225</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</si>
</sst>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0" fillId="0" borderId="6" xfId="0" applyNumberFormat="1" applyBorder="1" applyAlignment="1">
      <alignment horizontal="right"/>
    </xf>
    <xf numFmtId="0" fontId="0" fillId="0" borderId="6" xfId="0" applyNumberFormat="1" applyBorder="1"/>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24/06/2019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Fingal County Council</c:v>
                </c:pt>
                <c:pt idx="3">
                  <c:v>Mayo County Council</c:v>
                </c:pt>
                <c:pt idx="4">
                  <c:v>Cork County Council</c:v>
                </c:pt>
                <c:pt idx="5">
                  <c:v>Roscommon County Council</c:v>
                </c:pt>
                <c:pt idx="6">
                  <c:v>Clare County Council</c:v>
                </c:pt>
                <c:pt idx="7">
                  <c:v>Waterford City &amp;County Council</c:v>
                </c:pt>
                <c:pt idx="8">
                  <c:v>Limerick City &amp; County Council</c:v>
                </c:pt>
                <c:pt idx="9">
                  <c:v>South Dublin County Council</c:v>
                </c:pt>
                <c:pt idx="10">
                  <c:v>Dun Laoghaire Rathdown</c:v>
                </c:pt>
                <c:pt idx="11">
                  <c:v>Louth County Council</c:v>
                </c:pt>
                <c:pt idx="12">
                  <c:v>Laois County Council</c:v>
                </c:pt>
                <c:pt idx="13">
                  <c:v>Donegal County Council</c:v>
                </c:pt>
                <c:pt idx="14">
                  <c:v>Wicklow County Council</c:v>
                </c:pt>
                <c:pt idx="15">
                  <c:v>Meath County Council</c:v>
                </c:pt>
                <c:pt idx="16">
                  <c:v>Tipperary County Council</c:v>
                </c:pt>
                <c:pt idx="17">
                  <c:v>Cork City Council</c:v>
                </c:pt>
                <c:pt idx="18">
                  <c:v>Longford County Council</c:v>
                </c:pt>
                <c:pt idx="19">
                  <c:v>Dublin City Council</c:v>
                </c:pt>
                <c:pt idx="20">
                  <c:v>Westmeath County Council</c:v>
                </c:pt>
                <c:pt idx="21">
                  <c:v>Offaly County Council</c:v>
                </c:pt>
                <c:pt idx="22">
                  <c:v>Carlow County Council</c:v>
                </c:pt>
                <c:pt idx="23">
                  <c:v>Monaghan County Council</c:v>
                </c:pt>
                <c:pt idx="24">
                  <c:v>Sligo County Council</c:v>
                </c:pt>
                <c:pt idx="25">
                  <c:v>Kildare County Council</c:v>
                </c:pt>
                <c:pt idx="26">
                  <c:v>Kerry County Council</c:v>
                </c:pt>
                <c:pt idx="27">
                  <c:v>Cavan County Council</c:v>
                </c:pt>
                <c:pt idx="28">
                  <c:v>Wexford County Council</c:v>
                </c:pt>
                <c:pt idx="29">
                  <c:v>Leitrim County Council</c:v>
                </c:pt>
                <c:pt idx="30">
                  <c:v>Kilkenny County Council</c:v>
                </c:pt>
              </c:strCache>
            </c:strRef>
          </c:cat>
          <c:val>
            <c:numRef>
              <c:f>Overview!$R$3:$R$33</c:f>
              <c:numCache>
                <c:formatCode>0%</c:formatCode>
                <c:ptCount val="31"/>
                <c:pt idx="0">
                  <c:v>0.97368421052631582</c:v>
                </c:pt>
                <c:pt idx="1">
                  <c:v>0.97014925373134331</c:v>
                </c:pt>
                <c:pt idx="2">
                  <c:v>0.96491228070175439</c:v>
                </c:pt>
                <c:pt idx="3">
                  <c:v>0.96031746031746035</c:v>
                </c:pt>
                <c:pt idx="4">
                  <c:v>0.94785276073619629</c:v>
                </c:pt>
                <c:pt idx="5">
                  <c:v>0.94444444444444442</c:v>
                </c:pt>
                <c:pt idx="6">
                  <c:v>0.94252873563218387</c:v>
                </c:pt>
                <c:pt idx="7">
                  <c:v>0.94202898550724634</c:v>
                </c:pt>
                <c:pt idx="8">
                  <c:v>0.94155844155844159</c:v>
                </c:pt>
                <c:pt idx="9">
                  <c:v>0.93877551020408168</c:v>
                </c:pt>
                <c:pt idx="10">
                  <c:v>0.93548387096774188</c:v>
                </c:pt>
                <c:pt idx="11">
                  <c:v>0.92207792207792205</c:v>
                </c:pt>
                <c:pt idx="12">
                  <c:v>0.921875</c:v>
                </c:pt>
                <c:pt idx="13">
                  <c:v>0.91262135922330101</c:v>
                </c:pt>
                <c:pt idx="14">
                  <c:v>0.91150442477876104</c:v>
                </c:pt>
                <c:pt idx="15">
                  <c:v>0.89032258064516134</c:v>
                </c:pt>
                <c:pt idx="16">
                  <c:v>0.88372093023255816</c:v>
                </c:pt>
                <c:pt idx="17">
                  <c:v>0.8771929824561403</c:v>
                </c:pt>
                <c:pt idx="18">
                  <c:v>0.86</c:v>
                </c:pt>
                <c:pt idx="19">
                  <c:v>0.85227272727272729</c:v>
                </c:pt>
                <c:pt idx="20">
                  <c:v>0.84931506849315064</c:v>
                </c:pt>
                <c:pt idx="21">
                  <c:v>0.84905660377358494</c:v>
                </c:pt>
                <c:pt idx="22">
                  <c:v>0.84210526315789469</c:v>
                </c:pt>
                <c:pt idx="23">
                  <c:v>0.8392857142857143</c:v>
                </c:pt>
                <c:pt idx="24">
                  <c:v>0.83636363636363631</c:v>
                </c:pt>
                <c:pt idx="25">
                  <c:v>0.83448275862068966</c:v>
                </c:pt>
                <c:pt idx="26">
                  <c:v>0.83435582822085885</c:v>
                </c:pt>
                <c:pt idx="27">
                  <c:v>0.83098591549295775</c:v>
                </c:pt>
                <c:pt idx="28">
                  <c:v>0.82352941176470584</c:v>
                </c:pt>
                <c:pt idx="29">
                  <c:v>0.76190476190476186</c:v>
                </c:pt>
                <c:pt idx="30">
                  <c:v>0.75609756097560976</c:v>
                </c:pt>
              </c:numCache>
            </c:numRef>
          </c:val>
        </c:ser>
        <c:dLbls>
          <c:showLegendKey val="0"/>
          <c:showVal val="1"/>
          <c:showCatName val="0"/>
          <c:showSerName val="0"/>
          <c:showPercent val="0"/>
          <c:showBubbleSize val="0"/>
        </c:dLbls>
        <c:gapWidth val="219"/>
        <c:overlap val="-27"/>
        <c:axId val="962593408"/>
        <c:axId val="962593800"/>
      </c:barChart>
      <c:catAx>
        <c:axId val="9625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62593800"/>
        <c:crosses val="autoZero"/>
        <c:auto val="1"/>
        <c:lblAlgn val="ctr"/>
        <c:lblOffset val="100"/>
        <c:noMultiLvlLbl val="0"/>
      </c:catAx>
      <c:valAx>
        <c:axId val="962593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962593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South Dublin County Council</c:v>
                </c:pt>
                <c:pt idx="2">
                  <c:v>Dun Laoghaire Rathdown</c:v>
                </c:pt>
                <c:pt idx="3">
                  <c:v>Louth County Council</c:v>
                </c:pt>
                <c:pt idx="4">
                  <c:v>Laois County Council</c:v>
                </c:pt>
                <c:pt idx="5">
                  <c:v>Wicklow County Council</c:v>
                </c:pt>
                <c:pt idx="6">
                  <c:v>Meath County Council</c:v>
                </c:pt>
                <c:pt idx="7">
                  <c:v>Longford County Council</c:v>
                </c:pt>
                <c:pt idx="8">
                  <c:v>Dublin City Council</c:v>
                </c:pt>
                <c:pt idx="9">
                  <c:v>Westmeath County Council</c:v>
                </c:pt>
                <c:pt idx="10">
                  <c:v>Offaly County Council</c:v>
                </c:pt>
                <c:pt idx="11">
                  <c:v>Kildare County Council</c:v>
                </c:pt>
              </c:strCache>
            </c:strRef>
          </c:cat>
          <c:val>
            <c:numRef>
              <c:f>Overview!$H$3:$H$14</c:f>
              <c:numCache>
                <c:formatCode>0%</c:formatCode>
                <c:ptCount val="12"/>
                <c:pt idx="0">
                  <c:v>0.96491228070175439</c:v>
                </c:pt>
                <c:pt idx="1">
                  <c:v>0.93877551020408168</c:v>
                </c:pt>
                <c:pt idx="2">
                  <c:v>0.93548387096774188</c:v>
                </c:pt>
                <c:pt idx="3">
                  <c:v>0.92207792207792205</c:v>
                </c:pt>
                <c:pt idx="4">
                  <c:v>0.921875</c:v>
                </c:pt>
                <c:pt idx="5">
                  <c:v>0.91150442477876104</c:v>
                </c:pt>
                <c:pt idx="6">
                  <c:v>0.89032258064516134</c:v>
                </c:pt>
                <c:pt idx="7">
                  <c:v>0.86</c:v>
                </c:pt>
                <c:pt idx="8">
                  <c:v>0.85227272727272729</c:v>
                </c:pt>
                <c:pt idx="9">
                  <c:v>0.84931506849315064</c:v>
                </c:pt>
                <c:pt idx="10">
                  <c:v>0.84905660377358494</c:v>
                </c:pt>
                <c:pt idx="11">
                  <c:v>0.83448275862068966</c:v>
                </c:pt>
              </c:numCache>
            </c:numRef>
          </c:val>
        </c:ser>
        <c:dLbls>
          <c:showLegendKey val="0"/>
          <c:showVal val="0"/>
          <c:showCatName val="0"/>
          <c:showSerName val="0"/>
          <c:showPercent val="0"/>
          <c:showBubbleSize val="0"/>
        </c:dLbls>
        <c:gapWidth val="75"/>
        <c:overlap val="40"/>
        <c:axId val="962592232"/>
        <c:axId val="941620336"/>
      </c:barChart>
      <c:catAx>
        <c:axId val="9625922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41620336"/>
        <c:crosses val="autoZero"/>
        <c:auto val="1"/>
        <c:lblAlgn val="ctr"/>
        <c:lblOffset val="100"/>
        <c:noMultiLvlLbl val="0"/>
      </c:catAx>
      <c:valAx>
        <c:axId val="941620336"/>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962592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Row],[LA]],$K:$R,2,FALSE)</calculatedColumnFormula>
    </tableColumn>
    <tableColumn id="6" name="Members Premises " totalsRowFunction="sum" dataDxfId="52" totalsRowDxfId="51">
      <calculatedColumnFormula>VLOOKUP(Table2[[#This Row],[LA]],$K:$R,3,FALSE)</calculatedColumnFormula>
    </tableColumn>
    <tableColumn id="9" name="Revoked Members" totalsRowFunction="sum" dataDxfId="50" totalsRowDxfId="49">
      <calculatedColumnFormula>'[1]Removed '!B236</calculatedColumnFormula>
    </tableColumn>
    <tableColumn id="3" name="Obligated &amp; (Reinstated) " totalsRowFunction="sum" dataDxfId="48" totalsRowDxfId="47">
      <calculatedColumnFormula>'Wicklow Co'!B14</calculatedColumnFormula>
    </tableColumn>
    <tableColumn id="8" name="Potential/ Unregistered " totalsRowFunction="sum" totalsRowDxfId="46"/>
    <tableColumn id="2" name="Total " totalsRowFunction="sum" dataDxfId="45" totalsRowDxfId="44">
      <calculatedColumnFormula>Table2[[#This Row],[Members Premises ]]+Table2[[#This Row],[Revoked Members]]+Table2[[#This Row],[Obligated &amp; (Reinstated) ]]+Table2[[#This Row],[Potential/ Unregistered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1" dataDxfId="39" headerRowBorderDxfId="40" tableBorderDxfId="38" totalsRowBorderDxfId="37">
  <autoFilter ref="K2:R33"/>
  <sortState ref="K3:R33">
    <sortCondition descending="1" ref="R2:R33"/>
  </sortState>
  <tableColumns count="8">
    <tableColumn id="1" name="LA" totalsRowLabel="Total " dataDxfId="36" totalsRowDxfId="7"/>
    <tableColumn id="2" name="Members" totalsRowFunction="sum" dataDxfId="35" totalsRowDxfId="6"/>
    <tableColumn id="3" name="Member Premises " totalsRowFunction="sum" dataDxfId="34" totalsRowDxfId="5"/>
    <tableColumn id="6" name="Revoked Members" totalsRowFunction="sum" dataDxfId="33" totalsRowDxfId="4"/>
    <tableColumn id="7" name="Obligated &amp; Reinstated" totalsRowFunction="sum" dataDxfId="32" totalsRowDxfId="3"/>
    <tableColumn id="4" name="Potential Members " totalsRowFunction="sum" dataDxfId="31" totalsRowDxfId="2"/>
    <tableColumn id="8" name="Total" totalsRowFunction="sum" dataDxfId="30" totalsRowDxfId="1"/>
    <tableColumn id="5" name="% Registered" totalsRowFunction="average" dataDxfId="2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60" zoomScaleNormal="60" zoomScaleSheetLayoutView="40" zoomScalePageLayoutView="50" workbookViewId="0">
      <selection activeCell="AH36" sqref="AH36"/>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6" t="s">
        <v>363</v>
      </c>
      <c r="B1" s="147"/>
      <c r="C1" s="147"/>
      <c r="D1" s="147"/>
      <c r="E1" s="147"/>
      <c r="F1" s="147"/>
      <c r="G1" s="147"/>
      <c r="H1" s="148"/>
      <c r="I1" s="134"/>
      <c r="J1" s="134"/>
      <c r="K1" s="146" t="s">
        <v>315</v>
      </c>
      <c r="L1" s="147"/>
      <c r="M1" s="147"/>
      <c r="N1" s="147"/>
      <c r="O1" s="147"/>
      <c r="P1" s="147"/>
      <c r="Q1" s="147"/>
      <c r="R1" s="148"/>
    </row>
    <row r="2" spans="1:18" customFormat="1" ht="30.75" thickBot="1">
      <c r="A2" s="80" t="s">
        <v>277</v>
      </c>
      <c r="B2" s="81" t="s">
        <v>311</v>
      </c>
      <c r="C2" s="81" t="s">
        <v>355</v>
      </c>
      <c r="D2" s="49" t="s">
        <v>312</v>
      </c>
      <c r="E2" s="51" t="s">
        <v>352</v>
      </c>
      <c r="F2" s="53" t="s">
        <v>354</v>
      </c>
      <c r="G2" s="53" t="s">
        <v>314</v>
      </c>
      <c r="H2" s="82" t="s">
        <v>313</v>
      </c>
      <c r="I2" s="130"/>
      <c r="J2" s="130"/>
      <c r="K2" s="80" t="s">
        <v>277</v>
      </c>
      <c r="L2" s="83" t="s">
        <v>316</v>
      </c>
      <c r="M2" s="83" t="s">
        <v>366</v>
      </c>
      <c r="N2" s="50" t="s">
        <v>312</v>
      </c>
      <c r="O2" s="52" t="s">
        <v>319</v>
      </c>
      <c r="P2" s="54" t="s">
        <v>367</v>
      </c>
      <c r="Q2" s="54" t="s">
        <v>368</v>
      </c>
      <c r="R2" s="84" t="s">
        <v>313</v>
      </c>
    </row>
    <row r="3" spans="1:18" customFormat="1">
      <c r="A3" s="38" t="s">
        <v>198</v>
      </c>
      <c r="B3" s="35">
        <f>VLOOKUP(Table2[[#This Row],[LA]],$K:$R,2,FALSE)</f>
        <v>145</v>
      </c>
      <c r="C3" s="34">
        <f>VLOOKUP(Table2[[#This Row],[LA]],$K:$R,3,FALSE)</f>
        <v>165</v>
      </c>
      <c r="D3" s="138">
        <f>'Fingal Co'!B7</f>
        <v>3</v>
      </c>
      <c r="E3" s="35">
        <f>'Fingal Co'!B12</f>
        <v>0</v>
      </c>
      <c r="F3" s="137">
        <f>'Fingal Co'!B1</f>
        <v>3</v>
      </c>
      <c r="G3" s="137">
        <f>Table2[[#This Row],[Members Premises ]]+Table2[[#This Row],[Revoked Members]]+Table2[[#This Row],[Obligated &amp; (Reinstated) ]]+Table2[[#This Row],[Potential/ Unregistered ]]</f>
        <v>171</v>
      </c>
      <c r="H3" s="76">
        <f>Table2[[#This Row],[Members Premises ]]/G3</f>
        <v>0.96491228070175439</v>
      </c>
      <c r="I3" s="95"/>
      <c r="J3" s="95"/>
      <c r="K3" s="92" t="s">
        <v>299</v>
      </c>
      <c r="L3" s="24">
        <v>27</v>
      </c>
      <c r="M3" s="24">
        <v>37</v>
      </c>
      <c r="N3" s="32">
        <v>1</v>
      </c>
      <c r="O3" s="32" t="s">
        <v>489</v>
      </c>
      <c r="P3" s="30">
        <v>0</v>
      </c>
      <c r="Q3" s="30">
        <v>38</v>
      </c>
      <c r="R3" s="95">
        <f>Table216[[#This Row],[Member Premises ]]/Table216[[#This Row],[Total]]</f>
        <v>0.97368421052631582</v>
      </c>
    </row>
    <row r="4" spans="1:18" customFormat="1">
      <c r="A4" s="37" t="s">
        <v>134</v>
      </c>
      <c r="B4" s="31">
        <f>VLOOKUP(Table2[[#This Row],[LA]],$K:$R,2,FALSE)</f>
        <v>115</v>
      </c>
      <c r="C4" s="31">
        <f>VLOOKUP(Table2[[#This Row],[LA]],$K:$R,3,FALSE)</f>
        <v>138</v>
      </c>
      <c r="D4" s="32">
        <f>'South Dublin Co'!B8</f>
        <v>4</v>
      </c>
      <c r="E4" s="30">
        <f>'South Dublin Co'!B14</f>
        <v>1</v>
      </c>
      <c r="F4" s="31">
        <f>'South Dublin Co'!B1</f>
        <v>4</v>
      </c>
      <c r="G4" s="31">
        <f>Table2[[#This Row],[Members Premises ]]+Table2[[#This Row],[Revoked Members]]+Table2[[#This Row],[Obligated &amp; (Reinstated) ]]+Table2[[#This Row],[Potential/ Unregistered ]]</f>
        <v>147</v>
      </c>
      <c r="H4" s="76">
        <f>Table2[[#This Row],[Members Premises ]]/G4</f>
        <v>0.93877551020408168</v>
      </c>
      <c r="I4" s="95"/>
      <c r="J4" s="95"/>
      <c r="K4" s="93" t="s">
        <v>300</v>
      </c>
      <c r="L4" s="24">
        <v>123</v>
      </c>
      <c r="M4" s="24">
        <v>130</v>
      </c>
      <c r="N4" s="32">
        <v>4</v>
      </c>
      <c r="O4" s="32" t="s">
        <v>489</v>
      </c>
      <c r="P4" s="30">
        <v>0</v>
      </c>
      <c r="Q4" s="30">
        <v>134</v>
      </c>
      <c r="R4" s="95">
        <f>Table216[[#This Row],[Member Premises ]]/Table216[[#This Row],[Total]]</f>
        <v>0.97014925373134331</v>
      </c>
    </row>
    <row r="5" spans="1:18" customFormat="1">
      <c r="A5" s="37" t="s">
        <v>278</v>
      </c>
      <c r="B5" s="24">
        <f>VLOOKUP(Table2[[#This Row],[LA]],$K:$R,2,FALSE)</f>
        <v>48</v>
      </c>
      <c r="C5" s="24">
        <f>VLOOKUP(Table2[[#This Row],[LA]],$K:$R,3,FALSE)</f>
        <v>58</v>
      </c>
      <c r="D5" s="32">
        <f>'Dun Laoghaire Rathdown '!B6</f>
        <v>2</v>
      </c>
      <c r="E5" s="30">
        <f>'Dun Laoghaire Rathdown '!B10</f>
        <v>0</v>
      </c>
      <c r="F5" s="24">
        <f>'Dun Laoghaire Rathdown '!B1</f>
        <v>2</v>
      </c>
      <c r="G5" s="24">
        <f>Table2[[#This Row],[Members Premises ]]+Table2[[#This Row],[Revoked Members]]+Table2[[#This Row],[Obligated &amp; (Reinstated) ]]+Table2[[#This Row],[Potential/ Unregistered ]]</f>
        <v>62</v>
      </c>
      <c r="H5" s="76">
        <f>Table2[[#This Row],[Members Premises ]]/G5</f>
        <v>0.93548387096774188</v>
      </c>
      <c r="I5" s="95"/>
      <c r="J5" s="95"/>
      <c r="K5" s="93" t="s">
        <v>198</v>
      </c>
      <c r="L5" s="24">
        <v>145</v>
      </c>
      <c r="M5" s="24">
        <v>165</v>
      </c>
      <c r="N5" s="32">
        <v>3</v>
      </c>
      <c r="O5" s="32" t="s">
        <v>489</v>
      </c>
      <c r="P5" s="30">
        <v>3</v>
      </c>
      <c r="Q5" s="30">
        <v>171</v>
      </c>
      <c r="R5" s="95">
        <f>Table216[[#This Row],[Member Premises ]]/Table216[[#This Row],[Total]]</f>
        <v>0.96491228070175439</v>
      </c>
    </row>
    <row r="6" spans="1:18" customFormat="1">
      <c r="A6" s="37" t="s">
        <v>236</v>
      </c>
      <c r="B6" s="24">
        <f>VLOOKUP(Table2[[#This Row],[LA]],$K:$R,2,FALSE)</f>
        <v>64</v>
      </c>
      <c r="C6" s="24">
        <f>VLOOKUP(Table2[[#This Row],[LA]],$K:$R,3,FALSE)</f>
        <v>71</v>
      </c>
      <c r="D6" s="32">
        <f>'Louth Co'!B6</f>
        <v>2</v>
      </c>
      <c r="E6" s="30">
        <f>'Louth Co'!B10</f>
        <v>2</v>
      </c>
      <c r="F6" s="24">
        <f>'Louth Co'!B1</f>
        <v>2</v>
      </c>
      <c r="G6" s="24">
        <f>Table2[[#This Row],[Members Premises ]]+Table2[[#This Row],[Revoked Members]]+Table2[[#This Row],[Obligated &amp; (Reinstated) ]]+Table2[[#This Row],[Potential/ Unregistered ]]</f>
        <v>77</v>
      </c>
      <c r="H6" s="76">
        <f>Table2[[#This Row],[Members Premises ]]/G6</f>
        <v>0.92207792207792205</v>
      </c>
      <c r="I6" s="95"/>
      <c r="J6" s="95"/>
      <c r="K6" s="93" t="s">
        <v>305</v>
      </c>
      <c r="L6" s="24">
        <v>109</v>
      </c>
      <c r="M6" s="24">
        <v>121</v>
      </c>
      <c r="N6" s="32">
        <v>4</v>
      </c>
      <c r="O6" s="32" t="s">
        <v>489</v>
      </c>
      <c r="P6" s="30">
        <v>1</v>
      </c>
      <c r="Q6" s="30">
        <v>126</v>
      </c>
      <c r="R6" s="95">
        <f>Table216[[#This Row],[Member Premises ]]/Table216[[#This Row],[Total]]</f>
        <v>0.96031746031746035</v>
      </c>
    </row>
    <row r="7" spans="1:18" customFormat="1">
      <c r="A7" s="37" t="s">
        <v>234</v>
      </c>
      <c r="B7" s="24">
        <f>VLOOKUP(Table2[[#This Row],[LA]],$K:$R,2,FALSE)</f>
        <v>56</v>
      </c>
      <c r="C7" s="24">
        <f>VLOOKUP(Table2[[#This Row],[LA]],$K:$R,3,FALSE)</f>
        <v>59</v>
      </c>
      <c r="D7" s="32">
        <f>'Laois Co'!B4</f>
        <v>5</v>
      </c>
      <c r="E7" s="30">
        <f>'Laois Co'!B11</f>
        <v>0</v>
      </c>
      <c r="F7" s="24">
        <f>'Laois Co'!B1</f>
        <v>0</v>
      </c>
      <c r="G7" s="24">
        <f>Table2[[#This Row],[Members Premises ]]+Table2[[#This Row],[Revoked Members]]+Table2[[#This Row],[Obligated &amp; (Reinstated) ]]+Table2[[#This Row],[Potential/ Unregistered ]]</f>
        <v>64</v>
      </c>
      <c r="H7" s="76">
        <f>Table2[[#This Row],[Members Premises ]]/G7</f>
        <v>0.921875</v>
      </c>
      <c r="I7" s="95"/>
      <c r="J7" s="95"/>
      <c r="K7" s="93" t="s">
        <v>297</v>
      </c>
      <c r="L7" s="24">
        <v>291</v>
      </c>
      <c r="M7" s="24">
        <v>309</v>
      </c>
      <c r="N7" s="30">
        <v>16</v>
      </c>
      <c r="O7" s="30" t="s">
        <v>489</v>
      </c>
      <c r="P7" s="30">
        <v>1</v>
      </c>
      <c r="Q7" s="30">
        <v>326</v>
      </c>
      <c r="R7" s="95">
        <f>Table216[[#This Row],[Member Premises ]]/Table216[[#This Row],[Total]]</f>
        <v>0.94785276073619629</v>
      </c>
    </row>
    <row r="8" spans="1:18" customFormat="1">
      <c r="A8" s="37" t="s">
        <v>223</v>
      </c>
      <c r="B8" s="31">
        <f>VLOOKUP(Table2[[#This Row],[LA]],$K:$R,2,FALSE)</f>
        <v>97</v>
      </c>
      <c r="C8" s="31">
        <f>VLOOKUP(Table2[[#This Row],[LA]],$K:$R,3,FALSE)</f>
        <v>103</v>
      </c>
      <c r="D8" s="32">
        <f>'Wicklow Co'!B6</f>
        <v>6</v>
      </c>
      <c r="E8" s="30">
        <f>'Wicklow Co'!B14</f>
        <v>2</v>
      </c>
      <c r="F8" s="31">
        <f>'Wicklow Co'!B1</f>
        <v>2</v>
      </c>
      <c r="G8" s="31">
        <f>Table2[[#This Row],[Members Premises ]]+Table2[[#This Row],[Revoked Members]]+Table2[[#This Row],[Obligated &amp; (Reinstated) ]]+Table2[[#This Row],[Potential/ Unregistered ]]</f>
        <v>113</v>
      </c>
      <c r="H8" s="76">
        <f>Table2[[#This Row],[Members Premises ]]/G8</f>
        <v>0.91150442477876104</v>
      </c>
      <c r="I8" s="95"/>
      <c r="J8" s="95"/>
      <c r="K8" s="93" t="s">
        <v>307</v>
      </c>
      <c r="L8" s="24">
        <v>47</v>
      </c>
      <c r="M8" s="24">
        <v>51</v>
      </c>
      <c r="N8" s="32">
        <v>2</v>
      </c>
      <c r="O8" s="32" t="s">
        <v>489</v>
      </c>
      <c r="P8" s="30">
        <v>1</v>
      </c>
      <c r="Q8" s="30">
        <v>54</v>
      </c>
      <c r="R8" s="95">
        <f>Table216[[#This Row],[Member Premises ]]/Table216[[#This Row],[Total]]</f>
        <v>0.94444444444444442</v>
      </c>
    </row>
    <row r="9" spans="1:18" customFormat="1">
      <c r="A9" s="37" t="s">
        <v>115</v>
      </c>
      <c r="B9" s="24">
        <f>VLOOKUP(Table2[[#This Row],[LA]],$K:$R,2,FALSE)</f>
        <v>127</v>
      </c>
      <c r="C9" s="24">
        <f>VLOOKUP(Table2[[#This Row],[LA]],$K:$R,3,FALSE)</f>
        <v>138</v>
      </c>
      <c r="D9" s="32">
        <f>'Meath Co'!B13</f>
        <v>6</v>
      </c>
      <c r="E9" s="30">
        <f>'Meath Co'!B21</f>
        <v>2</v>
      </c>
      <c r="F9" s="24">
        <f>'Meath Co'!B1</f>
        <v>9</v>
      </c>
      <c r="G9" s="24">
        <f>Table2[[#This Row],[Members Premises ]]+Table2[[#This Row],[Revoked Members]]+Table2[[#This Row],[Obligated &amp; (Reinstated) ]]+Table2[[#This Row],[Potential/ Unregistered ]]</f>
        <v>155</v>
      </c>
      <c r="H9" s="76">
        <f>Table2[[#This Row],[Members Premises ]]/G9</f>
        <v>0.89032258064516134</v>
      </c>
      <c r="I9" s="95"/>
      <c r="J9" s="95"/>
      <c r="K9" s="93" t="s">
        <v>295</v>
      </c>
      <c r="L9" s="31">
        <v>78</v>
      </c>
      <c r="M9" s="31">
        <v>82</v>
      </c>
      <c r="N9" s="32" t="s">
        <v>489</v>
      </c>
      <c r="O9" s="32">
        <v>3</v>
      </c>
      <c r="P9" s="30">
        <v>2</v>
      </c>
      <c r="Q9" s="30">
        <v>87</v>
      </c>
      <c r="R9" s="95">
        <f>Table216[[#This Row],[Member Premises ]]/Table216[[#This Row],[Total]]</f>
        <v>0.94252873563218387</v>
      </c>
    </row>
    <row r="10" spans="1:18" customFormat="1" ht="14.25" customHeight="1">
      <c r="A10" s="37" t="s">
        <v>152</v>
      </c>
      <c r="B10" s="24">
        <f>VLOOKUP(Table2[[#This Row],[LA]],$K:$R,2,FALSE)</f>
        <v>41</v>
      </c>
      <c r="C10" s="24">
        <f>VLOOKUP(Table2[[#This Row],[LA]],$K:$R,3,FALSE)</f>
        <v>43</v>
      </c>
      <c r="D10" s="32">
        <f>'Longford Co'!B7</f>
        <v>2</v>
      </c>
      <c r="E10" s="30">
        <f>'Longford Co'!B11</f>
        <v>2</v>
      </c>
      <c r="F10" s="24">
        <f>'Longford Co'!B1</f>
        <v>3</v>
      </c>
      <c r="G10" s="24">
        <f>Table2[[#This Row],[Members Premises ]]+Table2[[#This Row],[Revoked Members]]+Table2[[#This Row],[Obligated &amp; (Reinstated) ]]+Table2[[#This Row],[Potential/ Unregistered ]]</f>
        <v>50</v>
      </c>
      <c r="H10" s="76">
        <f>Table2[[#This Row],[Members Premises ]]/G10</f>
        <v>0.86</v>
      </c>
      <c r="I10" s="95"/>
      <c r="J10" s="95"/>
      <c r="K10" s="93" t="s">
        <v>374</v>
      </c>
      <c r="L10" s="24">
        <v>59</v>
      </c>
      <c r="M10" s="24">
        <v>65</v>
      </c>
      <c r="N10" s="32">
        <v>4</v>
      </c>
      <c r="O10" s="32" t="s">
        <v>489</v>
      </c>
      <c r="P10" s="30">
        <v>0</v>
      </c>
      <c r="Q10" s="30">
        <v>69</v>
      </c>
      <c r="R10" s="95">
        <f>Table216[[#This Row],[Member Premises ]]/Table216[[#This Row],[Total]]</f>
        <v>0.94202898550724634</v>
      </c>
    </row>
    <row r="11" spans="1:18" customFormat="1">
      <c r="A11" s="37" t="s">
        <v>19</v>
      </c>
      <c r="B11" s="24">
        <f>VLOOKUP(Table2[[#This Row],[LA]],$K:$R,2,FALSE)</f>
        <v>128</v>
      </c>
      <c r="C11" s="24">
        <f>VLOOKUP(Table2[[#This Row],[LA]],$K:$R,3,FALSE)</f>
        <v>150</v>
      </c>
      <c r="D11" s="30">
        <f>'Dublin City Co'!B11</f>
        <v>14</v>
      </c>
      <c r="E11" s="30">
        <f>'Dublin City Co'!B27</f>
        <v>5</v>
      </c>
      <c r="F11" s="24">
        <f>'Dublin City Co'!B1</f>
        <v>7</v>
      </c>
      <c r="G11" s="24">
        <f>Table2[[#This Row],[Members Premises ]]+Table2[[#This Row],[Revoked Members]]+Table2[[#This Row],[Obligated &amp; (Reinstated) ]]+Table2[[#This Row],[Potential/ Unregistered ]]</f>
        <v>176</v>
      </c>
      <c r="H11" s="76">
        <f>Table2[[#This Row],[Members Premises ]]/G11</f>
        <v>0.85227272727272729</v>
      </c>
      <c r="I11" s="95"/>
      <c r="J11" s="95"/>
      <c r="K11" s="93" t="s">
        <v>304</v>
      </c>
      <c r="L11" s="24">
        <v>132</v>
      </c>
      <c r="M11" s="24">
        <v>145</v>
      </c>
      <c r="N11" s="32">
        <v>9</v>
      </c>
      <c r="O11" s="32" t="s">
        <v>489</v>
      </c>
      <c r="P11" s="30">
        <v>0</v>
      </c>
      <c r="Q11" s="30">
        <v>154</v>
      </c>
      <c r="R11" s="95">
        <f>Table216[[#This Row],[Member Premises ]]/Table216[[#This Row],[Total]]</f>
        <v>0.94155844155844159</v>
      </c>
    </row>
    <row r="12" spans="1:18" customFormat="1">
      <c r="A12" s="37" t="s">
        <v>164</v>
      </c>
      <c r="B12" s="24">
        <f>VLOOKUP(Table2[[#This Row],[LA]],$K:$R,2,FALSE)</f>
        <v>60</v>
      </c>
      <c r="C12" s="24">
        <f>VLOOKUP(Table2[[#This Row],[LA]],$K:$R,3,FALSE)</f>
        <v>62</v>
      </c>
      <c r="D12" s="32">
        <f>'Westmeath Co'!B11</f>
        <v>2</v>
      </c>
      <c r="E12" s="30">
        <f>'Westmeath Co'!B15</f>
        <v>2</v>
      </c>
      <c r="F12" s="24">
        <f>'Westmeath Co'!B1</f>
        <v>7</v>
      </c>
      <c r="G12" s="24">
        <f>Table2[[#This Row],[Members Premises ]]+Table2[[#This Row],[Revoked Members]]+Table2[[#This Row],[Obligated &amp; (Reinstated) ]]+Table2[[#This Row],[Potential/ Unregistered ]]</f>
        <v>73</v>
      </c>
      <c r="H12" s="76">
        <f>Table2[[#This Row],[Members Premises ]]/G12</f>
        <v>0.84931506849315064</v>
      </c>
      <c r="I12" s="95"/>
      <c r="J12" s="95"/>
      <c r="K12" s="93" t="s">
        <v>134</v>
      </c>
      <c r="L12" s="24">
        <v>115</v>
      </c>
      <c r="M12" s="24">
        <v>138</v>
      </c>
      <c r="N12" s="32">
        <v>4</v>
      </c>
      <c r="O12" s="32">
        <v>1</v>
      </c>
      <c r="P12" s="30">
        <v>4</v>
      </c>
      <c r="Q12" s="30">
        <v>147</v>
      </c>
      <c r="R12" s="95">
        <f>Table216[[#This Row],[Member Premises ]]/Table216[[#This Row],[Total]]</f>
        <v>0.93877551020408168</v>
      </c>
    </row>
    <row r="13" spans="1:18" customFormat="1">
      <c r="A13" s="37" t="s">
        <v>256</v>
      </c>
      <c r="B13" s="24">
        <f>VLOOKUP(Table2[[#This Row],[LA]],$K:$R,2,FALSE)</f>
        <v>43</v>
      </c>
      <c r="C13" s="24">
        <f>VLOOKUP(Table2[[#This Row],[LA]],$K:$R,3,FALSE)</f>
        <v>45</v>
      </c>
      <c r="D13" s="32">
        <f>'Offaly Co'!B10</f>
        <v>2</v>
      </c>
      <c r="E13" s="30">
        <f>'Offaly Co'!B14</f>
        <v>0</v>
      </c>
      <c r="F13" s="24">
        <f>'Offaly Co'!B1</f>
        <v>6</v>
      </c>
      <c r="G13" s="24">
        <f>Table2[[#This Row],[Members Premises ]]+Table2[[#This Row],[Revoked Members]]+Table2[[#This Row],[Obligated &amp; (Reinstated) ]]+Table2[[#This Row],[Potential/ Unregistered ]]</f>
        <v>53</v>
      </c>
      <c r="H13" s="76">
        <f>Table2[[#This Row],[Members Premises ]]/G13</f>
        <v>0.84905660377358494</v>
      </c>
      <c r="I13" s="95"/>
      <c r="J13" s="95"/>
      <c r="K13" s="93" t="s">
        <v>278</v>
      </c>
      <c r="L13" s="24">
        <v>48</v>
      </c>
      <c r="M13" s="24">
        <v>58</v>
      </c>
      <c r="N13" s="32">
        <v>2</v>
      </c>
      <c r="O13" s="32" t="s">
        <v>489</v>
      </c>
      <c r="P13" s="30">
        <v>2</v>
      </c>
      <c r="Q13" s="30">
        <v>62</v>
      </c>
      <c r="R13" s="95">
        <f>Table216[[#This Row],[Member Premises ]]/Table216[[#This Row],[Total]]</f>
        <v>0.93548387096774188</v>
      </c>
    </row>
    <row r="14" spans="1:18" customFormat="1" ht="15.75" thickBot="1">
      <c r="A14" s="33" t="s">
        <v>59</v>
      </c>
      <c r="B14" s="136">
        <f>VLOOKUP(Table2[[#This Row],[LA]],$K:$R,2,FALSE)</f>
        <v>112</v>
      </c>
      <c r="C14" s="136">
        <f>VLOOKUP(Table2[[#This Row],[LA]],$K:$R,3,FALSE)</f>
        <v>121</v>
      </c>
      <c r="D14" s="139">
        <f>'Kildare Co'!B17</f>
        <v>6</v>
      </c>
      <c r="E14" s="56">
        <f>'Kildare Co'!B25</f>
        <v>5</v>
      </c>
      <c r="F14" s="140">
        <f>'Kildare Co'!B1</f>
        <v>13</v>
      </c>
      <c r="G14" s="140">
        <f>Table2[[#This Row],[Members Premises ]]+Table2[[#This Row],[Revoked Members]]+Table2[[#This Row],[Obligated &amp; (Reinstated) ]]+Table2[[#This Row],[Potential/ Unregistered ]]</f>
        <v>145</v>
      </c>
      <c r="H14" s="77">
        <f>Table2[[#This Row],[Members Premises ]]/G14</f>
        <v>0.83448275862068966</v>
      </c>
      <c r="I14" s="95"/>
      <c r="J14" s="95"/>
      <c r="K14" s="93" t="s">
        <v>236</v>
      </c>
      <c r="L14" s="31">
        <v>64</v>
      </c>
      <c r="M14" s="31">
        <v>71</v>
      </c>
      <c r="N14" s="30">
        <v>2</v>
      </c>
      <c r="O14" s="32">
        <v>2</v>
      </c>
      <c r="P14" s="30">
        <v>2</v>
      </c>
      <c r="Q14" s="30">
        <v>77</v>
      </c>
      <c r="R14" s="95">
        <f>Table216[[#This Row],[Member Premises ]]/Table216[[#This Row],[Total]]</f>
        <v>0.92207792207792205</v>
      </c>
    </row>
    <row r="15" spans="1:18" customFormat="1" ht="15.75" thickBot="1">
      <c r="A15" s="41" t="s">
        <v>314</v>
      </c>
      <c r="B15" s="42">
        <f>SUBTOTAL(109,Table2[[Members ]])</f>
        <v>1036</v>
      </c>
      <c r="C15" s="42">
        <f>SUBTOTAL(109,Table2[[Members Premises ]])</f>
        <v>1153</v>
      </c>
      <c r="D15" s="43">
        <f>SUBTOTAL(109,Table2[Revoked Members])</f>
        <v>54</v>
      </c>
      <c r="E15" s="42">
        <f>SUBTOTAL(109,Table2[Obligated &amp; (Reinstated) ])</f>
        <v>21</v>
      </c>
      <c r="F15" s="42">
        <f>SUBTOTAL(109,Table2[Potential/ Unregistered ])</f>
        <v>58</v>
      </c>
      <c r="G15" s="42">
        <f>SUBTOTAL(109,Table2[[Total ]])</f>
        <v>1286</v>
      </c>
      <c r="H15" s="44">
        <f>SUBTOTAL(101,Table2[% Registered])</f>
        <v>0.89417322896129792</v>
      </c>
      <c r="I15" s="95"/>
      <c r="J15" s="95"/>
      <c r="K15" s="93" t="s">
        <v>234</v>
      </c>
      <c r="L15" s="24">
        <v>56</v>
      </c>
      <c r="M15" s="24">
        <v>59</v>
      </c>
      <c r="N15" s="32">
        <v>5</v>
      </c>
      <c r="O15" s="32" t="s">
        <v>489</v>
      </c>
      <c r="P15" s="30">
        <v>0</v>
      </c>
      <c r="Q15" s="30">
        <v>64</v>
      </c>
      <c r="R15" s="95">
        <f>Table216[[#This Row],[Member Premises ]]/Table216[[#This Row],[Total]]</f>
        <v>0.921875</v>
      </c>
    </row>
    <row r="16" spans="1:18" customFormat="1">
      <c r="I16" s="78"/>
      <c r="J16" s="78"/>
      <c r="K16" s="93" t="s">
        <v>298</v>
      </c>
      <c r="L16" s="24">
        <v>90</v>
      </c>
      <c r="M16" s="24">
        <v>94</v>
      </c>
      <c r="N16" s="30">
        <v>2</v>
      </c>
      <c r="O16" s="32">
        <v>2</v>
      </c>
      <c r="P16" s="30">
        <v>5</v>
      </c>
      <c r="Q16" s="30">
        <v>103</v>
      </c>
      <c r="R16" s="95">
        <f>Table216[[#This Row],[Member Premises ]]/Table216[[#This Row],[Total]]</f>
        <v>0.91262135922330101</v>
      </c>
    </row>
    <row r="17" spans="5:18" customFormat="1">
      <c r="I17" s="78"/>
      <c r="J17" s="78"/>
      <c r="K17" s="93" t="s">
        <v>223</v>
      </c>
      <c r="L17" s="31">
        <v>97</v>
      </c>
      <c r="M17" s="31">
        <v>103</v>
      </c>
      <c r="N17" s="32">
        <v>6</v>
      </c>
      <c r="O17" s="32">
        <v>2</v>
      </c>
      <c r="P17" s="30">
        <v>2</v>
      </c>
      <c r="Q17" s="30">
        <v>113</v>
      </c>
      <c r="R17" s="95">
        <f>Table216[[#This Row],[Member Premises ]]/Table216[[#This Row],[Total]]</f>
        <v>0.91150442477876104</v>
      </c>
    </row>
    <row r="18" spans="5:18" customFormat="1">
      <c r="I18" s="78"/>
      <c r="J18" s="78"/>
      <c r="K18" s="93" t="s">
        <v>115</v>
      </c>
      <c r="L18" s="24">
        <v>127</v>
      </c>
      <c r="M18" s="24">
        <v>138</v>
      </c>
      <c r="N18" s="32">
        <v>6</v>
      </c>
      <c r="O18" s="32">
        <v>2</v>
      </c>
      <c r="P18" s="30">
        <v>9</v>
      </c>
      <c r="Q18" s="30">
        <v>155</v>
      </c>
      <c r="R18" s="95">
        <f>Table216[[#This Row],[Member Premises ]]/Table216[[#This Row],[Total]]</f>
        <v>0.89032258064516134</v>
      </c>
    </row>
    <row r="19" spans="5:18" customFormat="1">
      <c r="E19" s="48"/>
      <c r="I19" s="78"/>
      <c r="J19" s="78"/>
      <c r="K19" s="93" t="s">
        <v>309</v>
      </c>
      <c r="L19" s="24">
        <v>110</v>
      </c>
      <c r="M19" s="24">
        <v>114</v>
      </c>
      <c r="N19" s="32">
        <v>10</v>
      </c>
      <c r="O19" s="32">
        <v>2</v>
      </c>
      <c r="P19" s="30">
        <v>3</v>
      </c>
      <c r="Q19" s="30">
        <v>129</v>
      </c>
      <c r="R19" s="95">
        <f>Table216[[#This Row],[Member Premises ]]/Table216[[#This Row],[Total]]</f>
        <v>0.88372093023255816</v>
      </c>
    </row>
    <row r="20" spans="5:18" customFormat="1">
      <c r="E20" s="48"/>
      <c r="I20" s="78"/>
      <c r="J20" s="78"/>
      <c r="K20" s="93" t="s">
        <v>296</v>
      </c>
      <c r="L20" s="24">
        <v>38</v>
      </c>
      <c r="M20" s="24">
        <v>50</v>
      </c>
      <c r="N20" s="32">
        <v>1</v>
      </c>
      <c r="O20" s="30" t="s">
        <v>489</v>
      </c>
      <c r="P20" s="30">
        <v>6</v>
      </c>
      <c r="Q20" s="30">
        <v>57</v>
      </c>
      <c r="R20" s="95">
        <f>Table216[[#This Row],[Member Premises ]]/Table216[[#This Row],[Total]]</f>
        <v>0.8771929824561403</v>
      </c>
    </row>
    <row r="21" spans="5:18" customFormat="1">
      <c r="E21" s="48"/>
      <c r="I21" s="78"/>
      <c r="J21" s="78"/>
      <c r="K21" s="93" t="s">
        <v>152</v>
      </c>
      <c r="L21" s="24">
        <v>41</v>
      </c>
      <c r="M21" s="24">
        <v>43</v>
      </c>
      <c r="N21" s="32">
        <v>2</v>
      </c>
      <c r="O21" s="32">
        <v>2</v>
      </c>
      <c r="P21" s="30">
        <v>3</v>
      </c>
      <c r="Q21" s="30">
        <v>50</v>
      </c>
      <c r="R21" s="95">
        <f>Table216[[#This Row],[Member Premises ]]/Table216[[#This Row],[Total]]</f>
        <v>0.86</v>
      </c>
    </row>
    <row r="22" spans="5:18" customFormat="1">
      <c r="E22" s="48"/>
      <c r="I22" s="78"/>
      <c r="J22" s="78"/>
      <c r="K22" s="93" t="s">
        <v>19</v>
      </c>
      <c r="L22" s="24">
        <v>128</v>
      </c>
      <c r="M22" s="24">
        <v>150</v>
      </c>
      <c r="N22" s="32">
        <v>14</v>
      </c>
      <c r="O22" s="32">
        <v>5</v>
      </c>
      <c r="P22" s="30">
        <v>7</v>
      </c>
      <c r="Q22" s="30">
        <v>176</v>
      </c>
      <c r="R22" s="95">
        <f>Table216[[#This Row],[Member Premises ]]/Table216[[#This Row],[Total]]</f>
        <v>0.85227272727272729</v>
      </c>
    </row>
    <row r="23" spans="5:18" customFormat="1">
      <c r="E23" s="48"/>
      <c r="I23" s="78"/>
      <c r="J23" s="78"/>
      <c r="K23" s="93" t="s">
        <v>164</v>
      </c>
      <c r="L23" s="24">
        <v>60</v>
      </c>
      <c r="M23" s="24">
        <v>62</v>
      </c>
      <c r="N23" s="32">
        <v>2</v>
      </c>
      <c r="O23" s="32">
        <v>2</v>
      </c>
      <c r="P23" s="30">
        <v>7</v>
      </c>
      <c r="Q23" s="30">
        <v>73</v>
      </c>
      <c r="R23" s="95">
        <f>Table216[[#This Row],[Member Premises ]]/Table216[[#This Row],[Total]]</f>
        <v>0.84931506849315064</v>
      </c>
    </row>
    <row r="24" spans="5:18" customFormat="1">
      <c r="E24" s="48"/>
      <c r="I24" s="78"/>
      <c r="J24" s="78"/>
      <c r="K24" s="93" t="s">
        <v>256</v>
      </c>
      <c r="L24" s="24">
        <v>43</v>
      </c>
      <c r="M24" s="24">
        <v>45</v>
      </c>
      <c r="N24" s="32">
        <v>2</v>
      </c>
      <c r="O24" s="30" t="s">
        <v>489</v>
      </c>
      <c r="P24" s="30">
        <v>6</v>
      </c>
      <c r="Q24" s="30">
        <v>53</v>
      </c>
      <c r="R24" s="95">
        <f>Table216[[#This Row],[Member Premises ]]/Table216[[#This Row],[Total]]</f>
        <v>0.84905660377358494</v>
      </c>
    </row>
    <row r="25" spans="5:18" customFormat="1">
      <c r="E25" s="48"/>
      <c r="I25" s="78"/>
      <c r="J25" s="78"/>
      <c r="K25" s="93" t="s">
        <v>293</v>
      </c>
      <c r="L25" s="24">
        <v>27</v>
      </c>
      <c r="M25" s="24">
        <v>32</v>
      </c>
      <c r="N25" s="32">
        <v>1</v>
      </c>
      <c r="O25" s="32" t="s">
        <v>489</v>
      </c>
      <c r="P25" s="30">
        <v>5</v>
      </c>
      <c r="Q25" s="30">
        <v>38</v>
      </c>
      <c r="R25" s="95">
        <f>Table216[[#This Row],[Member Premises ]]/Table216[[#This Row],[Total]]</f>
        <v>0.84210526315789469</v>
      </c>
    </row>
    <row r="26" spans="5:18" customFormat="1">
      <c r="E26" s="48"/>
      <c r="I26" s="78"/>
      <c r="J26" s="78"/>
      <c r="K26" s="93" t="s">
        <v>306</v>
      </c>
      <c r="L26" s="24">
        <v>45</v>
      </c>
      <c r="M26" s="24">
        <v>47</v>
      </c>
      <c r="N26" s="30">
        <v>3</v>
      </c>
      <c r="O26" s="32" t="s">
        <v>489</v>
      </c>
      <c r="P26" s="30">
        <v>6</v>
      </c>
      <c r="Q26" s="30">
        <v>56</v>
      </c>
      <c r="R26" s="95">
        <f>Table216[[#This Row],[Member Premises ]]/Table216[[#This Row],[Total]]</f>
        <v>0.8392857142857143</v>
      </c>
    </row>
    <row r="27" spans="5:18" customFormat="1">
      <c r="E27" s="48"/>
      <c r="I27" s="78"/>
      <c r="J27" s="78"/>
      <c r="K27" s="93" t="s">
        <v>308</v>
      </c>
      <c r="L27" s="32">
        <v>40</v>
      </c>
      <c r="M27" s="31">
        <v>46</v>
      </c>
      <c r="N27" s="30">
        <v>2</v>
      </c>
      <c r="O27" s="32">
        <v>1</v>
      </c>
      <c r="P27" s="30">
        <v>6</v>
      </c>
      <c r="Q27" s="30">
        <v>55</v>
      </c>
      <c r="R27" s="95">
        <f>Table216[[#This Row],[Member Premises ]]/Table216[[#This Row],[Total]]</f>
        <v>0.83636363636363631</v>
      </c>
    </row>
    <row r="28" spans="5:18" customFormat="1">
      <c r="E28" s="48"/>
      <c r="I28" s="78"/>
      <c r="J28" s="78"/>
      <c r="K28" s="93" t="s">
        <v>59</v>
      </c>
      <c r="L28" s="24">
        <v>112</v>
      </c>
      <c r="M28" s="24">
        <v>121</v>
      </c>
      <c r="N28" s="32">
        <v>6</v>
      </c>
      <c r="O28" s="32">
        <v>5</v>
      </c>
      <c r="P28" s="30">
        <v>13</v>
      </c>
      <c r="Q28" s="30">
        <v>145</v>
      </c>
      <c r="R28" s="95">
        <f>Table216[[#This Row],[Member Premises ]]/Table216[[#This Row],[Total]]</f>
        <v>0.83448275862068966</v>
      </c>
    </row>
    <row r="29" spans="5:18" customFormat="1">
      <c r="E29" s="48"/>
      <c r="H29" s="79"/>
      <c r="I29" s="79"/>
      <c r="J29" s="79"/>
      <c r="K29" s="93" t="s">
        <v>301</v>
      </c>
      <c r="L29" s="24">
        <v>130</v>
      </c>
      <c r="M29" s="24">
        <v>136</v>
      </c>
      <c r="N29" s="30">
        <v>6</v>
      </c>
      <c r="O29" s="32" t="s">
        <v>489</v>
      </c>
      <c r="P29" s="30">
        <v>21</v>
      </c>
      <c r="Q29" s="30">
        <v>163</v>
      </c>
      <c r="R29" s="95">
        <f>Table216[[#This Row],[Member Premises ]]/Table216[[#This Row],[Total]]</f>
        <v>0.83435582822085885</v>
      </c>
    </row>
    <row r="30" spans="5:18" customFormat="1">
      <c r="E30" s="48"/>
      <c r="I30" s="78"/>
      <c r="J30" s="78"/>
      <c r="K30" s="93" t="s">
        <v>294</v>
      </c>
      <c r="L30" s="31">
        <v>55</v>
      </c>
      <c r="M30" s="31">
        <v>59</v>
      </c>
      <c r="N30" s="30">
        <v>2</v>
      </c>
      <c r="O30" s="32">
        <v>2</v>
      </c>
      <c r="P30" s="30">
        <v>8</v>
      </c>
      <c r="Q30" s="30">
        <v>71</v>
      </c>
      <c r="R30" s="95">
        <f>Table216[[#This Row],[Member Premises ]]/Table216[[#This Row],[Total]]</f>
        <v>0.83098591549295775</v>
      </c>
    </row>
    <row r="31" spans="5:18" customFormat="1">
      <c r="I31" s="78"/>
      <c r="J31" s="78"/>
      <c r="K31" s="93" t="s">
        <v>310</v>
      </c>
      <c r="L31" s="24">
        <v>80</v>
      </c>
      <c r="M31" s="24">
        <v>84</v>
      </c>
      <c r="N31" s="30">
        <v>4</v>
      </c>
      <c r="O31" s="32">
        <v>2</v>
      </c>
      <c r="P31" s="30">
        <v>12</v>
      </c>
      <c r="Q31" s="30">
        <v>102</v>
      </c>
      <c r="R31" s="95">
        <f>Table216[[#This Row],[Member Premises ]]/Table216[[#This Row],[Total]]</f>
        <v>0.82352941176470584</v>
      </c>
    </row>
    <row r="32" spans="5:18" customFormat="1">
      <c r="I32" s="78"/>
      <c r="J32" s="78"/>
      <c r="K32" s="93" t="s">
        <v>303</v>
      </c>
      <c r="L32" s="24">
        <v>32</v>
      </c>
      <c r="M32" s="24">
        <v>32</v>
      </c>
      <c r="N32" s="30">
        <v>6</v>
      </c>
      <c r="O32" s="32">
        <v>3</v>
      </c>
      <c r="P32" s="30">
        <v>1</v>
      </c>
      <c r="Q32" s="30">
        <v>42</v>
      </c>
      <c r="R32" s="95">
        <f>Table216[[#This Row],[Member Premises ]]/Table216[[#This Row],[Total]]</f>
        <v>0.76190476190476186</v>
      </c>
    </row>
    <row r="33" spans="1:29" customFormat="1" ht="15.75" thickBot="1">
      <c r="I33" s="78"/>
      <c r="J33" s="78"/>
      <c r="K33" s="94" t="s">
        <v>302</v>
      </c>
      <c r="L33" s="24">
        <v>59</v>
      </c>
      <c r="M33" s="24">
        <v>62</v>
      </c>
      <c r="N33" s="32">
        <v>5</v>
      </c>
      <c r="O33" s="32">
        <v>4</v>
      </c>
      <c r="P33" s="30">
        <v>11</v>
      </c>
      <c r="Q33" s="30">
        <v>82</v>
      </c>
      <c r="R33" s="95">
        <f>Table216[[#This Row],[Member Premises ]]/Table216[[#This Row],[Total]]</f>
        <v>0.75609756097560976</v>
      </c>
    </row>
    <row r="34" spans="1:29" customFormat="1">
      <c r="I34" s="78"/>
      <c r="J34" s="78"/>
      <c r="K34" s="34" t="s">
        <v>314</v>
      </c>
      <c r="L34" s="34">
        <f>SUBTOTAL(109,Table216[Members])</f>
        <v>2608</v>
      </c>
      <c r="M34" s="34">
        <f>SUBTOTAL(109,Table216[[Member Premises ]])</f>
        <v>2849</v>
      </c>
      <c r="N34" s="35">
        <f>SUBTOTAL(109,Table216[Revoked Members])</f>
        <v>136</v>
      </c>
      <c r="O34" s="35">
        <f>SUBTOTAL(109,Table216[Obligated &amp; Reinstated])</f>
        <v>40</v>
      </c>
      <c r="P34" s="34">
        <f>SUBTOTAL(109,Table216[[Potential Members ]])</f>
        <v>147</v>
      </c>
      <c r="Q34" s="34">
        <f>SUBTOTAL(109,Table216[Total])</f>
        <v>3172</v>
      </c>
      <c r="R34" s="36">
        <f>SUBTOTAL(101,Table216[% Registered])</f>
        <v>0.88873569045378542</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43" t="s">
        <v>351</v>
      </c>
      <c r="B41" s="144"/>
      <c r="C41" s="144"/>
      <c r="D41" s="144"/>
      <c r="E41" s="144"/>
      <c r="F41" s="144"/>
      <c r="G41" s="144"/>
      <c r="H41" s="145"/>
      <c r="I41" s="131"/>
      <c r="J41" s="131"/>
    </row>
    <row r="42" spans="1:29" customFormat="1" ht="69.75" customHeight="1" thickBot="1">
      <c r="A42" s="66" t="s">
        <v>311</v>
      </c>
      <c r="B42" s="141" t="s">
        <v>349</v>
      </c>
      <c r="C42" s="141"/>
      <c r="D42" s="141"/>
      <c r="E42" s="141"/>
      <c r="F42" s="141"/>
      <c r="G42" s="141"/>
      <c r="H42" s="142"/>
      <c r="I42" s="132"/>
      <c r="J42" s="132"/>
      <c r="K42" s="4"/>
      <c r="L42" s="4"/>
      <c r="M42" s="4"/>
      <c r="N42" s="4"/>
      <c r="O42" s="4"/>
      <c r="P42" s="4"/>
      <c r="Q42" s="4"/>
      <c r="R42" s="4"/>
    </row>
    <row r="43" spans="1:29" customFormat="1" ht="75" customHeight="1" thickBot="1">
      <c r="A43" s="64" t="s">
        <v>348</v>
      </c>
      <c r="B43" s="141" t="s">
        <v>359</v>
      </c>
      <c r="C43" s="141"/>
      <c r="D43" s="141"/>
      <c r="E43" s="141"/>
      <c r="F43" s="141"/>
      <c r="G43" s="141"/>
      <c r="H43" s="142"/>
      <c r="I43" s="132"/>
      <c r="J43" s="132"/>
      <c r="K43" s="4"/>
      <c r="L43" s="4"/>
      <c r="M43" s="4"/>
      <c r="N43" s="4"/>
      <c r="O43" s="4"/>
      <c r="P43" s="4"/>
      <c r="Q43" s="4"/>
      <c r="R43" s="4"/>
    </row>
    <row r="44" spans="1:29" customFormat="1" ht="86.25" customHeight="1" thickBot="1">
      <c r="A44" s="61" t="s">
        <v>325</v>
      </c>
      <c r="B44" s="149" t="s">
        <v>358</v>
      </c>
      <c r="C44" s="149"/>
      <c r="D44" s="149"/>
      <c r="E44" s="149"/>
      <c r="F44" s="149"/>
      <c r="G44" s="149"/>
      <c r="H44" s="150"/>
      <c r="I44" s="133"/>
      <c r="J44" s="133"/>
      <c r="K44" s="4"/>
      <c r="L44" s="4"/>
      <c r="M44" s="4"/>
      <c r="N44" s="4"/>
      <c r="O44" s="4"/>
      <c r="P44" s="4"/>
      <c r="Q44" s="4"/>
      <c r="R44" s="4"/>
    </row>
    <row r="45" spans="1:29" customFormat="1" ht="153.75" customHeight="1" thickBot="1">
      <c r="A45" s="62" t="s">
        <v>326</v>
      </c>
      <c r="B45" s="141" t="s">
        <v>360</v>
      </c>
      <c r="C45" s="141"/>
      <c r="D45" s="141"/>
      <c r="E45" s="141"/>
      <c r="F45" s="141"/>
      <c r="G45" s="141"/>
      <c r="H45" s="142"/>
      <c r="I45" s="132"/>
      <c r="J45" s="132"/>
      <c r="K45" s="4"/>
      <c r="L45" s="4"/>
      <c r="M45" s="4"/>
      <c r="N45" s="4"/>
      <c r="O45" s="4"/>
      <c r="P45" s="4"/>
    </row>
    <row r="46" spans="1:29" customFormat="1" ht="79.5" customHeight="1" thickBot="1">
      <c r="A46" s="63" t="s">
        <v>353</v>
      </c>
      <c r="B46" s="149" t="s">
        <v>327</v>
      </c>
      <c r="C46" s="149"/>
      <c r="D46" s="149"/>
      <c r="E46" s="149"/>
      <c r="F46" s="149"/>
      <c r="G46" s="149"/>
      <c r="H46" s="150"/>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313</v>
      </c>
      <c r="B47" s="141" t="s">
        <v>350</v>
      </c>
      <c r="C47" s="141"/>
      <c r="D47" s="141"/>
      <c r="E47" s="141"/>
      <c r="F47" s="141"/>
      <c r="G47" s="141"/>
      <c r="H47" s="142"/>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437</v>
      </c>
      <c r="B49" s="101" t="s">
        <v>438</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28" priority="3"/>
  </conditionalFormatting>
  <conditionalFormatting sqref="K52:K57 K65:K67">
    <cfRule type="duplicateValues" dxfId="27"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90" zoomScaleNormal="90" workbookViewId="0">
      <selection activeCell="D22" sqref="D22"/>
    </sheetView>
  </sheetViews>
  <sheetFormatPr defaultRowHeight="15"/>
  <cols>
    <col min="1" max="1" width="30.85546875" bestFit="1" customWidth="1"/>
    <col min="2" max="2" width="40" bestFit="1" customWidth="1"/>
    <col min="3" max="3" width="19"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COUNTA(B3:B8)</f>
        <v>6</v>
      </c>
      <c r="C1" s="67"/>
      <c r="D1" s="67"/>
      <c r="E1" s="67"/>
      <c r="F1" s="67"/>
      <c r="I1" s="86"/>
    </row>
    <row r="2" spans="1:16" s="39" customFormat="1" ht="18.75">
      <c r="A2" s="57" t="s">
        <v>0</v>
      </c>
      <c r="B2" s="58" t="s">
        <v>2</v>
      </c>
      <c r="C2" s="58" t="s">
        <v>3</v>
      </c>
      <c r="D2" s="58" t="s">
        <v>4</v>
      </c>
      <c r="E2" s="58" t="s">
        <v>5</v>
      </c>
      <c r="F2" s="58" t="s">
        <v>6</v>
      </c>
      <c r="G2" s="58" t="s">
        <v>7</v>
      </c>
      <c r="H2" s="58" t="s">
        <v>566</v>
      </c>
      <c r="I2" s="87" t="s">
        <v>9</v>
      </c>
      <c r="J2" s="58" t="s">
        <v>10</v>
      </c>
      <c r="K2" s="59" t="s">
        <v>11</v>
      </c>
      <c r="L2" s="59" t="s">
        <v>12</v>
      </c>
      <c r="M2" s="39" t="s">
        <v>318</v>
      </c>
      <c r="N2" s="39" t="s">
        <v>379</v>
      </c>
      <c r="P2" s="40"/>
    </row>
    <row r="3" spans="1:16">
      <c r="A3" s="8" t="s">
        <v>256</v>
      </c>
      <c r="B3" s="5" t="s">
        <v>259</v>
      </c>
      <c r="C3" s="5"/>
      <c r="D3" s="5" t="s">
        <v>260</v>
      </c>
      <c r="E3" s="5"/>
      <c r="F3" s="5" t="s">
        <v>258</v>
      </c>
      <c r="G3" s="5" t="s">
        <v>257</v>
      </c>
      <c r="H3" s="5"/>
      <c r="I3" s="9" t="s">
        <v>261</v>
      </c>
      <c r="J3" s="5"/>
      <c r="K3" s="5"/>
      <c r="L3" s="10" t="s">
        <v>285</v>
      </c>
    </row>
    <row r="4" spans="1:16">
      <c r="A4" s="8" t="s">
        <v>256</v>
      </c>
      <c r="B4" s="15" t="s">
        <v>262</v>
      </c>
      <c r="C4" s="5"/>
      <c r="D4" s="14" t="s">
        <v>263</v>
      </c>
      <c r="E4" s="5"/>
      <c r="F4" s="14" t="s">
        <v>264</v>
      </c>
      <c r="G4" s="5" t="s">
        <v>257</v>
      </c>
      <c r="H4" s="5"/>
      <c r="I4" s="9"/>
      <c r="J4" s="5"/>
      <c r="K4" s="5"/>
      <c r="L4" s="10" t="s">
        <v>15</v>
      </c>
    </row>
    <row r="5" spans="1:16">
      <c r="A5" s="8" t="s">
        <v>256</v>
      </c>
      <c r="B5" s="8" t="s">
        <v>265</v>
      </c>
      <c r="C5" s="5"/>
      <c r="D5" s="5"/>
      <c r="E5" s="5"/>
      <c r="F5" s="8" t="s">
        <v>258</v>
      </c>
      <c r="G5" s="5" t="s">
        <v>257</v>
      </c>
      <c r="H5" s="5"/>
      <c r="I5" s="88">
        <v>868890409</v>
      </c>
      <c r="J5" s="5"/>
      <c r="K5" s="22"/>
      <c r="L5" s="10" t="s">
        <v>285</v>
      </c>
      <c r="M5" s="1"/>
    </row>
    <row r="6" spans="1:16">
      <c r="A6" s="5" t="s">
        <v>256</v>
      </c>
      <c r="B6" s="5" t="s">
        <v>266</v>
      </c>
      <c r="C6" s="5" t="s">
        <v>13</v>
      </c>
      <c r="D6" s="5" t="s">
        <v>267</v>
      </c>
      <c r="E6" s="5"/>
      <c r="F6" s="5" t="s">
        <v>268</v>
      </c>
      <c r="G6" s="5" t="s">
        <v>257</v>
      </c>
      <c r="H6" s="5"/>
      <c r="I6" s="11" t="s">
        <v>269</v>
      </c>
      <c r="J6" s="8" t="s">
        <v>270</v>
      </c>
      <c r="K6" s="12" t="s">
        <v>13</v>
      </c>
      <c r="L6" s="10" t="s">
        <v>45</v>
      </c>
    </row>
    <row r="7" spans="1:16">
      <c r="A7" s="8" t="s">
        <v>256</v>
      </c>
      <c r="B7" s="15" t="s">
        <v>271</v>
      </c>
      <c r="C7" s="5" t="s">
        <v>272</v>
      </c>
      <c r="D7" s="14" t="s">
        <v>273</v>
      </c>
      <c r="E7" s="5"/>
      <c r="F7" s="14" t="s">
        <v>178</v>
      </c>
      <c r="G7" s="5" t="s">
        <v>257</v>
      </c>
      <c r="H7" s="5"/>
      <c r="I7" s="9"/>
      <c r="J7" s="5"/>
      <c r="K7" s="5"/>
      <c r="L7" s="10" t="s">
        <v>281</v>
      </c>
    </row>
    <row r="8" spans="1:16">
      <c r="A8" s="8" t="s">
        <v>256</v>
      </c>
      <c r="B8" s="5" t="s">
        <v>274</v>
      </c>
      <c r="C8" s="5" t="s">
        <v>13</v>
      </c>
      <c r="D8" s="5" t="s">
        <v>273</v>
      </c>
      <c r="E8" s="5"/>
      <c r="F8" s="5" t="s">
        <v>178</v>
      </c>
      <c r="G8" s="5" t="s">
        <v>257</v>
      </c>
      <c r="H8" s="5"/>
      <c r="I8" s="11" t="s">
        <v>275</v>
      </c>
      <c r="J8" s="8" t="s">
        <v>13</v>
      </c>
      <c r="K8" s="8" t="s">
        <v>276</v>
      </c>
      <c r="L8" s="10" t="s">
        <v>16</v>
      </c>
    </row>
    <row r="9" spans="1:16" ht="15.75" thickBot="1"/>
    <row r="10" spans="1:16" ht="19.5" thickBot="1">
      <c r="A10" s="55" t="s">
        <v>356</v>
      </c>
      <c r="B10" s="73">
        <f>COUNTA(B11:B12)</f>
        <v>2</v>
      </c>
    </row>
    <row r="11" spans="1:16">
      <c r="A11" s="8" t="s">
        <v>256</v>
      </c>
      <c r="B11" t="s">
        <v>333</v>
      </c>
      <c r="D11" t="s">
        <v>334</v>
      </c>
      <c r="E11" t="s">
        <v>335</v>
      </c>
      <c r="G11" s="5" t="s">
        <v>257</v>
      </c>
      <c r="H11" s="5"/>
      <c r="I11" s="89" t="s">
        <v>347</v>
      </c>
      <c r="L11" t="s">
        <v>15</v>
      </c>
      <c r="M11" s="91" t="s">
        <v>487</v>
      </c>
    </row>
    <row r="12" spans="1:16" s="78" customFormat="1">
      <c r="A12" s="8" t="s">
        <v>256</v>
      </c>
      <c r="B12" t="s">
        <v>688</v>
      </c>
      <c r="C12" t="s">
        <v>688</v>
      </c>
      <c r="D12" s="78" t="s">
        <v>718</v>
      </c>
      <c r="E12" s="91" t="s">
        <v>719</v>
      </c>
      <c r="F12" s="91" t="s">
        <v>689</v>
      </c>
      <c r="G12" s="5" t="s">
        <v>257</v>
      </c>
      <c r="H12"/>
      <c r="I12" s="89" t="s">
        <v>720</v>
      </c>
      <c r="L12" s="27" t="s">
        <v>528</v>
      </c>
      <c r="M12" s="91" t="s">
        <v>721</v>
      </c>
    </row>
    <row r="13" spans="1:16" ht="15.75" thickBot="1"/>
    <row r="14" spans="1:16" ht="19.5" thickBot="1">
      <c r="A14" s="45" t="s">
        <v>352</v>
      </c>
      <c r="B14" s="74">
        <f>COUNTA(B16:B16)</f>
        <v>0</v>
      </c>
    </row>
    <row r="17" spans="2:13">
      <c r="B17" s="119"/>
    </row>
    <row r="19" spans="2:13">
      <c r="M19"/>
    </row>
  </sheetData>
  <autoFilter ref="A2:M8">
    <sortState ref="A3:L12">
      <sortCondition ref="B2:B12"/>
    </sortState>
  </autoFilter>
  <conditionalFormatting sqref="B20:B1048576 B16 B1:B11 B13">
    <cfRule type="duplicateValues" dxfId="16" priority="5"/>
  </conditionalFormatting>
  <conditionalFormatting sqref="D1">
    <cfRule type="duplicateValues" dxfId="15"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B18" sqref="B18"/>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357</v>
      </c>
      <c r="B1" s="69">
        <f>COUNTA(B3:B6)</f>
        <v>4</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134</v>
      </c>
      <c r="B3" s="5" t="s">
        <v>39</v>
      </c>
      <c r="C3" s="5"/>
      <c r="D3" s="5" t="s">
        <v>40</v>
      </c>
      <c r="E3" s="5" t="s">
        <v>41</v>
      </c>
      <c r="F3" s="5" t="s">
        <v>42</v>
      </c>
      <c r="G3" s="5" t="s">
        <v>36</v>
      </c>
      <c r="H3" s="5"/>
      <c r="I3" s="5" t="s">
        <v>43</v>
      </c>
      <c r="J3" s="5"/>
      <c r="K3" s="5" t="s">
        <v>44</v>
      </c>
      <c r="L3" s="5" t="s">
        <v>284</v>
      </c>
    </row>
    <row r="4" spans="1:16" s="78" customFormat="1">
      <c r="A4" s="8" t="s">
        <v>134</v>
      </c>
      <c r="B4" s="5" t="s">
        <v>135</v>
      </c>
      <c r="C4" s="5" t="s">
        <v>135</v>
      </c>
      <c r="D4" s="5" t="s">
        <v>136</v>
      </c>
      <c r="E4" s="5" t="s">
        <v>137</v>
      </c>
      <c r="F4" s="5" t="s">
        <v>138</v>
      </c>
      <c r="G4" s="5" t="s">
        <v>139</v>
      </c>
      <c r="H4" s="5"/>
      <c r="I4" s="11" t="s">
        <v>140</v>
      </c>
      <c r="J4" s="8"/>
      <c r="K4" s="12"/>
      <c r="L4" s="10" t="s">
        <v>28</v>
      </c>
      <c r="M4" s="91"/>
      <c r="N4" s="91"/>
    </row>
    <row r="5" spans="1:16" s="78" customFormat="1">
      <c r="A5" s="8" t="s">
        <v>134</v>
      </c>
      <c r="B5" s="7" t="s">
        <v>142</v>
      </c>
      <c r="C5" s="5"/>
      <c r="D5" s="5" t="s">
        <v>143</v>
      </c>
      <c r="E5" s="5"/>
      <c r="F5" s="5" t="s">
        <v>141</v>
      </c>
      <c r="G5" s="5" t="s">
        <v>36</v>
      </c>
      <c r="H5" s="5"/>
      <c r="I5" s="5" t="s">
        <v>144</v>
      </c>
      <c r="J5" s="5"/>
      <c r="K5" s="5"/>
      <c r="L5" s="5" t="s">
        <v>279</v>
      </c>
      <c r="M5" s="91" t="s">
        <v>373</v>
      </c>
      <c r="N5" s="91" t="s">
        <v>380</v>
      </c>
    </row>
    <row r="6" spans="1:16" s="78" customFormat="1">
      <c r="A6" s="8" t="s">
        <v>134</v>
      </c>
      <c r="B6" s="7" t="s">
        <v>146</v>
      </c>
      <c r="C6" s="5"/>
      <c r="D6" s="5" t="s">
        <v>147</v>
      </c>
      <c r="E6" s="5"/>
      <c r="F6" s="5" t="s">
        <v>40</v>
      </c>
      <c r="G6" s="5" t="s">
        <v>36</v>
      </c>
      <c r="H6" s="5"/>
      <c r="I6" s="5" t="s">
        <v>148</v>
      </c>
      <c r="J6" s="5"/>
      <c r="K6" s="5"/>
      <c r="L6" s="5" t="s">
        <v>279</v>
      </c>
      <c r="M6" s="91" t="s">
        <v>373</v>
      </c>
      <c r="N6" s="91" t="s">
        <v>380</v>
      </c>
    </row>
    <row r="7" spans="1:16" ht="15.75" thickBot="1">
      <c r="A7" s="7"/>
      <c r="B7" s="85"/>
      <c r="C7" s="5"/>
      <c r="D7" s="5"/>
      <c r="E7" s="5"/>
      <c r="F7" s="5"/>
      <c r="G7" s="5"/>
      <c r="H7" s="5"/>
      <c r="I7" s="5"/>
      <c r="J7" s="5"/>
      <c r="K7" s="10"/>
      <c r="L7" s="10"/>
    </row>
    <row r="8" spans="1:16" ht="19.5" thickBot="1">
      <c r="A8" s="55" t="s">
        <v>356</v>
      </c>
      <c r="B8" s="73">
        <f>COUNTA(B9:B12)</f>
        <v>4</v>
      </c>
      <c r="C8" s="78"/>
      <c r="D8" s="78"/>
      <c r="E8" s="78"/>
      <c r="F8" s="78"/>
      <c r="G8" s="78"/>
      <c r="I8" s="78"/>
      <c r="J8" s="78"/>
      <c r="K8" s="78"/>
      <c r="L8" s="25"/>
      <c r="M8" s="97"/>
      <c r="N8" s="97"/>
    </row>
    <row r="9" spans="1:16">
      <c r="A9" s="7" t="s">
        <v>134</v>
      </c>
      <c r="B9" s="4" t="s">
        <v>336</v>
      </c>
      <c r="D9" s="4" t="s">
        <v>337</v>
      </c>
      <c r="E9" s="4" t="s">
        <v>386</v>
      </c>
      <c r="L9" s="25" t="s">
        <v>483</v>
      </c>
      <c r="M9" s="98" t="s">
        <v>385</v>
      </c>
    </row>
    <row r="10" spans="1:16">
      <c r="A10" s="78" t="s">
        <v>134</v>
      </c>
      <c r="B10" s="5" t="s">
        <v>399</v>
      </c>
      <c r="D10" t="s">
        <v>400</v>
      </c>
      <c r="E10" t="s">
        <v>401</v>
      </c>
      <c r="F10" t="s">
        <v>402</v>
      </c>
      <c r="G10" t="s">
        <v>151</v>
      </c>
      <c r="I10" t="s">
        <v>403</v>
      </c>
      <c r="L10" s="25" t="s">
        <v>404</v>
      </c>
      <c r="M10" s="1" t="s">
        <v>384</v>
      </c>
    </row>
    <row r="11" spans="1:16" s="78" customFormat="1">
      <c r="A11" s="78" t="s">
        <v>134</v>
      </c>
      <c r="B11" t="s">
        <v>690</v>
      </c>
      <c r="C11" t="s">
        <v>690</v>
      </c>
      <c r="D11" s="78" t="s">
        <v>691</v>
      </c>
      <c r="E11" t="s">
        <v>692</v>
      </c>
      <c r="F11"/>
      <c r="G11"/>
      <c r="H11" t="s">
        <v>151</v>
      </c>
      <c r="I11" t="s">
        <v>693</v>
      </c>
      <c r="L11" s="25"/>
      <c r="M11" s="1" t="s">
        <v>722</v>
      </c>
      <c r="N11" s="91"/>
    </row>
    <row r="12" spans="1:16" s="78" customFormat="1">
      <c r="A12" s="78" t="s">
        <v>134</v>
      </c>
      <c r="B12" t="s">
        <v>694</v>
      </c>
      <c r="C12"/>
      <c r="D12" s="78" t="s">
        <v>695</v>
      </c>
      <c r="E12" s="27" t="s">
        <v>518</v>
      </c>
      <c r="F12" s="27" t="s">
        <v>519</v>
      </c>
      <c r="G12" s="27" t="s">
        <v>518</v>
      </c>
      <c r="H12" s="27" t="s">
        <v>519</v>
      </c>
      <c r="I12" t="s">
        <v>723</v>
      </c>
      <c r="L12" s="25"/>
      <c r="M12" s="1" t="s">
        <v>703</v>
      </c>
      <c r="N12" s="91"/>
    </row>
    <row r="13" spans="1:16" s="78" customFormat="1" ht="15.75" thickBot="1">
      <c r="B13" s="5"/>
      <c r="L13" s="25"/>
      <c r="M13" s="97"/>
      <c r="N13" s="91"/>
    </row>
    <row r="14" spans="1:16" ht="19.5" thickBot="1">
      <c r="A14" s="45" t="s">
        <v>352</v>
      </c>
      <c r="B14" s="74">
        <f>COUNTA(B15:B16)</f>
        <v>1</v>
      </c>
      <c r="L14" s="25"/>
      <c r="M14" s="97"/>
      <c r="N14" s="97"/>
    </row>
    <row r="15" spans="1:16">
      <c r="A15" t="s">
        <v>375</v>
      </c>
      <c r="B15" t="s">
        <v>376</v>
      </c>
      <c r="C15" t="s">
        <v>377</v>
      </c>
      <c r="G15" t="s">
        <v>151</v>
      </c>
      <c r="L15" t="s">
        <v>600</v>
      </c>
      <c r="M15" s="91" t="s">
        <v>362</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A20" sqref="A20:XFD20"/>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357</v>
      </c>
      <c r="B1" s="69">
        <f>COUNTA(B3:B9)</f>
        <v>7</v>
      </c>
      <c r="C1" s="67"/>
      <c r="D1" s="67"/>
      <c r="E1" s="67"/>
      <c r="F1" s="67"/>
      <c r="I1" s="71"/>
    </row>
    <row r="2" spans="1:16" s="60" customFormat="1" ht="18.75">
      <c r="A2" s="57" t="s">
        <v>0</v>
      </c>
      <c r="B2" s="58" t="s">
        <v>2</v>
      </c>
      <c r="C2" s="58" t="s">
        <v>3</v>
      </c>
      <c r="D2" s="58" t="s">
        <v>4</v>
      </c>
      <c r="E2" s="58" t="s">
        <v>5</v>
      </c>
      <c r="F2" s="58" t="s">
        <v>6</v>
      </c>
      <c r="G2" s="58" t="s">
        <v>7</v>
      </c>
      <c r="H2" s="58" t="s">
        <v>566</v>
      </c>
      <c r="I2" s="72" t="s">
        <v>9</v>
      </c>
      <c r="J2" s="58" t="s">
        <v>10</v>
      </c>
      <c r="K2" s="59" t="s">
        <v>11</v>
      </c>
      <c r="L2" s="59" t="s">
        <v>12</v>
      </c>
      <c r="M2" s="39" t="s">
        <v>318</v>
      </c>
      <c r="N2" s="39" t="s">
        <v>379</v>
      </c>
      <c r="O2" s="39"/>
      <c r="P2" s="40"/>
    </row>
    <row r="3" spans="1:16">
      <c r="A3" s="8" t="s">
        <v>164</v>
      </c>
      <c r="B3" s="5" t="s">
        <v>493</v>
      </c>
      <c r="C3" s="5" t="s">
        <v>13</v>
      </c>
      <c r="D3" s="8" t="s">
        <v>168</v>
      </c>
      <c r="E3" s="5"/>
      <c r="F3" s="8" t="s">
        <v>166</v>
      </c>
      <c r="G3" s="5" t="s">
        <v>165</v>
      </c>
      <c r="H3" s="5"/>
      <c r="I3" s="8" t="s">
        <v>169</v>
      </c>
      <c r="J3" s="8" t="s">
        <v>13</v>
      </c>
      <c r="K3" s="12" t="s">
        <v>13</v>
      </c>
      <c r="L3" s="10" t="s">
        <v>15</v>
      </c>
    </row>
    <row r="4" spans="1:16">
      <c r="A4" s="8" t="s">
        <v>164</v>
      </c>
      <c r="B4" s="15" t="s">
        <v>170</v>
      </c>
      <c r="C4" s="5"/>
      <c r="D4" s="15" t="s">
        <v>171</v>
      </c>
      <c r="E4" s="5"/>
      <c r="F4" s="15" t="s">
        <v>166</v>
      </c>
      <c r="G4" s="5" t="s">
        <v>165</v>
      </c>
      <c r="H4" s="5"/>
      <c r="I4" s="5"/>
      <c r="J4" s="5"/>
      <c r="K4" s="5"/>
      <c r="L4" s="5" t="s">
        <v>18</v>
      </c>
    </row>
    <row r="5" spans="1:16">
      <c r="A5" s="8" t="s">
        <v>164</v>
      </c>
      <c r="B5" s="8" t="s">
        <v>172</v>
      </c>
      <c r="C5" s="5"/>
      <c r="D5" s="5" t="s">
        <v>173</v>
      </c>
      <c r="E5" s="5"/>
      <c r="F5" s="8" t="s">
        <v>167</v>
      </c>
      <c r="G5" s="5" t="s">
        <v>165</v>
      </c>
      <c r="H5" s="5"/>
      <c r="I5" s="5" t="s">
        <v>174</v>
      </c>
      <c r="J5" s="5"/>
      <c r="K5" s="6"/>
      <c r="L5" s="10" t="s">
        <v>279</v>
      </c>
    </row>
    <row r="6" spans="1:16">
      <c r="A6" s="8" t="s">
        <v>164</v>
      </c>
      <c r="B6" s="5" t="s">
        <v>494</v>
      </c>
      <c r="C6" s="5"/>
      <c r="D6" s="5" t="s">
        <v>175</v>
      </c>
      <c r="E6" s="5"/>
      <c r="F6" s="5" t="s">
        <v>176</v>
      </c>
      <c r="G6" s="5" t="s">
        <v>165</v>
      </c>
      <c r="H6" s="5"/>
      <c r="I6" s="5" t="s">
        <v>177</v>
      </c>
      <c r="J6" s="5"/>
      <c r="K6" s="10"/>
      <c r="L6" s="10" t="s">
        <v>279</v>
      </c>
    </row>
    <row r="7" spans="1:16">
      <c r="A7" s="5" t="s">
        <v>164</v>
      </c>
      <c r="B7" s="5" t="s">
        <v>179</v>
      </c>
      <c r="C7" s="5" t="s">
        <v>13</v>
      </c>
      <c r="D7" s="8" t="s">
        <v>180</v>
      </c>
      <c r="E7" s="8" t="s">
        <v>181</v>
      </c>
      <c r="F7" s="8" t="s">
        <v>167</v>
      </c>
      <c r="G7" s="5" t="s">
        <v>165</v>
      </c>
      <c r="H7" s="5"/>
      <c r="I7" s="8" t="s">
        <v>182</v>
      </c>
      <c r="J7" s="8" t="s">
        <v>13</v>
      </c>
      <c r="K7" s="12"/>
      <c r="L7" s="10" t="s">
        <v>53</v>
      </c>
    </row>
    <row r="8" spans="1:16">
      <c r="A8" s="7" t="s">
        <v>164</v>
      </c>
      <c r="B8" s="7" t="s">
        <v>183</v>
      </c>
      <c r="C8" s="5"/>
      <c r="D8" s="5"/>
      <c r="E8" s="5"/>
      <c r="F8" s="7" t="s">
        <v>184</v>
      </c>
      <c r="G8" s="5" t="s">
        <v>165</v>
      </c>
      <c r="H8" s="5"/>
      <c r="I8" s="5"/>
      <c r="J8" s="5"/>
      <c r="K8" s="5"/>
      <c r="L8" s="10" t="s">
        <v>113</v>
      </c>
    </row>
    <row r="9" spans="1:16">
      <c r="A9" s="8" t="s">
        <v>164</v>
      </c>
      <c r="B9" s="5" t="s">
        <v>185</v>
      </c>
      <c r="C9" s="5" t="s">
        <v>13</v>
      </c>
      <c r="D9" s="8" t="s">
        <v>186</v>
      </c>
      <c r="E9" s="5"/>
      <c r="F9" s="8" t="s">
        <v>167</v>
      </c>
      <c r="G9" s="5" t="s">
        <v>165</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312</v>
      </c>
      <c r="B11" s="73">
        <f>COUNTA(B12:B13)</f>
        <v>2</v>
      </c>
      <c r="C11" s="5"/>
      <c r="D11" s="8"/>
      <c r="E11" s="5"/>
      <c r="F11" s="8"/>
      <c r="G11" s="5"/>
      <c r="H11" s="5"/>
      <c r="I11" s="8"/>
      <c r="J11" s="8"/>
      <c r="K11" s="12"/>
      <c r="L11" s="10"/>
    </row>
    <row r="12" spans="1:16">
      <c r="A12" s="27" t="s">
        <v>164</v>
      </c>
      <c r="B12" t="s">
        <v>471</v>
      </c>
      <c r="C12" s="27" t="s">
        <v>472</v>
      </c>
      <c r="D12" s="27" t="s">
        <v>473</v>
      </c>
      <c r="F12"/>
      <c r="G12" t="s">
        <v>435</v>
      </c>
      <c r="H12" s="78"/>
      <c r="I12" t="s">
        <v>474</v>
      </c>
      <c r="J12" s="8"/>
      <c r="K12" s="12"/>
      <c r="L12" s="10"/>
      <c r="M12" s="91" t="s">
        <v>484</v>
      </c>
    </row>
    <row r="13" spans="1:16">
      <c r="A13" s="27" t="s">
        <v>164</v>
      </c>
      <c r="B13" s="5" t="s">
        <v>591</v>
      </c>
      <c r="C13" s="5" t="s">
        <v>591</v>
      </c>
      <c r="D13" s="5" t="s">
        <v>592</v>
      </c>
      <c r="E13" s="5" t="s">
        <v>167</v>
      </c>
      <c r="F13" s="5" t="s">
        <v>435</v>
      </c>
      <c r="H13" s="5" t="s">
        <v>593</v>
      </c>
      <c r="I13" s="5" t="s">
        <v>594</v>
      </c>
      <c r="J13" s="10"/>
      <c r="K13" s="91"/>
      <c r="M13" s="91" t="s">
        <v>596</v>
      </c>
    </row>
    <row r="14" spans="1:16" ht="15.75" thickBot="1">
      <c r="C14" s="5"/>
      <c r="D14" s="8"/>
      <c r="E14" s="5"/>
      <c r="F14" s="8"/>
      <c r="G14" s="5"/>
      <c r="H14" s="5"/>
      <c r="I14" s="8"/>
      <c r="J14" s="8"/>
      <c r="K14" s="12"/>
      <c r="L14" s="10"/>
    </row>
    <row r="15" spans="1:16" ht="19.5" thickBot="1">
      <c r="A15" s="45" t="s">
        <v>319</v>
      </c>
      <c r="B15" s="74">
        <f>COUNTA(B16:B30)</f>
        <v>2</v>
      </c>
    </row>
    <row r="16" spans="1:16">
      <c r="A16" s="8" t="s">
        <v>164</v>
      </c>
      <c r="B16" s="8" t="s">
        <v>432</v>
      </c>
      <c r="C16" s="5"/>
      <c r="D16" s="5" t="s">
        <v>433</v>
      </c>
      <c r="E16" s="5"/>
      <c r="F16" s="8" t="s">
        <v>434</v>
      </c>
      <c r="G16" s="5" t="s">
        <v>435</v>
      </c>
      <c r="H16" s="5"/>
      <c r="I16" s="5"/>
      <c r="J16" s="5"/>
      <c r="K16" s="22"/>
      <c r="L16" s="10"/>
      <c r="M16" s="91" t="s">
        <v>362</v>
      </c>
    </row>
    <row r="17" spans="1:13" customFormat="1">
      <c r="A17" t="s">
        <v>164</v>
      </c>
      <c r="B17" t="s">
        <v>570</v>
      </c>
      <c r="C17" s="27"/>
      <c r="E17" s="27"/>
      <c r="F17" t="s">
        <v>166</v>
      </c>
      <c r="G17" s="78" t="s">
        <v>435</v>
      </c>
      <c r="H17" s="27"/>
      <c r="M17" s="91" t="s">
        <v>362</v>
      </c>
    </row>
    <row r="18" spans="1:13">
      <c r="B18"/>
      <c r="C18"/>
      <c r="D18"/>
      <c r="E18"/>
      <c r="F18"/>
      <c r="G18"/>
      <c r="H18" s="78"/>
      <c r="I18"/>
      <c r="J18"/>
      <c r="K18"/>
    </row>
    <row r="19" spans="1:13" s="5" customFormat="1">
      <c r="B19" s="4"/>
    </row>
  </sheetData>
  <autoFilter ref="A2:M8"/>
  <conditionalFormatting sqref="D1">
    <cfRule type="duplicateValues" dxfId="14" priority="8"/>
  </conditionalFormatting>
  <conditionalFormatting sqref="B19">
    <cfRule type="duplicateValues" dxfId="13"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80" zoomScaleNormal="80" workbookViewId="0">
      <selection activeCell="E35" sqref="E35"/>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17" t="s">
        <v>223</v>
      </c>
      <c r="B3" s="18" t="s">
        <v>114</v>
      </c>
      <c r="C3" s="18" t="s">
        <v>114</v>
      </c>
      <c r="D3" s="18" t="s">
        <v>224</v>
      </c>
      <c r="E3" s="18"/>
      <c r="F3" s="18" t="s">
        <v>225</v>
      </c>
      <c r="G3" s="18" t="s">
        <v>226</v>
      </c>
      <c r="H3" s="18"/>
      <c r="I3" s="18"/>
      <c r="J3" s="18" t="s">
        <v>13</v>
      </c>
      <c r="K3" s="20" t="s">
        <v>227</v>
      </c>
      <c r="L3" s="20" t="s">
        <v>16</v>
      </c>
    </row>
    <row r="4" spans="1:16">
      <c r="A4" s="5" t="s">
        <v>223</v>
      </c>
      <c r="B4" s="5" t="s">
        <v>228</v>
      </c>
      <c r="D4" s="5" t="s">
        <v>397</v>
      </c>
      <c r="E4" s="5"/>
      <c r="F4" s="5"/>
      <c r="G4" s="7" t="s">
        <v>229</v>
      </c>
      <c r="H4" s="7"/>
      <c r="I4" s="11" t="s">
        <v>233</v>
      </c>
      <c r="J4" s="8" t="s">
        <v>13</v>
      </c>
      <c r="K4" s="12"/>
      <c r="L4" s="10" t="s">
        <v>16</v>
      </c>
    </row>
    <row r="5" spans="1:16" ht="15.75" thickBot="1"/>
    <row r="6" spans="1:16" ht="19.5" thickBot="1">
      <c r="A6" s="55" t="s">
        <v>356</v>
      </c>
      <c r="B6" s="73">
        <f>COUNTA(B7:B12)</f>
        <v>6</v>
      </c>
    </row>
    <row r="7" spans="1:16">
      <c r="A7" s="8" t="s">
        <v>223</v>
      </c>
      <c r="B7" t="s">
        <v>338</v>
      </c>
      <c r="D7" t="s">
        <v>339</v>
      </c>
      <c r="E7" t="s">
        <v>340</v>
      </c>
      <c r="F7" t="s">
        <v>232</v>
      </c>
      <c r="G7" t="s">
        <v>229</v>
      </c>
      <c r="L7" s="8" t="s">
        <v>486</v>
      </c>
      <c r="M7" s="91" t="s">
        <v>364</v>
      </c>
    </row>
    <row r="8" spans="1:16">
      <c r="A8" s="8" t="s">
        <v>223</v>
      </c>
      <c r="B8" t="s">
        <v>341</v>
      </c>
      <c r="D8" t="s">
        <v>342</v>
      </c>
      <c r="E8" t="s">
        <v>343</v>
      </c>
      <c r="G8" t="s">
        <v>229</v>
      </c>
      <c r="L8" s="8" t="s">
        <v>486</v>
      </c>
      <c r="M8" s="91" t="s">
        <v>365</v>
      </c>
    </row>
    <row r="9" spans="1:16">
      <c r="A9" s="8" t="s">
        <v>223</v>
      </c>
      <c r="B9" s="4" t="s">
        <v>387</v>
      </c>
      <c r="C9" s="4"/>
      <c r="D9" s="4" t="s">
        <v>388</v>
      </c>
      <c r="E9" s="4" t="s">
        <v>389</v>
      </c>
      <c r="F9" s="4" t="s">
        <v>390</v>
      </c>
      <c r="G9" s="78" t="s">
        <v>229</v>
      </c>
      <c r="L9" s="8" t="s">
        <v>486</v>
      </c>
      <c r="M9" s="98" t="s">
        <v>510</v>
      </c>
    </row>
    <row r="10" spans="1:16" s="78" customFormat="1">
      <c r="A10" s="8" t="s">
        <v>223</v>
      </c>
      <c r="B10" t="s">
        <v>475</v>
      </c>
      <c r="C10" t="s">
        <v>476</v>
      </c>
      <c r="D10" t="s">
        <v>477</v>
      </c>
      <c r="E10" t="s">
        <v>478</v>
      </c>
      <c r="F10"/>
      <c r="G10" s="78" t="s">
        <v>229</v>
      </c>
      <c r="I10" s="91"/>
      <c r="L10" s="8" t="s">
        <v>486</v>
      </c>
      <c r="M10" s="91" t="s">
        <v>485</v>
      </c>
    </row>
    <row r="11" spans="1:16" s="78" customFormat="1">
      <c r="A11" s="8" t="s">
        <v>223</v>
      </c>
      <c r="B11" s="78" t="s">
        <v>500</v>
      </c>
      <c r="C11" s="78" t="s">
        <v>511</v>
      </c>
      <c r="D11" s="78" t="s">
        <v>70</v>
      </c>
      <c r="E11" s="78" t="s">
        <v>512</v>
      </c>
      <c r="G11" s="78" t="s">
        <v>229</v>
      </c>
      <c r="I11" t="s">
        <v>513</v>
      </c>
      <c r="L11" s="10" t="s">
        <v>515</v>
      </c>
      <c r="M11" s="98" t="s">
        <v>514</v>
      </c>
    </row>
    <row r="12" spans="1:16" s="78" customFormat="1">
      <c r="A12" s="8" t="s">
        <v>223</v>
      </c>
      <c r="B12" t="s">
        <v>696</v>
      </c>
      <c r="C12" t="s">
        <v>696</v>
      </c>
      <c r="D12" s="78" t="s">
        <v>697</v>
      </c>
      <c r="E12" s="27" t="s">
        <v>698</v>
      </c>
      <c r="F12" s="91"/>
      <c r="G12" s="78" t="s">
        <v>229</v>
      </c>
      <c r="H12"/>
      <c r="I12" t="s">
        <v>699</v>
      </c>
      <c r="K12" s="10"/>
      <c r="L12" s="8" t="s">
        <v>486</v>
      </c>
      <c r="M12" s="98" t="s">
        <v>724</v>
      </c>
    </row>
    <row r="13" spans="1:16" s="78" customFormat="1" ht="15.75" thickBot="1">
      <c r="M13" s="91"/>
    </row>
    <row r="14" spans="1:16" ht="19.5" thickBot="1">
      <c r="A14" s="45" t="s">
        <v>352</v>
      </c>
      <c r="B14" s="74">
        <f>COUNTA(B15:B16)</f>
        <v>2</v>
      </c>
    </row>
    <row r="15" spans="1:16">
      <c r="A15" t="s">
        <v>223</v>
      </c>
      <c r="B15" t="s">
        <v>444</v>
      </c>
      <c r="D15" t="s">
        <v>445</v>
      </c>
      <c r="E15" t="s">
        <v>446</v>
      </c>
      <c r="F15" t="s">
        <v>447</v>
      </c>
      <c r="G15" s="78" t="s">
        <v>229</v>
      </c>
      <c r="I15" t="s">
        <v>448</v>
      </c>
      <c r="L15" t="s">
        <v>600</v>
      </c>
      <c r="M15" s="91" t="s">
        <v>362</v>
      </c>
    </row>
    <row r="16" spans="1:16">
      <c r="A16" t="s">
        <v>223</v>
      </c>
      <c r="B16" t="s">
        <v>524</v>
      </c>
      <c r="C16" t="s">
        <v>525</v>
      </c>
      <c r="D16" t="s">
        <v>526</v>
      </c>
      <c r="G16" s="78" t="s">
        <v>229</v>
      </c>
      <c r="L16" t="s">
        <v>527</v>
      </c>
      <c r="M16" s="91" t="s">
        <v>362</v>
      </c>
    </row>
    <row r="19" spans="1:13">
      <c r="A19" s="4"/>
      <c r="B19" s="4"/>
      <c r="C19" s="4"/>
      <c r="D19" s="4"/>
      <c r="E19" s="4"/>
      <c r="F19" s="4"/>
      <c r="G19" s="4"/>
      <c r="H19" s="4"/>
      <c r="I19" s="4"/>
      <c r="J19" s="4"/>
      <c r="K19" s="4"/>
    </row>
    <row r="20" spans="1:13">
      <c r="M20"/>
    </row>
    <row r="21" spans="1:13">
      <c r="A21" s="4"/>
      <c r="B21" s="4"/>
      <c r="C21" s="4"/>
      <c r="D21" s="4"/>
      <c r="E21" s="4"/>
      <c r="F21" s="4"/>
      <c r="G21" s="4"/>
      <c r="H21" s="4"/>
      <c r="I21" s="4"/>
      <c r="J21" s="4"/>
      <c r="K21" s="4"/>
    </row>
    <row r="22" spans="1:13">
      <c r="A22" s="4"/>
      <c r="B22" s="4"/>
      <c r="C22" s="4"/>
      <c r="D22" s="4"/>
      <c r="E22" s="4"/>
      <c r="F22" s="4"/>
      <c r="G22" s="4"/>
      <c r="H22" s="4"/>
      <c r="I22" s="4"/>
      <c r="J22" s="4"/>
      <c r="K22" s="4"/>
    </row>
    <row r="23" spans="1:13">
      <c r="A23" s="4"/>
      <c r="B23" s="4"/>
      <c r="C23" s="4"/>
      <c r="D23" s="4"/>
      <c r="E23" s="4"/>
      <c r="F23" s="4"/>
      <c r="G23" s="4"/>
      <c r="H23" s="4"/>
      <c r="I23" s="4"/>
      <c r="J23" s="4"/>
      <c r="K23" s="4"/>
    </row>
  </sheetData>
  <autoFilter ref="A2:M4"/>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3"/>
  <sheetViews>
    <sheetView zoomScale="80" zoomScaleNormal="80" workbookViewId="0">
      <selection activeCell="B35" sqref="B35"/>
    </sheetView>
  </sheetViews>
  <sheetFormatPr defaultRowHeight="15"/>
  <cols>
    <col min="1" max="1" width="30.85546875" bestFit="1" customWidth="1"/>
    <col min="2" max="2" width="44.42578125" bestFit="1" customWidth="1"/>
    <col min="3" max="3" width="54" bestFit="1" customWidth="1"/>
    <col min="4" max="4" width="38.7109375" bestFit="1" customWidth="1"/>
    <col min="5" max="5" width="26.42578125" bestFit="1" customWidth="1"/>
    <col min="6" max="6" width="17.140625" bestFit="1" customWidth="1"/>
    <col min="7" max="7" width="15" bestFit="1" customWidth="1"/>
    <col min="8" max="8" width="11" style="78" bestFit="1" customWidth="1"/>
    <col min="9" max="9" width="26.7109375" bestFit="1" customWidth="1"/>
    <col min="10" max="10" width="12.42578125" bestFit="1" customWidth="1"/>
    <col min="11" max="11" width="78.28515625" bestFit="1" customWidth="1"/>
    <col min="12" max="12" width="13.85546875" bestFit="1" customWidth="1"/>
    <col min="13" max="13" width="112.570312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357</v>
      </c>
      <c r="B1" s="70">
        <f>COUNTA(B3:B9)</f>
        <v>7</v>
      </c>
      <c r="C1" s="67"/>
      <c r="D1" s="67"/>
      <c r="E1" s="67"/>
      <c r="F1" s="67"/>
    </row>
    <row r="2" spans="1:16" s="60" customFormat="1" ht="18.75">
      <c r="A2" s="57" t="s">
        <v>0</v>
      </c>
      <c r="B2" s="58" t="s">
        <v>2</v>
      </c>
      <c r="C2" s="58" t="s">
        <v>3</v>
      </c>
      <c r="D2" s="58" t="s">
        <v>4</v>
      </c>
      <c r="E2" s="58" t="s">
        <v>5</v>
      </c>
      <c r="F2" s="58" t="s">
        <v>6</v>
      </c>
      <c r="G2" s="58" t="s">
        <v>7</v>
      </c>
      <c r="H2" s="58" t="s">
        <v>566</v>
      </c>
      <c r="I2" s="58" t="s">
        <v>9</v>
      </c>
      <c r="J2" s="58" t="s">
        <v>10</v>
      </c>
      <c r="K2" s="59" t="s">
        <v>11</v>
      </c>
      <c r="L2" s="59" t="s">
        <v>12</v>
      </c>
      <c r="M2" s="58" t="s">
        <v>317</v>
      </c>
      <c r="N2" s="39" t="s">
        <v>379</v>
      </c>
      <c r="O2" s="39"/>
      <c r="P2" s="39"/>
    </row>
    <row r="3" spans="1:16">
      <c r="A3" s="5" t="s">
        <v>19</v>
      </c>
      <c r="B3" s="5" t="s">
        <v>33</v>
      </c>
      <c r="C3" s="5"/>
      <c r="D3" s="5" t="s">
        <v>34</v>
      </c>
      <c r="E3" s="5" t="s">
        <v>35</v>
      </c>
      <c r="F3" s="5"/>
      <c r="G3" s="5" t="s">
        <v>36</v>
      </c>
      <c r="H3" s="5"/>
      <c r="I3" s="13" t="s">
        <v>37</v>
      </c>
      <c r="J3" s="5"/>
      <c r="K3" s="5"/>
      <c r="L3" s="5" t="s">
        <v>281</v>
      </c>
      <c r="P3" s="78"/>
    </row>
    <row r="4" spans="1:16">
      <c r="A4" s="5" t="s">
        <v>19</v>
      </c>
      <c r="B4" s="5" t="s">
        <v>25</v>
      </c>
      <c r="C4" s="5"/>
      <c r="D4" s="5" t="s">
        <v>26</v>
      </c>
      <c r="E4" s="5"/>
      <c r="F4" s="5" t="s">
        <v>27</v>
      </c>
      <c r="G4" s="5" t="s">
        <v>20</v>
      </c>
      <c r="H4" s="5"/>
      <c r="I4" s="13" t="s">
        <v>411</v>
      </c>
      <c r="J4" s="5"/>
      <c r="K4" s="10"/>
      <c r="L4" s="10" t="s">
        <v>283</v>
      </c>
      <c r="P4" s="78"/>
    </row>
    <row r="5" spans="1:16">
      <c r="A5" s="7" t="s">
        <v>19</v>
      </c>
      <c r="B5" s="5" t="s">
        <v>567</v>
      </c>
      <c r="C5" s="5"/>
      <c r="D5" s="5" t="s">
        <v>46</v>
      </c>
      <c r="E5" s="5" t="s">
        <v>47</v>
      </c>
      <c r="F5" s="5" t="s">
        <v>48</v>
      </c>
      <c r="G5" s="5" t="s">
        <v>21</v>
      </c>
      <c r="H5" s="5"/>
      <c r="I5" s="5" t="s">
        <v>49</v>
      </c>
      <c r="J5" s="5"/>
      <c r="K5" s="6" t="s">
        <v>50</v>
      </c>
      <c r="L5" s="5" t="s">
        <v>281</v>
      </c>
      <c r="M5" s="91" t="s">
        <v>372</v>
      </c>
      <c r="P5" s="78"/>
    </row>
    <row r="6" spans="1:16" s="78" customFormat="1">
      <c r="A6" s="7" t="s">
        <v>19</v>
      </c>
      <c r="B6" s="5" t="s">
        <v>54</v>
      </c>
      <c r="C6" s="5"/>
      <c r="D6" s="5" t="s">
        <v>55</v>
      </c>
      <c r="E6" s="5"/>
      <c r="F6" s="5" t="s">
        <v>56</v>
      </c>
      <c r="G6" s="5" t="s">
        <v>52</v>
      </c>
      <c r="H6" s="5"/>
      <c r="I6" s="5" t="s">
        <v>57</v>
      </c>
      <c r="J6" s="5"/>
      <c r="K6" s="6" t="s">
        <v>58</v>
      </c>
      <c r="L6" s="5" t="s">
        <v>279</v>
      </c>
      <c r="M6" s="91"/>
      <c r="N6" s="91"/>
      <c r="O6" s="91"/>
    </row>
    <row r="7" spans="1:16">
      <c r="A7" s="7" t="s">
        <v>19</v>
      </c>
      <c r="B7" s="8" t="s">
        <v>405</v>
      </c>
      <c r="C7" s="78"/>
      <c r="D7" s="8" t="s">
        <v>406</v>
      </c>
      <c r="E7" s="8" t="s">
        <v>407</v>
      </c>
      <c r="F7" s="8" t="s">
        <v>408</v>
      </c>
      <c r="G7" s="8" t="s">
        <v>409</v>
      </c>
      <c r="H7" s="8"/>
      <c r="I7" s="27"/>
      <c r="J7" s="27"/>
      <c r="K7" s="27"/>
      <c r="L7" s="10" t="s">
        <v>404</v>
      </c>
      <c r="M7" s="91" t="s">
        <v>410</v>
      </c>
    </row>
    <row r="8" spans="1:16">
      <c r="A8" s="8" t="s">
        <v>19</v>
      </c>
      <c r="B8" s="7" t="s">
        <v>29</v>
      </c>
      <c r="C8" s="5"/>
      <c r="D8" s="5" t="s">
        <v>30</v>
      </c>
      <c r="E8" s="5"/>
      <c r="F8" s="5" t="s">
        <v>31</v>
      </c>
      <c r="G8" s="5" t="s">
        <v>20</v>
      </c>
      <c r="H8" s="5"/>
      <c r="I8" s="5" t="s">
        <v>32</v>
      </c>
      <c r="J8" s="5"/>
      <c r="K8" s="6"/>
      <c r="L8" s="5" t="s">
        <v>16</v>
      </c>
    </row>
    <row r="9" spans="1:16" s="5" customFormat="1">
      <c r="A9" s="8" t="s">
        <v>19</v>
      </c>
      <c r="B9" s="8" t="s">
        <v>214</v>
      </c>
      <c r="C9" s="5" t="s">
        <v>13</v>
      </c>
      <c r="D9" s="5" t="s">
        <v>200</v>
      </c>
      <c r="E9" s="5" t="s">
        <v>215</v>
      </c>
      <c r="F9" s="5" t="s">
        <v>216</v>
      </c>
      <c r="G9" s="5" t="s">
        <v>217</v>
      </c>
      <c r="I9" s="9" t="s">
        <v>218</v>
      </c>
      <c r="J9" s="5" t="s">
        <v>219</v>
      </c>
      <c r="K9" s="129" t="s">
        <v>220</v>
      </c>
      <c r="L9" s="10" t="s">
        <v>16</v>
      </c>
      <c r="M9" s="1" t="s">
        <v>488</v>
      </c>
    </row>
    <row r="10" spans="1:16" s="5" customFormat="1" ht="15.75" thickBot="1">
      <c r="A10" s="8"/>
      <c r="B10" s="8"/>
      <c r="I10" s="9"/>
      <c r="K10" s="10"/>
      <c r="L10" s="10"/>
      <c r="M10" s="1"/>
    </row>
    <row r="11" spans="1:16" ht="19.5" thickBot="1">
      <c r="A11" s="55" t="s">
        <v>312</v>
      </c>
      <c r="B11" s="73">
        <f>COUNTA(B12:B25)</f>
        <v>14</v>
      </c>
      <c r="C11" s="78"/>
      <c r="D11" s="5" t="s">
        <v>361</v>
      </c>
      <c r="E11" s="78"/>
      <c r="F11" s="78"/>
      <c r="G11" s="78"/>
      <c r="I11" s="78"/>
      <c r="J11" s="78"/>
      <c r="K11" s="78"/>
      <c r="L11" s="78"/>
    </row>
    <row r="12" spans="1:16" s="78" customFormat="1">
      <c r="A12" s="78" t="s">
        <v>19</v>
      </c>
      <c r="B12" s="7" t="s">
        <v>461</v>
      </c>
      <c r="C12" s="5" t="s">
        <v>462</v>
      </c>
      <c r="D12" s="5"/>
      <c r="E12" s="5"/>
      <c r="F12" s="5"/>
      <c r="G12" s="78" t="s">
        <v>21</v>
      </c>
      <c r="I12" s="5"/>
      <c r="J12" s="5"/>
      <c r="K12" s="5"/>
      <c r="L12" s="8" t="s">
        <v>286</v>
      </c>
      <c r="M12" s="91" t="s">
        <v>480</v>
      </c>
      <c r="N12" s="91"/>
    </row>
    <row r="13" spans="1:16" s="78" customFormat="1">
      <c r="A13" s="78" t="s">
        <v>19</v>
      </c>
      <c r="B13" s="7" t="s">
        <v>516</v>
      </c>
      <c r="C13" s="5" t="s">
        <v>516</v>
      </c>
      <c r="D13" s="5" t="s">
        <v>180</v>
      </c>
      <c r="E13" s="5" t="s">
        <v>517</v>
      </c>
      <c r="F13" s="5" t="s">
        <v>518</v>
      </c>
      <c r="G13" s="5" t="s">
        <v>519</v>
      </c>
      <c r="H13" s="5"/>
      <c r="I13" s="78" t="s">
        <v>520</v>
      </c>
      <c r="J13" s="5"/>
      <c r="K13" s="5"/>
      <c r="L13" s="8" t="s">
        <v>404</v>
      </c>
      <c r="M13" s="91" t="s">
        <v>551</v>
      </c>
      <c r="N13" s="91"/>
    </row>
    <row r="14" spans="1:16" s="78" customFormat="1">
      <c r="A14" s="78" t="s">
        <v>19</v>
      </c>
      <c r="B14" s="25" t="s">
        <v>541</v>
      </c>
      <c r="C14" s="25" t="s">
        <v>542</v>
      </c>
      <c r="D14" s="25" t="s">
        <v>543</v>
      </c>
      <c r="E14" s="25" t="s">
        <v>544</v>
      </c>
      <c r="F14" s="25"/>
      <c r="G14" s="127" t="s">
        <v>36</v>
      </c>
      <c r="H14" s="127" t="s">
        <v>545</v>
      </c>
      <c r="I14" s="127" t="s">
        <v>546</v>
      </c>
      <c r="L14" s="8" t="s">
        <v>285</v>
      </c>
      <c r="M14" s="97" t="s">
        <v>534</v>
      </c>
      <c r="N14" s="91"/>
    </row>
    <row r="15" spans="1:16" s="78" customFormat="1">
      <c r="A15" s="78" t="s">
        <v>19</v>
      </c>
      <c r="B15" s="78" t="s">
        <v>547</v>
      </c>
      <c r="C15" s="78" t="s">
        <v>548</v>
      </c>
      <c r="D15" s="78" t="s">
        <v>549</v>
      </c>
      <c r="E15" s="78" t="s">
        <v>141</v>
      </c>
      <c r="G15" s="27" t="s">
        <v>36</v>
      </c>
      <c r="H15" s="27"/>
      <c r="I15" s="27" t="s">
        <v>550</v>
      </c>
      <c r="L15" s="8" t="s">
        <v>404</v>
      </c>
      <c r="M15" s="91" t="s">
        <v>534</v>
      </c>
      <c r="N15" s="91"/>
    </row>
    <row r="16" spans="1:16" s="78" customFormat="1">
      <c r="A16" s="124" t="s">
        <v>19</v>
      </c>
      <c r="B16" s="127" t="s">
        <v>627</v>
      </c>
      <c r="C16" s="127" t="s">
        <v>628</v>
      </c>
      <c r="D16" s="127" t="s">
        <v>629</v>
      </c>
      <c r="E16" s="127" t="s">
        <v>630</v>
      </c>
      <c r="F16" s="127"/>
      <c r="G16" s="127" t="s">
        <v>631</v>
      </c>
      <c r="H16" s="127" t="s">
        <v>632</v>
      </c>
      <c r="I16" s="127" t="s">
        <v>633</v>
      </c>
      <c r="J16" s="27"/>
      <c r="K16" s="27"/>
      <c r="L16" s="8" t="s">
        <v>404</v>
      </c>
      <c r="M16" s="98" t="s">
        <v>702</v>
      </c>
      <c r="N16" s="91"/>
      <c r="O16" s="91"/>
    </row>
    <row r="17" spans="1:35" s="78" customFormat="1">
      <c r="A17" s="78" t="s">
        <v>19</v>
      </c>
      <c r="B17" s="7" t="s">
        <v>457</v>
      </c>
      <c r="C17" s="5" t="s">
        <v>458</v>
      </c>
      <c r="D17" s="5" t="s">
        <v>459</v>
      </c>
      <c r="E17" s="5"/>
      <c r="F17" s="5"/>
      <c r="G17" s="78" t="s">
        <v>460</v>
      </c>
      <c r="I17" s="5"/>
      <c r="J17" s="5"/>
      <c r="K17" s="5"/>
      <c r="L17" s="8" t="s">
        <v>404</v>
      </c>
      <c r="M17" s="91" t="s">
        <v>479</v>
      </c>
      <c r="N17" s="91"/>
      <c r="O17" s="91"/>
    </row>
    <row r="18" spans="1:35" s="78" customFormat="1">
      <c r="A18" s="78" t="s">
        <v>19</v>
      </c>
      <c r="B18" s="25" t="s">
        <v>612</v>
      </c>
      <c r="C18" s="25" t="s">
        <v>612</v>
      </c>
      <c r="D18" s="25" t="s">
        <v>613</v>
      </c>
      <c r="E18" s="25"/>
      <c r="F18" s="25"/>
      <c r="G18" s="25" t="s">
        <v>614</v>
      </c>
      <c r="H18" s="25" t="s">
        <v>615</v>
      </c>
      <c r="I18" s="25" t="s">
        <v>616</v>
      </c>
      <c r="K18" s="5"/>
      <c r="L18" s="8" t="s">
        <v>528</v>
      </c>
      <c r="M18" s="91" t="s">
        <v>700</v>
      </c>
      <c r="N18" s="91"/>
      <c r="O18" s="91"/>
    </row>
    <row r="19" spans="1:35" s="78" customFormat="1">
      <c r="A19" s="124" t="s">
        <v>19</v>
      </c>
      <c r="B19" s="27" t="s">
        <v>617</v>
      </c>
      <c r="C19" s="27" t="s">
        <v>617</v>
      </c>
      <c r="D19" s="27" t="s">
        <v>618</v>
      </c>
      <c r="E19" s="27" t="s">
        <v>619</v>
      </c>
      <c r="F19" s="27"/>
      <c r="G19" s="27" t="s">
        <v>519</v>
      </c>
      <c r="H19" s="27" t="s">
        <v>620</v>
      </c>
      <c r="I19" s="27" t="s">
        <v>621</v>
      </c>
      <c r="J19" s="27"/>
      <c r="K19" s="27"/>
      <c r="L19" s="8" t="s">
        <v>528</v>
      </c>
      <c r="M19" s="91" t="s">
        <v>701</v>
      </c>
      <c r="N19" s="91"/>
      <c r="O19" s="91"/>
    </row>
    <row r="20" spans="1:35" s="78" customFormat="1">
      <c r="A20" s="124" t="s">
        <v>19</v>
      </c>
      <c r="B20" s="27" t="s">
        <v>634</v>
      </c>
      <c r="C20" s="27" t="s">
        <v>635</v>
      </c>
      <c r="D20" s="27" t="s">
        <v>636</v>
      </c>
      <c r="E20" s="27" t="s">
        <v>519</v>
      </c>
      <c r="F20" s="27" t="s">
        <v>518</v>
      </c>
      <c r="G20" s="27" t="s">
        <v>519</v>
      </c>
      <c r="H20" s="27" t="s">
        <v>637</v>
      </c>
      <c r="I20" s="27" t="s">
        <v>638</v>
      </c>
      <c r="J20" s="27"/>
      <c r="K20" s="27"/>
      <c r="L20" s="8" t="s">
        <v>404</v>
      </c>
      <c r="M20" s="91" t="s">
        <v>703</v>
      </c>
      <c r="N20" s="91"/>
      <c r="O20" s="91"/>
    </row>
    <row r="21" spans="1:35" s="78" customFormat="1">
      <c r="A21" s="124" t="s">
        <v>19</v>
      </c>
      <c r="B21" s="127" t="s">
        <v>622</v>
      </c>
      <c r="C21" s="127" t="s">
        <v>623</v>
      </c>
      <c r="D21" s="127">
        <v>43618</v>
      </c>
      <c r="E21" s="127" t="s">
        <v>624</v>
      </c>
      <c r="F21" s="127"/>
      <c r="G21" s="127" t="s">
        <v>625</v>
      </c>
      <c r="H21" s="127"/>
      <c r="I21" s="127" t="s">
        <v>626</v>
      </c>
      <c r="J21" s="27"/>
      <c r="K21" s="27"/>
      <c r="L21" s="8" t="s">
        <v>404</v>
      </c>
      <c r="M21" s="98" t="s">
        <v>706</v>
      </c>
      <c r="N21" s="91"/>
      <c r="O21" s="91"/>
    </row>
    <row r="22" spans="1:35">
      <c r="A22" s="78" t="s">
        <v>19</v>
      </c>
      <c r="B22" s="7" t="s">
        <v>499</v>
      </c>
      <c r="C22" s="5" t="s">
        <v>504</v>
      </c>
      <c r="D22" s="5" t="s">
        <v>505</v>
      </c>
      <c r="E22" s="5" t="s">
        <v>506</v>
      </c>
      <c r="F22" s="5"/>
      <c r="G22" s="5" t="s">
        <v>36</v>
      </c>
      <c r="H22" s="5"/>
      <c r="I22" s="78" t="s">
        <v>507</v>
      </c>
      <c r="J22" s="5"/>
      <c r="K22" s="8"/>
      <c r="L22" s="8" t="s">
        <v>404</v>
      </c>
      <c r="M22" s="91" t="s">
        <v>508</v>
      </c>
      <c r="N22"/>
      <c r="O22"/>
    </row>
    <row r="23" spans="1:35">
      <c r="A23" s="78" t="s">
        <v>19</v>
      </c>
      <c r="B23" s="7" t="s">
        <v>381</v>
      </c>
      <c r="C23" s="5" t="s">
        <v>382</v>
      </c>
      <c r="D23" s="5" t="s">
        <v>383</v>
      </c>
      <c r="E23" s="5" t="s">
        <v>145</v>
      </c>
      <c r="F23" s="5" t="s">
        <v>38</v>
      </c>
      <c r="G23" s="78" t="s">
        <v>36</v>
      </c>
      <c r="I23" s="5"/>
      <c r="J23" s="5"/>
      <c r="K23" s="5"/>
      <c r="L23" s="8" t="s">
        <v>113</v>
      </c>
      <c r="M23" s="91" t="s">
        <v>551</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7" t="s">
        <v>498</v>
      </c>
      <c r="C24" s="5" t="s">
        <v>498</v>
      </c>
      <c r="D24" s="5" t="s">
        <v>501</v>
      </c>
      <c r="E24" s="5" t="s">
        <v>502</v>
      </c>
      <c r="F24" s="5"/>
      <c r="G24" s="5" t="s">
        <v>36</v>
      </c>
      <c r="H24" s="5"/>
      <c r="I24" s="78" t="s">
        <v>503</v>
      </c>
      <c r="J24" s="5"/>
      <c r="K24" s="8"/>
      <c r="L24" s="8" t="s">
        <v>404</v>
      </c>
      <c r="M24" s="91" t="s">
        <v>509</v>
      </c>
      <c r="N24" s="25"/>
      <c r="O24" s="25"/>
      <c r="P24" s="25"/>
      <c r="Q24" s="25"/>
      <c r="R24" s="25"/>
      <c r="S24" s="25"/>
      <c r="T24" s="25"/>
      <c r="U24" s="25"/>
      <c r="V24" s="25"/>
      <c r="W24" s="25"/>
      <c r="X24" s="25"/>
      <c r="Y24" s="25"/>
      <c r="Z24" s="25"/>
      <c r="AA24" s="25"/>
      <c r="AB24" s="25"/>
      <c r="AC24" s="25"/>
      <c r="AD24" s="25"/>
      <c r="AE24" s="25"/>
      <c r="AF24" s="25"/>
      <c r="AG24" s="25"/>
      <c r="AH24" s="25"/>
      <c r="AI24" s="25"/>
    </row>
    <row r="25" spans="1:35">
      <c r="A25" s="78" t="s">
        <v>19</v>
      </c>
      <c r="B25" s="25" t="s">
        <v>535</v>
      </c>
      <c r="C25" s="25" t="s">
        <v>536</v>
      </c>
      <c r="D25" s="25" t="s">
        <v>537</v>
      </c>
      <c r="E25" s="25" t="s">
        <v>538</v>
      </c>
      <c r="F25" s="25" t="s">
        <v>539</v>
      </c>
      <c r="G25" s="127" t="s">
        <v>20</v>
      </c>
      <c r="H25" s="127"/>
      <c r="I25" s="127" t="s">
        <v>540</v>
      </c>
      <c r="J25" s="78"/>
      <c r="K25" s="78"/>
      <c r="L25" s="8" t="s">
        <v>404</v>
      </c>
      <c r="M25" s="97" t="s">
        <v>534</v>
      </c>
      <c r="N25"/>
      <c r="O25"/>
    </row>
    <row r="26" spans="1:35" s="78" customFormat="1" ht="15.75" thickBot="1">
      <c r="A26" s="8"/>
      <c r="B26" s="25"/>
      <c r="C26" s="25"/>
      <c r="D26" s="25"/>
      <c r="E26" s="25"/>
      <c r="F26" s="25"/>
      <c r="G26" s="25"/>
      <c r="H26" s="25"/>
      <c r="I26" s="25"/>
      <c r="J26" s="25"/>
      <c r="K26" s="5"/>
      <c r="L26" s="5"/>
      <c r="M26" s="91"/>
      <c r="N26" s="91"/>
      <c r="O26" s="91"/>
    </row>
    <row r="27" spans="1:35" ht="19.5" thickBot="1">
      <c r="A27" s="45" t="s">
        <v>352</v>
      </c>
      <c r="B27" s="74">
        <f>COUNTA(B28:B32)</f>
        <v>5</v>
      </c>
      <c r="C27" s="78"/>
      <c r="D27" s="78"/>
      <c r="E27" s="78"/>
      <c r="F27" s="78"/>
      <c r="G27" s="78"/>
      <c r="I27" s="78"/>
      <c r="J27" s="78"/>
      <c r="K27" s="78"/>
      <c r="L27" s="78"/>
    </row>
    <row r="28" spans="1:35" s="25" customFormat="1">
      <c r="A28" s="8" t="s">
        <v>19</v>
      </c>
      <c r="B28" s="8" t="s">
        <v>320</v>
      </c>
      <c r="C28" s="8" t="s">
        <v>321</v>
      </c>
      <c r="D28" s="8" t="s">
        <v>322</v>
      </c>
      <c r="E28" s="8" t="s">
        <v>323</v>
      </c>
      <c r="F28" s="8"/>
      <c r="G28" s="8" t="s">
        <v>20</v>
      </c>
      <c r="H28" s="8"/>
      <c r="I28" s="8" t="s">
        <v>324</v>
      </c>
      <c r="J28" s="8"/>
      <c r="K28" s="8"/>
      <c r="L28" s="8" t="s">
        <v>15</v>
      </c>
      <c r="M28" s="98" t="s">
        <v>362</v>
      </c>
      <c r="N28" s="97"/>
      <c r="O28" s="97"/>
    </row>
    <row r="29" spans="1:35" s="27" customFormat="1">
      <c r="A29" s="8" t="s">
        <v>19</v>
      </c>
      <c r="B29" s="8" t="s">
        <v>369</v>
      </c>
      <c r="C29" s="8"/>
      <c r="D29" s="8" t="s">
        <v>370</v>
      </c>
      <c r="E29" s="8"/>
      <c r="F29" s="8"/>
      <c r="G29" s="8" t="s">
        <v>51</v>
      </c>
      <c r="H29" s="8"/>
      <c r="I29" s="8"/>
      <c r="J29" s="8"/>
      <c r="K29" s="128" t="s">
        <v>371</v>
      </c>
      <c r="L29" s="8" t="s">
        <v>285</v>
      </c>
      <c r="M29" s="98" t="s">
        <v>362</v>
      </c>
      <c r="N29" s="91"/>
      <c r="O29" s="91"/>
    </row>
    <row r="30" spans="1:35">
      <c r="A30" s="8" t="s">
        <v>19</v>
      </c>
      <c r="B30" s="8" t="s">
        <v>392</v>
      </c>
      <c r="C30" s="8"/>
      <c r="D30" s="8" t="s">
        <v>393</v>
      </c>
      <c r="E30" s="8" t="s">
        <v>394</v>
      </c>
      <c r="F30" s="8" t="s">
        <v>395</v>
      </c>
      <c r="G30" s="8" t="s">
        <v>20</v>
      </c>
      <c r="H30" s="8"/>
      <c r="I30" s="8"/>
      <c r="J30" s="8"/>
      <c r="K30" s="128" t="s">
        <v>396</v>
      </c>
      <c r="L30" s="8" t="s">
        <v>292</v>
      </c>
      <c r="M30" s="98" t="s">
        <v>362</v>
      </c>
    </row>
    <row r="31" spans="1:35">
      <c r="A31" t="s">
        <v>19</v>
      </c>
      <c r="B31" t="s">
        <v>412</v>
      </c>
      <c r="D31" t="s">
        <v>413</v>
      </c>
      <c r="G31" t="s">
        <v>151</v>
      </c>
      <c r="L31" s="8" t="s">
        <v>292</v>
      </c>
      <c r="M31" s="98" t="s">
        <v>362</v>
      </c>
    </row>
    <row r="32" spans="1:35" s="124" customFormat="1" ht="30">
      <c r="A32" s="124" t="s">
        <v>19</v>
      </c>
      <c r="B32" s="124" t="s">
        <v>495</v>
      </c>
      <c r="K32" s="125" t="s">
        <v>496</v>
      </c>
      <c r="L32" s="135" t="s">
        <v>528</v>
      </c>
      <c r="M32" s="126" t="s">
        <v>497</v>
      </c>
      <c r="N32" s="123"/>
    </row>
    <row r="37" spans="1:13">
      <c r="A37" s="27"/>
      <c r="B37" s="27"/>
      <c r="C37" s="27"/>
      <c r="D37" s="27"/>
      <c r="E37" s="27"/>
      <c r="F37" s="27"/>
      <c r="G37" s="27"/>
      <c r="H37" s="27"/>
      <c r="I37" s="27"/>
      <c r="J37" s="27"/>
      <c r="K37" s="27"/>
      <c r="L37" s="27"/>
      <c r="M37" s="27"/>
    </row>
    <row r="38" spans="1:13">
      <c r="A38" s="27"/>
      <c r="B38" s="27"/>
      <c r="C38" s="27"/>
      <c r="D38" s="27"/>
      <c r="E38" s="27"/>
      <c r="F38" s="27"/>
      <c r="G38" s="27"/>
      <c r="H38" s="27"/>
      <c r="I38" s="27"/>
      <c r="J38" s="27"/>
      <c r="K38" s="27"/>
      <c r="L38" s="27"/>
      <c r="M38" s="27"/>
    </row>
    <row r="39" spans="1:13">
      <c r="A39" s="27"/>
      <c r="B39" s="27"/>
      <c r="C39" s="27"/>
      <c r="D39" s="27"/>
      <c r="E39" s="27"/>
      <c r="F39" s="27"/>
      <c r="G39" s="27"/>
      <c r="H39" s="27"/>
      <c r="I39" s="27"/>
      <c r="J39" s="27"/>
      <c r="K39" s="27"/>
      <c r="L39" s="27"/>
      <c r="M39" s="27"/>
    </row>
    <row r="40" spans="1:13">
      <c r="A40" s="27"/>
      <c r="B40" s="27"/>
      <c r="C40" s="27"/>
      <c r="D40" s="27"/>
      <c r="E40" s="27"/>
      <c r="F40" s="27"/>
      <c r="G40" s="27"/>
      <c r="H40" s="27"/>
      <c r="I40" s="27"/>
      <c r="J40" s="27"/>
      <c r="K40" s="27"/>
      <c r="L40" s="27"/>
      <c r="M40" s="27"/>
    </row>
    <row r="41" spans="1:13">
      <c r="A41" s="27"/>
      <c r="B41" s="27"/>
      <c r="C41" s="27"/>
      <c r="D41" s="27"/>
      <c r="E41" s="27"/>
      <c r="F41" s="27"/>
      <c r="G41" s="27"/>
      <c r="H41" s="27"/>
      <c r="I41" s="27"/>
      <c r="J41" s="27"/>
      <c r="K41" s="27"/>
      <c r="L41" s="27"/>
      <c r="M41" s="27"/>
    </row>
    <row r="42" spans="1:13">
      <c r="A42" s="27"/>
      <c r="B42" s="27"/>
      <c r="C42" s="27"/>
      <c r="D42" s="27"/>
      <c r="E42" s="27"/>
      <c r="F42" s="27"/>
      <c r="G42" s="27"/>
      <c r="H42" s="27"/>
      <c r="I42" s="27"/>
      <c r="J42" s="27"/>
      <c r="K42" s="27"/>
      <c r="L42" s="27"/>
      <c r="M42" s="27"/>
    </row>
    <row r="51" spans="11:15">
      <c r="K51" s="91"/>
      <c r="L51" s="91"/>
      <c r="N51"/>
      <c r="O51"/>
    </row>
    <row r="52" spans="11:15">
      <c r="K52" s="91"/>
      <c r="L52" s="91"/>
      <c r="N52"/>
      <c r="O52"/>
    </row>
    <row r="53" spans="11:15">
      <c r="K53" s="91"/>
      <c r="L53" s="91"/>
      <c r="N53"/>
      <c r="O53"/>
    </row>
  </sheetData>
  <conditionalFormatting sqref="B9:B10">
    <cfRule type="duplicateValues" dxfId="26" priority="7"/>
  </conditionalFormatting>
  <conditionalFormatting sqref="B51:B1048576 B1:B20 B27:B32">
    <cfRule type="duplicateValues" dxfId="25" priority="11"/>
  </conditionalFormatting>
  <conditionalFormatting sqref="B1:B1048576">
    <cfRule type="duplicateValues" dxfId="24" priority="1"/>
  </conditionalFormatting>
  <hyperlinks>
    <hyperlink ref="K32"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A23" sqref="A23"/>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5" width="16.4257812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357</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5" t="s">
        <v>187</v>
      </c>
      <c r="B3" s="5" t="s">
        <v>194</v>
      </c>
      <c r="C3" s="5"/>
      <c r="D3" s="5" t="s">
        <v>195</v>
      </c>
      <c r="E3" s="5"/>
      <c r="F3" s="5" t="s">
        <v>196</v>
      </c>
      <c r="G3" s="5" t="s">
        <v>150</v>
      </c>
      <c r="H3" s="5"/>
      <c r="I3" s="23" t="s">
        <v>197</v>
      </c>
      <c r="J3" s="8" t="s">
        <v>13</v>
      </c>
      <c r="K3" s="5"/>
      <c r="L3" s="5" t="s">
        <v>279</v>
      </c>
    </row>
    <row r="4" spans="1:16">
      <c r="A4" s="5" t="s">
        <v>187</v>
      </c>
      <c r="B4" s="5" t="s">
        <v>188</v>
      </c>
      <c r="C4" s="5"/>
      <c r="D4" s="5" t="s">
        <v>189</v>
      </c>
      <c r="E4" s="5" t="s">
        <v>13</v>
      </c>
      <c r="F4" s="5" t="s">
        <v>190</v>
      </c>
      <c r="G4" s="5" t="s">
        <v>24</v>
      </c>
      <c r="H4" s="5"/>
      <c r="I4" s="9" t="s">
        <v>191</v>
      </c>
      <c r="J4" s="5" t="s">
        <v>192</v>
      </c>
      <c r="K4" s="10" t="s">
        <v>193</v>
      </c>
      <c r="L4" s="10" t="s">
        <v>15</v>
      </c>
    </row>
    <row r="5" spans="1:16" s="78" customFormat="1" ht="15.75" thickBot="1">
      <c r="A5" s="8"/>
      <c r="B5" s="5"/>
      <c r="C5" s="5"/>
      <c r="D5" s="5"/>
      <c r="E5" s="5"/>
      <c r="F5" s="5"/>
      <c r="G5" s="5"/>
      <c r="H5" s="5"/>
      <c r="I5" s="8"/>
      <c r="J5" s="8"/>
      <c r="K5" s="12"/>
      <c r="L5" s="10"/>
      <c r="M5" s="91"/>
    </row>
    <row r="6" spans="1:16" ht="19.5" thickBot="1">
      <c r="A6" s="55" t="s">
        <v>312</v>
      </c>
      <c r="B6" s="73">
        <f>COUNTA(B7:B8)</f>
        <v>2</v>
      </c>
      <c r="C6" s="5"/>
      <c r="D6" s="5"/>
      <c r="E6" s="5"/>
      <c r="F6" s="5"/>
      <c r="G6" s="5"/>
      <c r="H6" s="5"/>
      <c r="I6" s="5"/>
      <c r="J6" s="5"/>
      <c r="K6" s="6"/>
      <c r="L6" s="5"/>
    </row>
    <row r="7" spans="1:16" s="78" customFormat="1">
      <c r="A7" s="8" t="s">
        <v>187</v>
      </c>
      <c r="B7" t="s">
        <v>647</v>
      </c>
      <c r="C7" t="s">
        <v>648</v>
      </c>
      <c r="D7" s="78" t="s">
        <v>649</v>
      </c>
      <c r="E7" t="s">
        <v>650</v>
      </c>
      <c r="F7"/>
      <c r="G7" t="s">
        <v>644</v>
      </c>
      <c r="H7" s="27"/>
      <c r="I7" s="27" t="s">
        <v>651</v>
      </c>
      <c r="J7" s="27"/>
      <c r="K7" s="27"/>
      <c r="L7" s="27" t="s">
        <v>486</v>
      </c>
      <c r="M7" s="91" t="s">
        <v>705</v>
      </c>
    </row>
    <row r="8" spans="1:16" s="78" customFormat="1">
      <c r="A8" s="8" t="s">
        <v>187</v>
      </c>
      <c r="B8" t="s">
        <v>639</v>
      </c>
      <c r="C8" t="s">
        <v>640</v>
      </c>
      <c r="D8" s="78" t="s">
        <v>641</v>
      </c>
      <c r="E8" t="s">
        <v>642</v>
      </c>
      <c r="F8" t="s">
        <v>643</v>
      </c>
      <c r="G8" t="s">
        <v>644</v>
      </c>
      <c r="H8" s="27" t="s">
        <v>645</v>
      </c>
      <c r="I8" s="27" t="s">
        <v>646</v>
      </c>
      <c r="J8" s="27"/>
      <c r="K8" s="27"/>
      <c r="L8" s="27" t="s">
        <v>528</v>
      </c>
      <c r="M8" s="91" t="s">
        <v>704</v>
      </c>
    </row>
    <row r="9" spans="1:16" s="78" customFormat="1" ht="15.75" thickBot="1">
      <c r="A9" s="8"/>
      <c r="C9" s="27"/>
      <c r="H9" s="27"/>
      <c r="I9" s="27"/>
      <c r="J9" s="27"/>
      <c r="K9" s="27"/>
      <c r="L9" s="27"/>
      <c r="M9" s="91"/>
      <c r="N9" s="91"/>
    </row>
    <row r="10" spans="1:16" ht="19.5" thickBot="1">
      <c r="A10" s="45" t="s">
        <v>352</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1"/>
  <sheetViews>
    <sheetView zoomScale="90" zoomScaleNormal="90" workbookViewId="0">
      <selection activeCell="C62" sqref="C62"/>
    </sheetView>
  </sheetViews>
  <sheetFormatPr defaultRowHeight="15"/>
  <cols>
    <col min="1" max="1" width="30.85546875" style="5" bestFit="1" customWidth="1"/>
    <col min="2" max="2" width="44" style="5" bestFit="1" customWidth="1"/>
    <col min="3" max="3" width="24.140625" style="5" bestFit="1" customWidth="1"/>
    <col min="4" max="4" width="23.42578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357</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566</v>
      </c>
      <c r="I2" s="58" t="s">
        <v>9</v>
      </c>
      <c r="J2" s="58" t="s">
        <v>10</v>
      </c>
      <c r="K2" s="59" t="s">
        <v>11</v>
      </c>
      <c r="L2" s="59" t="s">
        <v>12</v>
      </c>
      <c r="M2" s="57" t="s">
        <v>318</v>
      </c>
      <c r="N2" s="57" t="s">
        <v>379</v>
      </c>
      <c r="P2" s="111"/>
    </row>
    <row r="3" spans="1:17">
      <c r="A3" s="8" t="s">
        <v>198</v>
      </c>
      <c r="B3" s="8" t="s">
        <v>451</v>
      </c>
      <c r="D3" s="5" t="s">
        <v>452</v>
      </c>
      <c r="E3" s="5" t="s">
        <v>453</v>
      </c>
      <c r="F3" s="5" t="s">
        <v>199</v>
      </c>
      <c r="G3" s="5" t="s">
        <v>207</v>
      </c>
      <c r="I3" s="5" t="s">
        <v>454</v>
      </c>
      <c r="L3" s="8" t="s">
        <v>279</v>
      </c>
      <c r="M3" s="1" t="s">
        <v>455</v>
      </c>
    </row>
    <row r="4" spans="1:17">
      <c r="A4" s="8" t="s">
        <v>198</v>
      </c>
      <c r="B4" s="15" t="s">
        <v>204</v>
      </c>
      <c r="C4" s="15" t="s">
        <v>205</v>
      </c>
      <c r="F4" s="15" t="s">
        <v>206</v>
      </c>
      <c r="G4" s="15" t="s">
        <v>24</v>
      </c>
      <c r="H4" s="15"/>
      <c r="L4" s="8" t="s">
        <v>280</v>
      </c>
    </row>
    <row r="5" spans="1:17">
      <c r="A5" s="8" t="s">
        <v>198</v>
      </c>
      <c r="B5" s="7" t="s">
        <v>210</v>
      </c>
      <c r="C5" s="5" t="s">
        <v>456</v>
      </c>
      <c r="D5" s="5" t="s">
        <v>211</v>
      </c>
      <c r="F5" s="5" t="s">
        <v>209</v>
      </c>
      <c r="G5" s="5" t="s">
        <v>149</v>
      </c>
      <c r="I5" s="5" t="s">
        <v>212</v>
      </c>
      <c r="L5" s="5" t="s">
        <v>289</v>
      </c>
      <c r="M5" s="1" t="s">
        <v>450</v>
      </c>
    </row>
    <row r="6" spans="1:17" ht="15.75" thickBot="1">
      <c r="A6" s="8"/>
      <c r="C6" s="113"/>
      <c r="D6" s="113"/>
      <c r="E6" s="113"/>
      <c r="F6" s="113"/>
    </row>
    <row r="7" spans="1:17" ht="19.5" thickBot="1">
      <c r="A7" s="114" t="s">
        <v>356</v>
      </c>
      <c r="B7" s="115">
        <f>COUNTA(B8:B10)</f>
        <v>3</v>
      </c>
    </row>
    <row r="8" spans="1:17" s="4" customFormat="1">
      <c r="A8" s="8" t="s">
        <v>198</v>
      </c>
      <c r="B8" s="8" t="s">
        <v>420</v>
      </c>
      <c r="D8" s="4" t="s">
        <v>725</v>
      </c>
      <c r="E8" s="4" t="s">
        <v>726</v>
      </c>
      <c r="F8" s="8" t="s">
        <v>727</v>
      </c>
      <c r="G8" s="8" t="s">
        <v>213</v>
      </c>
      <c r="H8" s="8" t="s">
        <v>728</v>
      </c>
      <c r="J8" s="8"/>
      <c r="K8" s="12"/>
      <c r="L8" s="12" t="s">
        <v>285</v>
      </c>
      <c r="M8" s="98" t="s">
        <v>421</v>
      </c>
    </row>
    <row r="9" spans="1:17" s="4" customFormat="1">
      <c r="A9" s="8" t="s">
        <v>198</v>
      </c>
      <c r="B9" t="s">
        <v>463</v>
      </c>
      <c r="C9" s="27" t="s">
        <v>464</v>
      </c>
      <c r="D9" t="s">
        <v>208</v>
      </c>
      <c r="E9"/>
      <c r="F9"/>
      <c r="G9" t="s">
        <v>213</v>
      </c>
      <c r="H9" s="78"/>
      <c r="I9" t="s">
        <v>465</v>
      </c>
      <c r="J9" s="8"/>
      <c r="K9" s="12"/>
      <c r="L9" s="12" t="s">
        <v>486</v>
      </c>
      <c r="M9" s="91" t="s">
        <v>481</v>
      </c>
    </row>
    <row r="10" spans="1:17">
      <c r="A10" s="8" t="s">
        <v>198</v>
      </c>
      <c r="B10" s="5" t="s">
        <v>576</v>
      </c>
      <c r="C10" s="5" t="s">
        <v>576</v>
      </c>
      <c r="D10" s="5" t="s">
        <v>577</v>
      </c>
      <c r="E10" s="5" t="s">
        <v>578</v>
      </c>
      <c r="G10" s="5" t="s">
        <v>460</v>
      </c>
      <c r="I10" s="5" t="s">
        <v>579</v>
      </c>
      <c r="L10" s="5" t="s">
        <v>581</v>
      </c>
      <c r="M10" s="1" t="s">
        <v>580</v>
      </c>
    </row>
    <row r="11" spans="1:17" ht="15.75" thickBot="1"/>
    <row r="12" spans="1:17" ht="19.5" thickBot="1">
      <c r="A12" s="116" t="s">
        <v>352</v>
      </c>
      <c r="B12" s="117">
        <f>COUNTA(B14:B17)</f>
        <v>0</v>
      </c>
    </row>
    <row r="15" spans="1:17" customFormat="1">
      <c r="C15" s="5"/>
      <c r="D15" s="5"/>
      <c r="E15" s="5"/>
      <c r="F15" s="5"/>
      <c r="G15" s="5"/>
      <c r="H15" s="5"/>
      <c r="I15" s="5"/>
      <c r="L15" s="5"/>
      <c r="Q15" s="5"/>
    </row>
    <row r="22" spans="2:2">
      <c r="B22" s="4"/>
    </row>
    <row r="24" spans="2:2">
      <c r="B24" s="4"/>
    </row>
    <row r="25" spans="2:2">
      <c r="B25" s="4"/>
    </row>
    <row r="26" spans="2:2">
      <c r="B26" s="4"/>
    </row>
    <row r="27" spans="2:2">
      <c r="B27" s="4"/>
    </row>
    <row r="28" spans="2:2">
      <c r="B28" s="4"/>
    </row>
    <row r="29" spans="2:2">
      <c r="B29" s="4"/>
    </row>
    <row r="30" spans="2:2">
      <c r="B30" s="4"/>
    </row>
    <row r="31" spans="2:2">
      <c r="B31"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5"/>
  <sheetViews>
    <sheetView zoomScale="80" zoomScaleNormal="80" workbookViewId="0">
      <selection activeCell="C59" sqref="C59"/>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33.7109375" bestFit="1" customWidth="1"/>
    <col min="10" max="10" width="13.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357</v>
      </c>
      <c r="B1" s="69">
        <f>COUNTA(B3:B15)</f>
        <v>13</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291</v>
      </c>
    </row>
    <row r="6" spans="1:16">
      <c r="A6" s="17" t="s">
        <v>59</v>
      </c>
      <c r="B6" s="18" t="s">
        <v>79</v>
      </c>
      <c r="C6" s="18"/>
      <c r="D6" s="18" t="s">
        <v>61</v>
      </c>
      <c r="E6" s="18"/>
      <c r="F6" s="18" t="s">
        <v>62</v>
      </c>
      <c r="G6" s="18" t="s">
        <v>60</v>
      </c>
      <c r="H6" s="18"/>
      <c r="I6" s="18" t="s">
        <v>80</v>
      </c>
      <c r="J6" s="18"/>
      <c r="K6" s="18"/>
      <c r="L6" s="18" t="s">
        <v>282</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279</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230</v>
      </c>
      <c r="C10" s="5"/>
      <c r="D10" s="5"/>
      <c r="E10" s="5"/>
      <c r="F10" s="5" t="s">
        <v>225</v>
      </c>
      <c r="G10" s="18" t="s">
        <v>60</v>
      </c>
      <c r="H10" s="7"/>
      <c r="I10" s="5" t="s">
        <v>231</v>
      </c>
      <c r="J10" s="5"/>
      <c r="K10" s="5"/>
      <c r="L10" s="10" t="s">
        <v>16</v>
      </c>
      <c r="M10" s="1" t="s">
        <v>398</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292</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290</v>
      </c>
    </row>
    <row r="16" spans="1:16" s="78" customFormat="1" ht="15.75" thickBot="1">
      <c r="A16" s="8"/>
      <c r="B16" s="5"/>
      <c r="C16" s="5"/>
      <c r="D16" s="5"/>
      <c r="E16" s="5"/>
      <c r="F16" s="5"/>
      <c r="G16" s="7"/>
      <c r="H16" s="7"/>
      <c r="I16" s="5"/>
      <c r="J16" s="5"/>
      <c r="K16" s="5"/>
      <c r="L16" s="10"/>
      <c r="M16" s="91"/>
    </row>
    <row r="17" spans="1:34" ht="19.5" thickBot="1">
      <c r="A17" s="55" t="s">
        <v>356</v>
      </c>
      <c r="B17" s="73">
        <f>COUNTA(B18:B23)</f>
        <v>6</v>
      </c>
    </row>
    <row r="18" spans="1:34">
      <c r="A18" t="s">
        <v>59</v>
      </c>
      <c r="B18" t="s">
        <v>328</v>
      </c>
      <c r="D18" t="s">
        <v>329</v>
      </c>
      <c r="E18" t="s">
        <v>103</v>
      </c>
      <c r="F18" t="s">
        <v>97</v>
      </c>
      <c r="G18" t="s">
        <v>60</v>
      </c>
      <c r="I18" t="s">
        <v>345</v>
      </c>
      <c r="L18" t="s">
        <v>344</v>
      </c>
      <c r="M18" s="91" t="s">
        <v>378</v>
      </c>
    </row>
    <row r="19" spans="1:34" s="78" customFormat="1">
      <c r="A19" s="78" t="s">
        <v>59</v>
      </c>
      <c r="B19" s="78" t="s">
        <v>552</v>
      </c>
      <c r="C19" s="78" t="s">
        <v>553</v>
      </c>
      <c r="D19" s="78" t="s">
        <v>14</v>
      </c>
      <c r="E19" s="78" t="s">
        <v>554</v>
      </c>
      <c r="G19" s="78" t="s">
        <v>60</v>
      </c>
      <c r="I19" s="78" t="s">
        <v>555</v>
      </c>
      <c r="L19" s="78" t="s">
        <v>556</v>
      </c>
      <c r="M19" s="91" t="s">
        <v>534</v>
      </c>
    </row>
    <row r="20" spans="1:34" s="78" customFormat="1">
      <c r="A20" s="78" t="s">
        <v>59</v>
      </c>
      <c r="B20" s="5" t="s">
        <v>582</v>
      </c>
      <c r="C20" s="5" t="s">
        <v>582</v>
      </c>
      <c r="D20" s="5" t="s">
        <v>583</v>
      </c>
      <c r="E20" s="5" t="s">
        <v>584</v>
      </c>
      <c r="F20" s="5"/>
      <c r="G20" s="27" t="s">
        <v>60</v>
      </c>
      <c r="H20" s="5"/>
      <c r="I20" s="5" t="s">
        <v>585</v>
      </c>
      <c r="J20" s="27"/>
      <c r="L20" s="78" t="s">
        <v>486</v>
      </c>
      <c r="M20" s="91" t="s">
        <v>713</v>
      </c>
    </row>
    <row r="21" spans="1:34" s="78" customFormat="1">
      <c r="A21" s="78" t="s">
        <v>59</v>
      </c>
      <c r="B21" t="s">
        <v>652</v>
      </c>
      <c r="C21" t="s">
        <v>652</v>
      </c>
      <c r="D21" s="78" t="s">
        <v>653</v>
      </c>
      <c r="E21" t="s">
        <v>95</v>
      </c>
      <c r="F21"/>
      <c r="G21" s="27" t="s">
        <v>60</v>
      </c>
      <c r="H21" s="27" t="s">
        <v>654</v>
      </c>
      <c r="I21" s="27" t="s">
        <v>655</v>
      </c>
      <c r="J21" s="5"/>
      <c r="L21" s="78" t="s">
        <v>528</v>
      </c>
      <c r="M21" s="91" t="s">
        <v>707</v>
      </c>
    </row>
    <row r="22" spans="1:34" s="78" customFormat="1">
      <c r="A22" s="78" t="s">
        <v>59</v>
      </c>
      <c r="B22" t="s">
        <v>656</v>
      </c>
      <c r="C22" t="s">
        <v>656</v>
      </c>
      <c r="D22" s="78" t="s">
        <v>657</v>
      </c>
      <c r="E22" t="s">
        <v>658</v>
      </c>
      <c r="F22"/>
      <c r="G22" s="27" t="s">
        <v>60</v>
      </c>
      <c r="H22" s="27" t="s">
        <v>659</v>
      </c>
      <c r="I22" s="27" t="s">
        <v>660</v>
      </c>
      <c r="J22" s="5"/>
      <c r="L22" s="78" t="s">
        <v>486</v>
      </c>
      <c r="M22" s="91" t="s">
        <v>708</v>
      </c>
    </row>
    <row r="23" spans="1:34" s="78" customFormat="1">
      <c r="A23" s="78" t="s">
        <v>59</v>
      </c>
      <c r="B23" t="s">
        <v>729</v>
      </c>
      <c r="C23" t="s">
        <v>730</v>
      </c>
      <c r="D23" t="s">
        <v>731</v>
      </c>
      <c r="E23" t="s">
        <v>732</v>
      </c>
      <c r="F23" t="s">
        <v>66</v>
      </c>
      <c r="G23" s="27" t="s">
        <v>60</v>
      </c>
      <c r="H23" s="27"/>
      <c r="I23" t="s">
        <v>733</v>
      </c>
      <c r="J23" s="5"/>
      <c r="L23" s="78" t="s">
        <v>528</v>
      </c>
      <c r="M23" s="91" t="s">
        <v>734</v>
      </c>
    </row>
    <row r="24" spans="1:34" s="78" customFormat="1" ht="15.75" thickBot="1">
      <c r="G24" s="27"/>
      <c r="H24" s="27"/>
      <c r="I24" s="27"/>
      <c r="J24" s="27"/>
      <c r="M24" s="91"/>
    </row>
    <row r="25" spans="1:34" ht="19.5" thickBot="1">
      <c r="A25" s="45" t="s">
        <v>352</v>
      </c>
      <c r="B25" s="74">
        <f>COUNTA(B26:B37)</f>
        <v>5</v>
      </c>
      <c r="E25" s="27"/>
      <c r="F25" s="27"/>
      <c r="G25" s="27"/>
      <c r="H25" s="27"/>
      <c r="I25" s="27"/>
    </row>
    <row r="26" spans="1:34">
      <c r="A26" t="s">
        <v>59</v>
      </c>
      <c r="B26" t="s">
        <v>85</v>
      </c>
      <c r="C26" t="s">
        <v>85</v>
      </c>
      <c r="D26" t="s">
        <v>86</v>
      </c>
      <c r="E26" s="27"/>
      <c r="F26" s="27" t="s">
        <v>74</v>
      </c>
      <c r="G26" s="27" t="s">
        <v>568</v>
      </c>
      <c r="H26" s="27"/>
      <c r="I26" s="27" t="s">
        <v>569</v>
      </c>
      <c r="L26" t="s">
        <v>486</v>
      </c>
      <c r="M26" s="91" t="s">
        <v>362</v>
      </c>
    </row>
    <row r="27" spans="1:34">
      <c r="A27" s="25" t="s">
        <v>59</v>
      </c>
      <c r="B27" t="s">
        <v>601</v>
      </c>
      <c r="C27" t="s">
        <v>602</v>
      </c>
      <c r="D27" t="s">
        <v>603</v>
      </c>
      <c r="E27" s="27"/>
      <c r="F27" s="27"/>
      <c r="G27" s="27" t="s">
        <v>604</v>
      </c>
      <c r="H27" s="27" t="s">
        <v>605</v>
      </c>
      <c r="I27" s="27"/>
      <c r="L27" s="25" t="s">
        <v>285</v>
      </c>
      <c r="M27" s="91" t="s">
        <v>362</v>
      </c>
      <c r="N27" s="25"/>
      <c r="O27" s="25"/>
      <c r="P27" s="25"/>
      <c r="Q27" s="25"/>
      <c r="R27" s="25"/>
      <c r="S27" s="25"/>
      <c r="T27" s="25"/>
      <c r="U27" s="25"/>
      <c r="V27" s="25"/>
      <c r="W27" s="25"/>
      <c r="X27" s="25"/>
      <c r="Y27" s="25"/>
      <c r="Z27" s="25"/>
      <c r="AA27" s="25"/>
      <c r="AB27" s="25"/>
      <c r="AC27" s="25"/>
      <c r="AD27" s="25"/>
      <c r="AE27" s="25"/>
      <c r="AF27" s="25"/>
      <c r="AG27" s="25"/>
      <c r="AH27" s="25"/>
    </row>
    <row r="28" spans="1:34">
      <c r="A28" s="25" t="s">
        <v>59</v>
      </c>
      <c r="B28" t="s">
        <v>606</v>
      </c>
      <c r="C28" t="s">
        <v>607</v>
      </c>
      <c r="D28" t="s">
        <v>608</v>
      </c>
      <c r="E28" s="27"/>
      <c r="F28" s="27" t="s">
        <v>62</v>
      </c>
      <c r="G28" s="27" t="s">
        <v>604</v>
      </c>
      <c r="H28" s="27"/>
      <c r="I28" s="27"/>
      <c r="L28" s="25" t="s">
        <v>285</v>
      </c>
      <c r="M28" s="91" t="s">
        <v>362</v>
      </c>
      <c r="N28" s="25"/>
      <c r="O28" s="25"/>
      <c r="P28" s="25"/>
      <c r="Q28" s="25"/>
      <c r="R28" s="25"/>
      <c r="S28" s="25"/>
      <c r="T28" s="25"/>
      <c r="U28" s="25"/>
      <c r="V28" s="25"/>
      <c r="W28" s="25"/>
      <c r="X28" s="25"/>
      <c r="Y28" s="25"/>
      <c r="Z28" s="25"/>
      <c r="AA28" s="25"/>
      <c r="AB28" s="25"/>
      <c r="AC28" s="25"/>
      <c r="AD28" s="25"/>
      <c r="AE28" s="25"/>
      <c r="AF28" s="25"/>
      <c r="AG28" s="25"/>
      <c r="AH28" s="25"/>
    </row>
    <row r="29" spans="1:34">
      <c r="A29" s="25" t="s">
        <v>59</v>
      </c>
      <c r="B29" s="25" t="s">
        <v>609</v>
      </c>
      <c r="C29" s="25" t="s">
        <v>610</v>
      </c>
      <c r="D29" s="25"/>
      <c r="E29" s="127"/>
      <c r="F29" s="127" t="s">
        <v>62</v>
      </c>
      <c r="G29" s="127" t="s">
        <v>604</v>
      </c>
      <c r="H29" s="127"/>
      <c r="I29" s="127"/>
      <c r="J29" s="25"/>
      <c r="K29" s="25"/>
      <c r="L29" s="25" t="s">
        <v>285</v>
      </c>
      <c r="M29" s="91" t="s">
        <v>362</v>
      </c>
      <c r="N29" s="25"/>
      <c r="O29" s="25"/>
      <c r="P29" s="25"/>
      <c r="Q29" s="25"/>
      <c r="R29" s="25"/>
      <c r="S29" s="25"/>
      <c r="T29" s="25"/>
      <c r="U29" s="25"/>
      <c r="V29" s="25"/>
      <c r="W29" s="25"/>
      <c r="X29" s="25"/>
      <c r="Y29" s="25"/>
      <c r="Z29" s="25"/>
      <c r="AA29" s="25"/>
      <c r="AB29" s="25"/>
      <c r="AC29" s="25"/>
      <c r="AD29" s="25"/>
      <c r="AE29" s="25"/>
      <c r="AF29" s="25"/>
      <c r="AG29" s="25"/>
      <c r="AH29" s="25"/>
    </row>
    <row r="30" spans="1:34">
      <c r="A30" s="25" t="s">
        <v>59</v>
      </c>
      <c r="B30" s="25" t="s">
        <v>611</v>
      </c>
      <c r="C30" s="25" t="s">
        <v>610</v>
      </c>
      <c r="D30" s="97"/>
      <c r="E30" s="127"/>
      <c r="F30" s="127" t="s">
        <v>62</v>
      </c>
      <c r="G30" s="127" t="s">
        <v>604</v>
      </c>
      <c r="H30" s="127"/>
      <c r="I30" s="127"/>
      <c r="J30" s="25"/>
      <c r="K30" s="25"/>
      <c r="L30" s="25" t="s">
        <v>285</v>
      </c>
      <c r="M30" s="91" t="s">
        <v>362</v>
      </c>
      <c r="N30" s="25"/>
      <c r="O30" s="25"/>
      <c r="P30" s="25"/>
      <c r="Q30" s="25"/>
      <c r="R30" s="25"/>
      <c r="S30" s="25"/>
      <c r="T30" s="25"/>
      <c r="U30" s="25"/>
      <c r="V30" s="25"/>
      <c r="W30" s="25"/>
      <c r="X30" s="25"/>
      <c r="Y30" s="25"/>
      <c r="Z30" s="25"/>
      <c r="AA30" s="25"/>
      <c r="AB30" s="25"/>
      <c r="AC30" s="25"/>
      <c r="AD30" s="25"/>
      <c r="AE30" s="25"/>
      <c r="AF30" s="25"/>
      <c r="AG30" s="25"/>
      <c r="AH30" s="25"/>
    </row>
    <row r="31" spans="1:34">
      <c r="E31" s="27"/>
      <c r="F31" s="27"/>
      <c r="G31" s="27"/>
      <c r="H31" s="27"/>
      <c r="I31" s="27"/>
    </row>
    <row r="32" spans="1:34">
      <c r="E32" s="27"/>
      <c r="F32" s="27"/>
      <c r="G32" s="27"/>
      <c r="H32" s="27"/>
      <c r="I32" s="27"/>
    </row>
    <row r="33" spans="2:9" s="5" customFormat="1">
      <c r="B33" s="118"/>
      <c r="C33" s="118"/>
      <c r="D33" s="118"/>
      <c r="E33" s="118"/>
    </row>
    <row r="34" spans="2:9">
      <c r="E34" s="27"/>
      <c r="F34" s="27"/>
      <c r="G34" s="27"/>
      <c r="H34" s="27"/>
      <c r="I34" s="27"/>
    </row>
    <row r="35" spans="2:9">
      <c r="E35" s="27"/>
      <c r="F35" s="27"/>
      <c r="G35" s="27"/>
      <c r="H35" s="27"/>
      <c r="I35" s="27"/>
    </row>
  </sheetData>
  <autoFilter ref="A2:M14"/>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B9" sqref="B9"/>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357</v>
      </c>
      <c r="B1" s="69">
        <f>COUNTA(B3)</f>
        <v>0</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ht="15.75" thickBot="1"/>
    <row r="4" spans="1:16" ht="19.5" thickBot="1">
      <c r="A4" s="55" t="s">
        <v>356</v>
      </c>
      <c r="B4" s="73">
        <f>COUNTA(B5:B9)</f>
        <v>5</v>
      </c>
    </row>
    <row r="5" spans="1:16">
      <c r="A5" t="s">
        <v>234</v>
      </c>
      <c r="B5" t="s">
        <v>330</v>
      </c>
      <c r="C5" t="s">
        <v>331</v>
      </c>
      <c r="D5" t="s">
        <v>332</v>
      </c>
      <c r="G5" s="5" t="s">
        <v>235</v>
      </c>
      <c r="H5" s="5"/>
      <c r="I5" t="s">
        <v>346</v>
      </c>
      <c r="L5" s="10" t="s">
        <v>15</v>
      </c>
      <c r="M5" s="91" t="s">
        <v>427</v>
      </c>
    </row>
    <row r="6" spans="1:16" s="78" customFormat="1">
      <c r="A6" s="78" t="s">
        <v>234</v>
      </c>
      <c r="B6" s="78" t="s">
        <v>422</v>
      </c>
      <c r="C6" s="78" t="s">
        <v>422</v>
      </c>
      <c r="D6" s="78" t="s">
        <v>423</v>
      </c>
      <c r="E6" s="78" t="s">
        <v>424</v>
      </c>
      <c r="G6" s="5" t="s">
        <v>235</v>
      </c>
      <c r="H6" s="5"/>
      <c r="I6" s="10" t="s">
        <v>425</v>
      </c>
      <c r="L6" s="78" t="s">
        <v>288</v>
      </c>
      <c r="M6" s="91" t="s">
        <v>426</v>
      </c>
    </row>
    <row r="7" spans="1:16" s="78" customFormat="1">
      <c r="A7" s="78" t="s">
        <v>234</v>
      </c>
      <c r="B7" t="s">
        <v>466</v>
      </c>
      <c r="C7" t="s">
        <v>466</v>
      </c>
      <c r="D7" s="27" t="s">
        <v>467</v>
      </c>
      <c r="E7" t="s">
        <v>468</v>
      </c>
      <c r="F7" t="s">
        <v>469</v>
      </c>
      <c r="G7" s="5" t="s">
        <v>235</v>
      </c>
      <c r="H7" s="5"/>
      <c r="I7" t="s">
        <v>470</v>
      </c>
      <c r="L7" s="78" t="s">
        <v>286</v>
      </c>
      <c r="M7" s="91" t="s">
        <v>482</v>
      </c>
    </row>
    <row r="8" spans="1:16" s="78" customFormat="1">
      <c r="A8" s="78" t="s">
        <v>234</v>
      </c>
      <c r="B8" t="s">
        <v>557</v>
      </c>
      <c r="C8" t="s">
        <v>557</v>
      </c>
      <c r="D8" t="s">
        <v>558</v>
      </c>
      <c r="E8" t="s">
        <v>559</v>
      </c>
      <c r="F8"/>
      <c r="G8" s="5" t="s">
        <v>235</v>
      </c>
      <c r="H8" t="s">
        <v>560</v>
      </c>
      <c r="I8" t="s">
        <v>561</v>
      </c>
      <c r="J8"/>
      <c r="L8" s="78" t="s">
        <v>286</v>
      </c>
      <c r="M8" s="91" t="s">
        <v>534</v>
      </c>
    </row>
    <row r="9" spans="1:16">
      <c r="A9" s="78" t="s">
        <v>234</v>
      </c>
      <c r="B9" t="s">
        <v>562</v>
      </c>
      <c r="C9" t="s">
        <v>563</v>
      </c>
      <c r="D9" t="s">
        <v>70</v>
      </c>
      <c r="E9" t="s">
        <v>559</v>
      </c>
      <c r="F9" t="s">
        <v>469</v>
      </c>
      <c r="G9" s="5" t="s">
        <v>235</v>
      </c>
      <c r="H9" t="s">
        <v>564</v>
      </c>
      <c r="I9" t="s">
        <v>565</v>
      </c>
      <c r="L9" t="s">
        <v>113</v>
      </c>
      <c r="M9" s="91" t="s">
        <v>534</v>
      </c>
    </row>
    <row r="10" spans="1:16" s="78" customFormat="1" ht="15.75" thickBot="1">
      <c r="M10" s="91"/>
    </row>
    <row r="11" spans="1:16" ht="19.5" thickBot="1">
      <c r="A11" s="45" t="s">
        <v>352</v>
      </c>
      <c r="B11" s="74">
        <f>COUNTA(B12:B12)</f>
        <v>0</v>
      </c>
    </row>
  </sheetData>
  <autoFilter ref="A2:M3">
    <sortState ref="A3:M11">
      <sortCondition ref="B2:B11"/>
    </sortState>
  </autoFilter>
  <conditionalFormatting sqref="D1">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
  <sheetViews>
    <sheetView zoomScale="90" zoomScaleNormal="90" workbookViewId="0">
      <selection activeCell="B21" sqref="B21"/>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357</v>
      </c>
      <c r="B1" s="69">
        <f>COUNTA(B3:B5)</f>
        <v>3</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152</v>
      </c>
      <c r="B3" s="5" t="s">
        <v>490</v>
      </c>
      <c r="C3" s="5"/>
      <c r="D3" s="5"/>
      <c r="E3" s="5"/>
      <c r="F3" s="5" t="s">
        <v>155</v>
      </c>
      <c r="G3" s="5" t="s">
        <v>153</v>
      </c>
      <c r="H3" s="5"/>
      <c r="I3" s="5" t="s">
        <v>156</v>
      </c>
      <c r="J3" s="5"/>
      <c r="K3" s="5"/>
      <c r="L3" s="10" t="s">
        <v>16</v>
      </c>
    </row>
    <row r="4" spans="1:16">
      <c r="A4" s="8" t="s">
        <v>152</v>
      </c>
      <c r="B4" s="5" t="s">
        <v>157</v>
      </c>
      <c r="C4" s="5"/>
      <c r="D4" s="5" t="s">
        <v>158</v>
      </c>
      <c r="E4" s="5"/>
      <c r="F4" s="5" t="s">
        <v>159</v>
      </c>
      <c r="G4" s="5" t="s">
        <v>153</v>
      </c>
      <c r="H4" s="5"/>
      <c r="I4" s="5" t="s">
        <v>160</v>
      </c>
      <c r="J4" s="5"/>
      <c r="K4" s="6" t="s">
        <v>161</v>
      </c>
      <c r="L4" s="10" t="s">
        <v>279</v>
      </c>
    </row>
    <row r="5" spans="1:16">
      <c r="A5" s="8" t="s">
        <v>152</v>
      </c>
      <c r="B5" s="7" t="s">
        <v>491</v>
      </c>
      <c r="C5" s="5"/>
      <c r="D5" s="5" t="s">
        <v>162</v>
      </c>
      <c r="E5" s="5"/>
      <c r="F5" s="5" t="s">
        <v>154</v>
      </c>
      <c r="G5" s="5" t="s">
        <v>153</v>
      </c>
      <c r="H5" s="5"/>
      <c r="I5" s="5" t="s">
        <v>163</v>
      </c>
      <c r="J5" s="5"/>
      <c r="K5" s="5"/>
      <c r="L5" s="10" t="s">
        <v>16</v>
      </c>
    </row>
    <row r="6" spans="1:16" ht="15.75" thickBot="1"/>
    <row r="7" spans="1:16" ht="19.5" thickBot="1">
      <c r="A7" s="55" t="s">
        <v>312</v>
      </c>
      <c r="B7" s="73">
        <f>COUNTA(B8:B9)</f>
        <v>2</v>
      </c>
      <c r="H7" s="27"/>
      <c r="I7" s="27"/>
      <c r="J7" s="27"/>
      <c r="K7" s="27"/>
    </row>
    <row r="8" spans="1:16">
      <c r="A8" s="78" t="s">
        <v>152</v>
      </c>
      <c r="B8" t="s">
        <v>661</v>
      </c>
      <c r="C8" t="s">
        <v>662</v>
      </c>
      <c r="D8" s="78" t="s">
        <v>663</v>
      </c>
      <c r="G8" t="s">
        <v>153</v>
      </c>
      <c r="H8" s="27" t="s">
        <v>664</v>
      </c>
      <c r="I8" s="27" t="s">
        <v>665</v>
      </c>
      <c r="J8" s="27"/>
      <c r="K8" s="27"/>
      <c r="L8" s="10" t="s">
        <v>486</v>
      </c>
      <c r="M8" s="91" t="s">
        <v>709</v>
      </c>
    </row>
    <row r="9" spans="1:16" s="78" customFormat="1">
      <c r="A9" s="78" t="s">
        <v>152</v>
      </c>
      <c r="B9" t="s">
        <v>666</v>
      </c>
      <c r="C9" t="s">
        <v>666</v>
      </c>
      <c r="D9" s="78" t="s">
        <v>667</v>
      </c>
      <c r="E9" t="s">
        <v>668</v>
      </c>
      <c r="F9" t="s">
        <v>154</v>
      </c>
      <c r="G9" s="78" t="s">
        <v>153</v>
      </c>
      <c r="H9" s="27"/>
      <c r="I9" s="27" t="s">
        <v>669</v>
      </c>
      <c r="J9" s="27"/>
      <c r="K9" s="27"/>
      <c r="L9" s="10" t="s">
        <v>486</v>
      </c>
      <c r="M9" s="91" t="s">
        <v>710</v>
      </c>
    </row>
    <row r="10" spans="1:16" s="78" customFormat="1" ht="15.75" thickBot="1">
      <c r="A10" s="8"/>
      <c r="B10" s="7"/>
      <c r="H10" s="27"/>
      <c r="I10" s="27"/>
      <c r="J10" s="27"/>
      <c r="K10" s="27"/>
      <c r="M10" s="91"/>
    </row>
    <row r="11" spans="1:16" ht="19.5" thickBot="1">
      <c r="A11" s="45" t="s">
        <v>352</v>
      </c>
      <c r="B11" s="74">
        <f>COUNTA(B12:B28)</f>
        <v>2</v>
      </c>
    </row>
    <row r="12" spans="1:16">
      <c r="A12" t="s">
        <v>152</v>
      </c>
      <c r="B12" t="s">
        <v>414</v>
      </c>
      <c r="D12" t="s">
        <v>415</v>
      </c>
      <c r="E12" t="s">
        <v>416</v>
      </c>
      <c r="G12" t="s">
        <v>417</v>
      </c>
      <c r="I12" t="s">
        <v>418</v>
      </c>
      <c r="L12" t="s">
        <v>16</v>
      </c>
      <c r="M12" s="91" t="s">
        <v>419</v>
      </c>
    </row>
    <row r="13" spans="1:16">
      <c r="A13" t="s">
        <v>152</v>
      </c>
      <c r="B13" t="s">
        <v>428</v>
      </c>
      <c r="D13" t="s">
        <v>429</v>
      </c>
      <c r="E13" t="s">
        <v>430</v>
      </c>
      <c r="G13" t="s">
        <v>431</v>
      </c>
      <c r="L13" t="s">
        <v>391</v>
      </c>
      <c r="M13" s="91" t="s">
        <v>436</v>
      </c>
    </row>
  </sheetData>
  <autoFilter ref="A2:M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F42" sqref="F42"/>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236</v>
      </c>
      <c r="B3" s="8" t="s">
        <v>247</v>
      </c>
      <c r="C3" s="5"/>
      <c r="D3" s="5" t="s">
        <v>248</v>
      </c>
      <c r="E3" s="5" t="s">
        <v>245</v>
      </c>
      <c r="F3" s="5" t="s">
        <v>244</v>
      </c>
      <c r="G3" s="5" t="s">
        <v>237</v>
      </c>
      <c r="H3" s="5"/>
      <c r="I3" s="5" t="s">
        <v>249</v>
      </c>
      <c r="J3" s="5"/>
      <c r="K3" s="6" t="s">
        <v>250</v>
      </c>
      <c r="L3" s="5" t="s">
        <v>16</v>
      </c>
      <c r="M3" s="97" t="s">
        <v>362</v>
      </c>
    </row>
    <row r="4" spans="1:16">
      <c r="A4" s="8" t="s">
        <v>236</v>
      </c>
      <c r="B4" s="5" t="s">
        <v>251</v>
      </c>
      <c r="C4" s="5"/>
      <c r="D4" s="5" t="s">
        <v>112</v>
      </c>
      <c r="E4" s="5" t="s">
        <v>246</v>
      </c>
      <c r="F4" s="5" t="s">
        <v>244</v>
      </c>
      <c r="G4" s="5" t="s">
        <v>237</v>
      </c>
      <c r="H4" s="5"/>
      <c r="I4" s="5" t="s">
        <v>252</v>
      </c>
      <c r="J4" s="5"/>
      <c r="K4" s="10"/>
      <c r="L4" s="10" t="s">
        <v>16</v>
      </c>
    </row>
    <row r="5" spans="1:16" ht="15.75" thickBot="1">
      <c r="I5" s="27"/>
    </row>
    <row r="6" spans="1:16" ht="19.5" thickBot="1">
      <c r="A6" s="55" t="s">
        <v>356</v>
      </c>
      <c r="B6" s="73">
        <f>COUNTA(B7:B8)</f>
        <v>2</v>
      </c>
      <c r="I6" s="27"/>
    </row>
    <row r="7" spans="1:16" s="78" customFormat="1">
      <c r="A7" s="78" t="s">
        <v>236</v>
      </c>
      <c r="B7" s="27" t="s">
        <v>670</v>
      </c>
      <c r="C7" s="27" t="s">
        <v>671</v>
      </c>
      <c r="D7" s="27" t="s">
        <v>672</v>
      </c>
      <c r="E7" s="27" t="s">
        <v>673</v>
      </c>
      <c r="F7" s="27"/>
      <c r="G7" s="127" t="s">
        <v>237</v>
      </c>
      <c r="H7" s="27"/>
      <c r="I7" s="27" t="s">
        <v>674</v>
      </c>
      <c r="J7" s="27"/>
      <c r="K7" s="27"/>
      <c r="L7" s="78" t="s">
        <v>486</v>
      </c>
      <c r="M7" s="91" t="s">
        <v>711</v>
      </c>
    </row>
    <row r="8" spans="1:16" s="78" customFormat="1">
      <c r="A8" s="78" t="s">
        <v>236</v>
      </c>
      <c r="B8" s="27" t="s">
        <v>675</v>
      </c>
      <c r="C8" s="27" t="s">
        <v>675</v>
      </c>
      <c r="D8" s="27" t="s">
        <v>676</v>
      </c>
      <c r="E8" s="27" t="s">
        <v>677</v>
      </c>
      <c r="F8" s="27" t="s">
        <v>244</v>
      </c>
      <c r="G8" s="127" t="s">
        <v>237</v>
      </c>
      <c r="H8" s="27"/>
      <c r="I8" s="27" t="s">
        <v>678</v>
      </c>
      <c r="J8" s="27"/>
      <c r="K8" s="27"/>
      <c r="L8" s="78" t="s">
        <v>528</v>
      </c>
      <c r="M8" s="91" t="s">
        <v>712</v>
      </c>
    </row>
    <row r="9" spans="1:16" ht="15.75" thickBot="1">
      <c r="A9" s="8"/>
      <c r="B9" s="7"/>
      <c r="I9" s="27"/>
    </row>
    <row r="10" spans="1:16" ht="19.5" thickBot="1">
      <c r="A10" s="45" t="s">
        <v>352</v>
      </c>
      <c r="B10" s="74">
        <f>COUNTA(B11:B19)</f>
        <v>2</v>
      </c>
      <c r="I10" s="27"/>
    </row>
    <row r="11" spans="1:16">
      <c r="A11" t="s">
        <v>236</v>
      </c>
      <c r="B11" t="s">
        <v>439</v>
      </c>
      <c r="D11" s="78" t="s">
        <v>440</v>
      </c>
      <c r="E11" s="78" t="s">
        <v>441</v>
      </c>
      <c r="F11" s="78"/>
      <c r="G11" s="78" t="s">
        <v>237</v>
      </c>
      <c r="I11" s="27" t="s">
        <v>442</v>
      </c>
      <c r="L11" t="s">
        <v>486</v>
      </c>
      <c r="M11" s="91" t="s">
        <v>362</v>
      </c>
    </row>
    <row r="12" spans="1:16" s="25" customFormat="1">
      <c r="A12" s="4" t="s">
        <v>236</v>
      </c>
      <c r="B12" s="25" t="s">
        <v>521</v>
      </c>
      <c r="D12" s="25" t="s">
        <v>522</v>
      </c>
      <c r="F12" s="25" t="s">
        <v>244</v>
      </c>
      <c r="G12" s="4" t="s">
        <v>443</v>
      </c>
      <c r="H12" s="4"/>
      <c r="L12" s="25" t="s">
        <v>523</v>
      </c>
      <c r="M12" s="97" t="s">
        <v>362</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4">
    <sortState ref="A3:L7">
      <sortCondition ref="B2:B7"/>
    </sortState>
  </autoFilter>
  <conditionalFormatting sqref="B21">
    <cfRule type="duplicateValues" dxfId="19" priority="2"/>
  </conditionalFormatting>
  <conditionalFormatting sqref="B21">
    <cfRule type="duplicateValues" dxfId="18" priority="1"/>
  </conditionalFormatting>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Normal="100" workbookViewId="0">
      <selection activeCell="B14" sqref="B14"/>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357</v>
      </c>
      <c r="B1" s="69">
        <f>COUNTA(B3:B11)</f>
        <v>9</v>
      </c>
      <c r="C1" s="67"/>
      <c r="D1" s="67"/>
      <c r="E1" s="67"/>
      <c r="F1" s="67"/>
    </row>
    <row r="2" spans="1:16" s="39" customFormat="1" ht="18.75">
      <c r="A2" s="57" t="s">
        <v>0</v>
      </c>
      <c r="B2" s="58" t="s">
        <v>2</v>
      </c>
      <c r="C2" s="58" t="s">
        <v>3</v>
      </c>
      <c r="D2" s="58" t="s">
        <v>4</v>
      </c>
      <c r="E2" s="58" t="s">
        <v>5</v>
      </c>
      <c r="F2" s="58" t="s">
        <v>6</v>
      </c>
      <c r="G2" s="58" t="s">
        <v>7</v>
      </c>
      <c r="H2" s="58" t="s">
        <v>566</v>
      </c>
      <c r="I2" s="58" t="s">
        <v>9</v>
      </c>
      <c r="J2" s="58" t="s">
        <v>10</v>
      </c>
      <c r="K2" s="59" t="s">
        <v>11</v>
      </c>
      <c r="L2" s="59" t="s">
        <v>12</v>
      </c>
      <c r="M2" s="39" t="s">
        <v>318</v>
      </c>
      <c r="N2" s="39" t="s">
        <v>379</v>
      </c>
      <c r="P2" s="40"/>
    </row>
    <row r="3" spans="1:16">
      <c r="A3" s="8" t="s">
        <v>115</v>
      </c>
      <c r="B3" s="7" t="s">
        <v>118</v>
      </c>
      <c r="C3" s="7"/>
      <c r="D3" s="7" t="s">
        <v>119</v>
      </c>
      <c r="E3" s="7"/>
      <c r="F3" s="7" t="s">
        <v>120</v>
      </c>
      <c r="G3" s="8" t="s">
        <v>116</v>
      </c>
      <c r="H3" s="8"/>
      <c r="I3" s="7" t="s">
        <v>121</v>
      </c>
      <c r="J3" s="7"/>
      <c r="K3" s="7"/>
      <c r="L3" s="28" t="s">
        <v>285</v>
      </c>
    </row>
    <row r="4" spans="1:16">
      <c r="A4" s="8" t="s">
        <v>115</v>
      </c>
      <c r="B4" s="8" t="s">
        <v>238</v>
      </c>
      <c r="C4" s="29"/>
      <c r="D4" s="5" t="s">
        <v>239</v>
      </c>
      <c r="E4" s="5" t="s">
        <v>240</v>
      </c>
      <c r="F4" s="8" t="s">
        <v>241</v>
      </c>
      <c r="G4" s="8" t="s">
        <v>116</v>
      </c>
      <c r="H4" s="8"/>
      <c r="I4" s="5" t="s">
        <v>242</v>
      </c>
      <c r="J4" s="5"/>
      <c r="K4" s="22" t="s">
        <v>243</v>
      </c>
      <c r="L4" s="10" t="s">
        <v>287</v>
      </c>
    </row>
    <row r="5" spans="1:16">
      <c r="A5" s="8" t="s">
        <v>115</v>
      </c>
      <c r="B5" s="8" t="s">
        <v>122</v>
      </c>
      <c r="C5" s="8"/>
      <c r="D5" s="8" t="s">
        <v>123</v>
      </c>
      <c r="E5" s="8" t="s">
        <v>124</v>
      </c>
      <c r="F5" s="8" t="s">
        <v>125</v>
      </c>
      <c r="G5" s="8" t="s">
        <v>116</v>
      </c>
      <c r="H5" s="8"/>
      <c r="I5" s="8"/>
      <c r="J5" s="8"/>
      <c r="K5" s="8"/>
      <c r="L5" s="28" t="s">
        <v>285</v>
      </c>
    </row>
    <row r="6" spans="1:16">
      <c r="A6" s="8" t="s">
        <v>115</v>
      </c>
      <c r="B6" s="8" t="s">
        <v>492</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285</v>
      </c>
    </row>
    <row r="8" spans="1:16">
      <c r="A8" s="8" t="s">
        <v>115</v>
      </c>
      <c r="B8" s="8" t="s">
        <v>131</v>
      </c>
      <c r="C8" s="8"/>
      <c r="D8" s="8" t="s">
        <v>132</v>
      </c>
      <c r="E8" s="8"/>
      <c r="F8" s="7" t="s">
        <v>120</v>
      </c>
      <c r="G8" s="8" t="s">
        <v>116</v>
      </c>
      <c r="H8" s="8"/>
      <c r="I8" s="8" t="s">
        <v>133</v>
      </c>
      <c r="J8" s="8"/>
      <c r="K8" s="8"/>
      <c r="L8" s="28" t="s">
        <v>285</v>
      </c>
    </row>
    <row r="9" spans="1:16" ht="15.75" customHeight="1">
      <c r="A9" s="8" t="s">
        <v>115</v>
      </c>
      <c r="B9" s="8" t="s">
        <v>253</v>
      </c>
      <c r="C9" s="8"/>
      <c r="D9" s="8" t="s">
        <v>254</v>
      </c>
      <c r="E9" s="8"/>
      <c r="F9" s="8" t="s">
        <v>255</v>
      </c>
      <c r="G9" s="8" t="s">
        <v>116</v>
      </c>
      <c r="H9" s="8"/>
      <c r="I9" s="26"/>
      <c r="J9" s="26"/>
      <c r="K9" s="8"/>
      <c r="L9" s="8" t="s">
        <v>16</v>
      </c>
    </row>
    <row r="10" spans="1:16">
      <c r="A10" s="8" t="s">
        <v>115</v>
      </c>
      <c r="B10" t="s">
        <v>221</v>
      </c>
      <c r="D10" t="s">
        <v>22</v>
      </c>
      <c r="F10" t="s">
        <v>23</v>
      </c>
      <c r="G10" s="8" t="s">
        <v>116</v>
      </c>
      <c r="H10" s="8"/>
      <c r="I10" t="s">
        <v>222</v>
      </c>
      <c r="L10" t="s">
        <v>113</v>
      </c>
      <c r="M10" s="91" t="s">
        <v>449</v>
      </c>
    </row>
    <row r="11" spans="1:16" s="78" customFormat="1">
      <c r="A11" s="8" t="s">
        <v>115</v>
      </c>
      <c r="B11" s="8" t="s">
        <v>201</v>
      </c>
      <c r="C11" s="5"/>
      <c r="D11" s="5" t="s">
        <v>23</v>
      </c>
      <c r="E11" s="5"/>
      <c r="F11" s="7" t="s">
        <v>202</v>
      </c>
      <c r="G11" s="8" t="s">
        <v>116</v>
      </c>
      <c r="H11" s="8"/>
      <c r="I11" s="5" t="s">
        <v>203</v>
      </c>
      <c r="J11" s="5"/>
      <c r="K11" s="5"/>
      <c r="L11" s="5" t="s">
        <v>279</v>
      </c>
      <c r="M11" s="1" t="s">
        <v>449</v>
      </c>
    </row>
    <row r="12" spans="1:16" s="78" customFormat="1" ht="15.75" thickBot="1">
      <c r="A12" s="8"/>
      <c r="B12" s="5"/>
      <c r="C12" s="5"/>
      <c r="D12" s="90"/>
      <c r="E12" s="5"/>
      <c r="F12" s="5"/>
      <c r="G12" s="8"/>
      <c r="H12" s="8"/>
      <c r="I12" s="5"/>
      <c r="J12" s="5"/>
      <c r="K12" s="5"/>
      <c r="L12" s="10"/>
      <c r="M12" s="91"/>
    </row>
    <row r="13" spans="1:16" ht="19.5" thickBot="1">
      <c r="A13" s="55" t="s">
        <v>356</v>
      </c>
      <c r="B13" s="73">
        <f>COUNTA(B14:B19)</f>
        <v>6</v>
      </c>
      <c r="D13" s="27"/>
      <c r="E13" s="27"/>
      <c r="F13" s="27"/>
      <c r="G13" s="27"/>
      <c r="H13" s="27"/>
      <c r="I13" s="27"/>
      <c r="J13" s="27"/>
    </row>
    <row r="14" spans="1:16">
      <c r="A14" t="s">
        <v>115</v>
      </c>
      <c r="B14" t="s">
        <v>529</v>
      </c>
      <c r="C14" t="s">
        <v>530</v>
      </c>
      <c r="D14" s="27" t="s">
        <v>531</v>
      </c>
      <c r="E14" s="27" t="s">
        <v>532</v>
      </c>
      <c r="F14" s="27"/>
      <c r="G14" s="27" t="s">
        <v>116</v>
      </c>
      <c r="H14" s="27"/>
      <c r="I14" s="27" t="s">
        <v>533</v>
      </c>
      <c r="J14" s="27"/>
      <c r="L14" t="s">
        <v>486</v>
      </c>
      <c r="M14" s="91" t="s">
        <v>534</v>
      </c>
    </row>
    <row r="15" spans="1:16" s="78" customFormat="1">
      <c r="A15" s="78" t="s">
        <v>115</v>
      </c>
      <c r="B15" s="5" t="s">
        <v>586</v>
      </c>
      <c r="C15" s="5" t="s">
        <v>586</v>
      </c>
      <c r="D15" s="5" t="s">
        <v>587</v>
      </c>
      <c r="E15" s="5" t="s">
        <v>588</v>
      </c>
      <c r="F15" s="5"/>
      <c r="G15" s="27" t="s">
        <v>116</v>
      </c>
      <c r="H15" s="5" t="s">
        <v>589</v>
      </c>
      <c r="I15" s="5" t="s">
        <v>590</v>
      </c>
      <c r="J15" s="27"/>
      <c r="L15" s="78" t="s">
        <v>486</v>
      </c>
      <c r="M15" s="91" t="s">
        <v>595</v>
      </c>
    </row>
    <row r="16" spans="1:16" s="78" customFormat="1">
      <c r="A16" s="78" t="s">
        <v>115</v>
      </c>
      <c r="B16" t="s">
        <v>679</v>
      </c>
      <c r="C16" t="s">
        <v>715</v>
      </c>
      <c r="D16" s="27" t="s">
        <v>70</v>
      </c>
      <c r="E16" s="27" t="s">
        <v>680</v>
      </c>
      <c r="F16" s="27"/>
      <c r="G16" s="27" t="s">
        <v>116</v>
      </c>
      <c r="H16" s="27" t="s">
        <v>681</v>
      </c>
      <c r="I16" s="27" t="s">
        <v>682</v>
      </c>
      <c r="J16" s="27"/>
      <c r="L16" s="78" t="s">
        <v>714</v>
      </c>
      <c r="M16" s="91" t="s">
        <v>716</v>
      </c>
    </row>
    <row r="17" spans="1:13" s="78" customFormat="1">
      <c r="A17" s="78" t="s">
        <v>115</v>
      </c>
      <c r="B17" t="s">
        <v>683</v>
      </c>
      <c r="C17" t="s">
        <v>683</v>
      </c>
      <c r="D17" s="27" t="s">
        <v>684</v>
      </c>
      <c r="E17" s="27" t="s">
        <v>685</v>
      </c>
      <c r="F17" s="27" t="s">
        <v>588</v>
      </c>
      <c r="G17" s="27" t="s">
        <v>116</v>
      </c>
      <c r="H17" s="27" t="s">
        <v>686</v>
      </c>
      <c r="I17" s="27" t="s">
        <v>687</v>
      </c>
      <c r="J17" s="27"/>
      <c r="L17" s="78" t="s">
        <v>113</v>
      </c>
      <c r="M17" s="91" t="s">
        <v>717</v>
      </c>
    </row>
    <row r="18" spans="1:13" s="78" customFormat="1">
      <c r="A18" s="78" t="s">
        <v>115</v>
      </c>
      <c r="B18" t="s">
        <v>735</v>
      </c>
      <c r="C18" t="s">
        <v>736</v>
      </c>
      <c r="D18" t="s">
        <v>737</v>
      </c>
      <c r="E18" t="s">
        <v>738</v>
      </c>
      <c r="F18" s="27"/>
      <c r="G18" s="27" t="s">
        <v>116</v>
      </c>
      <c r="H18" s="27"/>
      <c r="I18" t="s">
        <v>739</v>
      </c>
      <c r="J18" s="27"/>
      <c r="L18" s="78" t="s">
        <v>486</v>
      </c>
      <c r="M18" s="91" t="s">
        <v>740</v>
      </c>
    </row>
    <row r="19" spans="1:13" s="78" customFormat="1">
      <c r="A19" s="78" t="s">
        <v>115</v>
      </c>
      <c r="B19" t="s">
        <v>741</v>
      </c>
      <c r="C19" t="s">
        <v>742</v>
      </c>
      <c r="D19" t="s">
        <v>70</v>
      </c>
      <c r="E19" t="s">
        <v>532</v>
      </c>
      <c r="F19"/>
      <c r="G19" s="27" t="s">
        <v>116</v>
      </c>
      <c r="H19" s="78" t="s">
        <v>743</v>
      </c>
      <c r="I19" t="s">
        <v>744</v>
      </c>
      <c r="J19" s="27"/>
      <c r="L19" s="78" t="s">
        <v>486</v>
      </c>
      <c r="M19" s="91" t="s">
        <v>534</v>
      </c>
    </row>
    <row r="20" spans="1:13" s="78" customFormat="1" ht="15.75" thickBot="1">
      <c r="D20" s="27"/>
      <c r="E20" s="27"/>
      <c r="F20" s="27"/>
      <c r="G20" s="27"/>
      <c r="H20" s="27"/>
      <c r="I20" s="27"/>
      <c r="J20" s="27"/>
    </row>
    <row r="21" spans="1:13" ht="19.5" thickBot="1">
      <c r="A21" s="45" t="s">
        <v>352</v>
      </c>
      <c r="B21" s="74">
        <f>COUNTA(B22:B33)</f>
        <v>2</v>
      </c>
      <c r="D21" s="27"/>
      <c r="E21" s="27"/>
      <c r="F21" s="27"/>
      <c r="G21" s="27"/>
      <c r="H21" s="27"/>
      <c r="I21" s="27"/>
      <c r="J21" s="27"/>
    </row>
    <row r="22" spans="1:13">
      <c r="A22" t="s">
        <v>115</v>
      </c>
      <c r="B22" t="s">
        <v>571</v>
      </c>
      <c r="C22" t="s">
        <v>572</v>
      </c>
      <c r="D22" t="s">
        <v>573</v>
      </c>
      <c r="G22" s="78" t="s">
        <v>116</v>
      </c>
      <c r="H22" t="s">
        <v>574</v>
      </c>
      <c r="I22" t="s">
        <v>575</v>
      </c>
      <c r="L22" t="s">
        <v>528</v>
      </c>
      <c r="M22" s="91" t="s">
        <v>362</v>
      </c>
    </row>
    <row r="23" spans="1:13" s="5" customFormat="1">
      <c r="A23" s="78" t="s">
        <v>115</v>
      </c>
      <c r="B23" s="5" t="s">
        <v>597</v>
      </c>
      <c r="C23" s="5" t="s">
        <v>598</v>
      </c>
      <c r="D23" s="5" t="s">
        <v>599</v>
      </c>
      <c r="G23" s="5" t="s">
        <v>116</v>
      </c>
      <c r="L23" s="5" t="s">
        <v>528</v>
      </c>
      <c r="M23" s="91" t="s">
        <v>362</v>
      </c>
    </row>
  </sheetData>
  <autoFilter ref="A2:M9"/>
  <conditionalFormatting sqref="B11">
    <cfRule type="duplicateValues" dxfId="17"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2019-06-24T11:59:42Z</dcterms:modified>
</cp:coreProperties>
</file>