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hlyantsevAA\Desktop\Portfolio_Analitics\Statistic\Task_2\"/>
    </mc:Choice>
  </mc:AlternateContent>
  <xr:revisionPtr revIDLastSave="0" documentId="13_ncr:1_{D4844664-7FFB-4D14-A002-4BBC8EFB27F8}" xr6:coauthVersionLast="45" xr6:coauthVersionMax="45" xr10:uidLastSave="{00000000-0000-0000-0000-000000000000}"/>
  <bookViews>
    <workbookView xWindow="28680" yWindow="-120" windowWidth="29040" windowHeight="16440" xr2:uid="{1012A1D8-3CF7-42E0-9D14-178C59A3ADE5}"/>
  </bookViews>
  <sheets>
    <sheet name="Решение" sheetId="1" r:id="rId1"/>
  </sheets>
  <definedNames>
    <definedName name="_xlnm.Print_Area" localSheetId="0">Решение!$A$1:$J$135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9" i="1" l="1"/>
  <c r="G128" i="1"/>
  <c r="B114" i="1"/>
  <c r="B81" i="1"/>
  <c r="B68" i="1"/>
  <c r="G55" i="1"/>
  <c r="G56" i="1"/>
  <c r="G57" i="1"/>
  <c r="G58" i="1"/>
  <c r="G59" i="1"/>
  <c r="G60" i="1"/>
  <c r="G61" i="1"/>
  <c r="G62" i="1"/>
  <c r="G63" i="1"/>
  <c r="G64" i="1"/>
  <c r="G65" i="1"/>
  <c r="G54" i="1"/>
  <c r="B47" i="1"/>
  <c r="D73" i="1"/>
  <c r="D72" i="1"/>
  <c r="C65" i="1" l="1"/>
  <c r="E65" i="1" s="1"/>
  <c r="C64" i="1"/>
  <c r="C63" i="1"/>
  <c r="C62" i="1"/>
  <c r="E62" i="1" s="1"/>
  <c r="C61" i="1"/>
  <c r="E61" i="1" s="1"/>
  <c r="C60" i="1"/>
  <c r="C59" i="1"/>
  <c r="E59" i="1" s="1"/>
  <c r="C58" i="1"/>
  <c r="E58" i="1" s="1"/>
  <c r="C57" i="1"/>
  <c r="E57" i="1" s="1"/>
  <c r="C56" i="1"/>
  <c r="C55" i="1"/>
  <c r="E55" i="1" s="1"/>
  <c r="C54" i="1"/>
  <c r="E54" i="1" s="1"/>
  <c r="E63" i="1" l="1"/>
  <c r="E66" i="1"/>
  <c r="E56" i="1"/>
  <c r="E60" i="1"/>
  <c r="E64" i="1"/>
  <c r="G66" i="1" l="1"/>
</calcChain>
</file>

<file path=xl/sharedStrings.xml><?xml version="1.0" encoding="utf-8"?>
<sst xmlns="http://schemas.openxmlformats.org/spreadsheetml/2006/main" count="69" uniqueCount="69">
  <si>
    <t>Решение</t>
  </si>
  <si>
    <t>1. Построим график по исходным данным</t>
  </si>
  <si>
    <t>2023 г</t>
  </si>
  <si>
    <t>Кол-во шт.</t>
  </si>
  <si>
    <t xml:space="preserve">На графике мы сразу добавим Линию Тренда </t>
  </si>
  <si>
    <t>Январь</t>
  </si>
  <si>
    <r>
      <t>Выведем уравнение этой линии y = a</t>
    </r>
    <r>
      <rPr>
        <vertAlign val="subscript"/>
        <sz val="12"/>
        <rFont val="Calibri"/>
        <family val="2"/>
        <charset val="204"/>
        <scheme val="minor"/>
      </rPr>
      <t>1</t>
    </r>
    <r>
      <rPr>
        <sz val="12"/>
        <rFont val="Calibri"/>
        <family val="2"/>
        <charset val="204"/>
        <scheme val="minor"/>
      </rPr>
      <t>t + a</t>
    </r>
    <r>
      <rPr>
        <vertAlign val="subscript"/>
        <sz val="12"/>
        <rFont val="Calibri"/>
        <family val="2"/>
        <charset val="204"/>
        <scheme val="minor"/>
      </rPr>
      <t>0</t>
    </r>
  </si>
  <si>
    <t>Февраль</t>
  </si>
  <si>
    <t>y = 104,06x + 883,64</t>
  </si>
  <si>
    <t>Март</t>
  </si>
  <si>
    <t>Апрель</t>
  </si>
  <si>
    <t>Коэффициенты уравнения:</t>
  </si>
  <si>
    <t>Май</t>
  </si>
  <si>
    <r>
      <t>a</t>
    </r>
    <r>
      <rPr>
        <vertAlign val="subscript"/>
        <sz val="12"/>
        <rFont val="Calibri"/>
        <family val="2"/>
        <charset val="204"/>
        <scheme val="minor"/>
      </rPr>
      <t xml:space="preserve">0  </t>
    </r>
    <r>
      <rPr>
        <sz val="12"/>
        <rFont val="Calibri"/>
        <family val="2"/>
        <charset val="204"/>
        <scheme val="minor"/>
      </rPr>
      <t xml:space="preserve">= </t>
    </r>
  </si>
  <si>
    <t>Июнь</t>
  </si>
  <si>
    <r>
      <t>a</t>
    </r>
    <r>
      <rPr>
        <vertAlign val="subscript"/>
        <sz val="12"/>
        <rFont val="Calibri"/>
        <family val="2"/>
        <charset val="204"/>
        <scheme val="minor"/>
      </rPr>
      <t>1</t>
    </r>
    <r>
      <rPr>
        <sz val="12"/>
        <rFont val="Calibri"/>
        <family val="2"/>
        <charset val="204"/>
        <scheme val="minor"/>
      </rPr>
      <t xml:space="preserve"> =</t>
    </r>
  </si>
  <si>
    <t>Июль</t>
  </si>
  <si>
    <t>Август</t>
  </si>
  <si>
    <t>В данном уравнении x - это время (номер месяца)</t>
  </si>
  <si>
    <t>Сентябрь</t>
  </si>
  <si>
    <t>Октябрь</t>
  </si>
  <si>
    <t>Ноябрь</t>
  </si>
  <si>
    <t>Декабрь</t>
  </si>
  <si>
    <t xml:space="preserve">2. Проведём оценку адекватности (надёжности) тренда </t>
  </si>
  <si>
    <t xml:space="preserve">Для проверки нулевого уровня мы будем сравнивать расчётное </t>
  </si>
  <si>
    <t>значение критерия Фишера Fp с его теоретическим значением Fт</t>
  </si>
  <si>
    <r>
      <t xml:space="preserve">2.1 Расчётное значение критерия Фишера </t>
    </r>
    <r>
      <rPr>
        <b/>
        <sz val="12"/>
        <color theme="8"/>
        <rFont val="Calibri"/>
        <family val="2"/>
        <charset val="204"/>
        <scheme val="minor"/>
      </rPr>
      <t>Fp</t>
    </r>
    <r>
      <rPr>
        <b/>
        <sz val="12"/>
        <rFont val="Calibri"/>
        <family val="2"/>
        <charset val="204"/>
        <scheme val="minor"/>
      </rPr>
      <t xml:space="preserve"> вычисляется по формуле:</t>
    </r>
  </si>
  <si>
    <t>- количество наблюдений</t>
  </si>
  <si>
    <t xml:space="preserve">- количество коэффициентов уравнения </t>
  </si>
  <si>
    <t>- наши показатели в течение 2023г.</t>
  </si>
  <si>
    <t>ȳ - среднее значение наших показателей за 2023г.</t>
  </si>
  <si>
    <r>
      <t>ŷ</t>
    </r>
    <r>
      <rPr>
        <vertAlign val="subscript"/>
        <sz val="12"/>
        <color theme="1"/>
        <rFont val="Calibri"/>
        <family val="2"/>
        <charset val="204"/>
        <scheme val="minor"/>
      </rPr>
      <t xml:space="preserve">t </t>
    </r>
    <r>
      <rPr>
        <sz val="12"/>
        <color theme="1"/>
        <rFont val="Calibri"/>
        <family val="2"/>
        <charset val="204"/>
        <scheme val="minor"/>
      </rPr>
      <t>- теоретическое значение y по нашему уравнению</t>
    </r>
  </si>
  <si>
    <t>Занесём наши значения в таблицу:</t>
  </si>
  <si>
    <t>t</t>
  </si>
  <si>
    <r>
      <t>ŷ</t>
    </r>
    <r>
      <rPr>
        <vertAlign val="subscript"/>
        <sz val="12"/>
        <color theme="1"/>
        <rFont val="Calibri"/>
        <family val="2"/>
        <charset val="204"/>
      </rPr>
      <t>t</t>
    </r>
  </si>
  <si>
    <r>
      <t>(ŷ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- y)</t>
    </r>
    <r>
      <rPr>
        <vertAlign val="superscript"/>
        <sz val="12"/>
        <color theme="1"/>
        <rFont val="Calibri"/>
        <family val="2"/>
        <charset val="204"/>
        <scheme val="minor"/>
      </rPr>
      <t>2</t>
    </r>
  </si>
  <si>
    <r>
      <t>(ŷ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- ȳ)</t>
    </r>
    <r>
      <rPr>
        <vertAlign val="superscript"/>
        <sz val="12"/>
        <color theme="1"/>
        <rFont val="Calibri"/>
        <family val="2"/>
        <charset val="204"/>
        <scheme val="minor"/>
      </rPr>
      <t>2</t>
    </r>
  </si>
  <si>
    <t>∑</t>
  </si>
  <si>
    <r>
      <t xml:space="preserve">2.2 Определим табличное значение Фишера </t>
    </r>
    <r>
      <rPr>
        <b/>
        <sz val="14"/>
        <color theme="8"/>
        <rFont val="Calibri"/>
        <family val="2"/>
        <charset val="204"/>
        <scheme val="minor"/>
      </rPr>
      <t>Fт</t>
    </r>
    <r>
      <rPr>
        <b/>
        <sz val="14"/>
        <color theme="1"/>
        <rFont val="Calibri"/>
        <family val="2"/>
        <charset val="204"/>
        <scheme val="minor"/>
      </rPr>
      <t>:</t>
    </r>
  </si>
  <si>
    <r>
      <t>ⱱ</t>
    </r>
    <r>
      <rPr>
        <vertAlign val="subscript"/>
        <sz val="12"/>
        <color theme="1"/>
        <rFont val="Calibri"/>
        <family val="2"/>
        <charset val="204"/>
        <scheme val="minor"/>
      </rPr>
      <t xml:space="preserve">1 </t>
    </r>
    <r>
      <rPr>
        <sz val="12"/>
        <color theme="1"/>
        <rFont val="Calibri"/>
        <family val="2"/>
        <charset val="204"/>
        <scheme val="minor"/>
      </rPr>
      <t>= k - 1</t>
    </r>
  </si>
  <si>
    <r>
      <t>ⱱ</t>
    </r>
    <r>
      <rPr>
        <vertAlign val="subscript"/>
        <sz val="12"/>
        <color theme="1"/>
        <rFont val="Calibri"/>
        <family val="2"/>
        <charset val="204"/>
        <scheme val="minor"/>
      </rPr>
      <t xml:space="preserve">1 </t>
    </r>
    <r>
      <rPr>
        <sz val="12"/>
        <color theme="1"/>
        <rFont val="Calibri"/>
        <family val="2"/>
        <charset val="204"/>
        <scheme val="minor"/>
      </rPr>
      <t xml:space="preserve">= </t>
    </r>
  </si>
  <si>
    <t>(степень свободы 1)</t>
  </si>
  <si>
    <r>
      <t>ⱱ</t>
    </r>
    <r>
      <rPr>
        <vertAlign val="subscript"/>
        <sz val="12"/>
        <color theme="1"/>
        <rFont val="Calibri"/>
        <family val="2"/>
        <charset val="204"/>
        <scheme val="minor"/>
      </rPr>
      <t xml:space="preserve">2 </t>
    </r>
    <r>
      <rPr>
        <sz val="12"/>
        <color theme="1"/>
        <rFont val="Calibri"/>
        <family val="2"/>
        <charset val="204"/>
        <scheme val="minor"/>
      </rPr>
      <t>= n - k</t>
    </r>
  </si>
  <si>
    <r>
      <t>ⱱ</t>
    </r>
    <r>
      <rPr>
        <vertAlign val="subscript"/>
        <sz val="12"/>
        <color theme="1"/>
        <rFont val="Calibri"/>
        <family val="2"/>
        <charset val="204"/>
        <scheme val="minor"/>
      </rPr>
      <t xml:space="preserve">2 </t>
    </r>
    <r>
      <rPr>
        <sz val="12"/>
        <color theme="1"/>
        <rFont val="Calibri"/>
        <family val="2"/>
        <charset val="204"/>
        <scheme val="minor"/>
      </rPr>
      <t xml:space="preserve">= </t>
    </r>
  </si>
  <si>
    <t>(степень свободы 2)</t>
  </si>
  <si>
    <t>Табличное значение критерия Фишера при уровне значимости α = 0,05</t>
  </si>
  <si>
    <t xml:space="preserve">Критерий фишера можно определить, используя формулу Excel: </t>
  </si>
  <si>
    <t>=F.ОБР(0,95; степень_свободы1; степень_свободы2)</t>
  </si>
  <si>
    <t>3. Определим значение  точечного прогноза на январь 2024г.</t>
  </si>
  <si>
    <r>
      <t>ŷ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- наше теоретическое значение на 13-й месяц:</t>
    </r>
  </si>
  <si>
    <t>4. Сделаем интервальный прогноз на январь 2024г.</t>
  </si>
  <si>
    <t>Интервальное значение определяется по формуле:</t>
  </si>
  <si>
    <t>где:</t>
  </si>
  <si>
    <r>
      <t>ŷ</t>
    </r>
    <r>
      <rPr>
        <vertAlign val="subscript"/>
        <sz val="12"/>
        <rFont val="Calibri"/>
        <family val="2"/>
        <charset val="204"/>
        <scheme val="minor"/>
      </rPr>
      <t xml:space="preserve">t </t>
    </r>
    <r>
      <rPr>
        <sz val="12"/>
        <rFont val="Calibri"/>
        <family val="2"/>
        <charset val="204"/>
        <scheme val="minor"/>
      </rPr>
      <t>- теоретическое значение на определенный месяц</t>
    </r>
  </si>
  <si>
    <r>
      <t>σ</t>
    </r>
    <r>
      <rPr>
        <vertAlign val="subscript"/>
        <sz val="12"/>
        <rFont val="Calibri"/>
        <family val="2"/>
        <charset val="204"/>
        <scheme val="minor"/>
      </rPr>
      <t xml:space="preserve">ŷ </t>
    </r>
    <r>
      <rPr>
        <sz val="12"/>
        <rFont val="Calibri"/>
        <family val="2"/>
        <charset val="204"/>
        <scheme val="minor"/>
      </rPr>
      <t>- ошибка аппроксимации</t>
    </r>
  </si>
  <si>
    <r>
      <t>t</t>
    </r>
    <r>
      <rPr>
        <vertAlign val="subscript"/>
        <sz val="12"/>
        <rFont val="Calibri"/>
        <family val="2"/>
        <charset val="204"/>
        <scheme val="minor"/>
      </rPr>
      <t xml:space="preserve">α </t>
    </r>
    <r>
      <rPr>
        <sz val="12"/>
        <rFont val="Calibri"/>
        <family val="2"/>
        <charset val="204"/>
        <scheme val="minor"/>
      </rPr>
      <t>- t-критерий Стьюдента (коэффициент доверия)</t>
    </r>
  </si>
  <si>
    <t>4.1 Рассчитаем ошибку аппроксимации по формуле:</t>
  </si>
  <si>
    <t xml:space="preserve">4.2 Находим коэффициент доверия </t>
  </si>
  <si>
    <t>Число степеней свободы:</t>
  </si>
  <si>
    <t>Уровень значимости:</t>
  </si>
  <si>
    <r>
      <t>ⱱ</t>
    </r>
    <r>
      <rPr>
        <vertAlign val="subscript"/>
        <sz val="12"/>
        <rFont val="Calibri"/>
        <family val="2"/>
        <charset val="204"/>
        <scheme val="minor"/>
      </rPr>
      <t xml:space="preserve">1 </t>
    </r>
    <r>
      <rPr>
        <sz val="12"/>
        <rFont val="Calibri"/>
        <family val="2"/>
        <charset val="204"/>
        <scheme val="minor"/>
      </rPr>
      <t>= n - 1</t>
    </r>
  </si>
  <si>
    <t>α = 0,05</t>
  </si>
  <si>
    <r>
      <t>ⱱ</t>
    </r>
    <r>
      <rPr>
        <vertAlign val="subscript"/>
        <sz val="12"/>
        <rFont val="Calibri"/>
        <family val="2"/>
        <charset val="204"/>
        <scheme val="minor"/>
      </rPr>
      <t xml:space="preserve">1 </t>
    </r>
    <r>
      <rPr>
        <sz val="12"/>
        <rFont val="Calibri"/>
        <family val="2"/>
        <charset val="204"/>
        <scheme val="minor"/>
      </rPr>
      <t>= 11</t>
    </r>
  </si>
  <si>
    <t xml:space="preserve">По таблице t-критерий стьюдента будет равен </t>
  </si>
  <si>
    <t>Это же значение мы можем найти с помощью функции Excel</t>
  </si>
  <si>
    <t>=СТЬЮДЕНТ.ОБР.2Х(0,95; степень_свободы)</t>
  </si>
  <si>
    <t>Нижняя граница интервального значения</t>
  </si>
  <si>
    <t>Верхняя граница интервального значения</t>
  </si>
  <si>
    <r>
      <t>ŷ</t>
    </r>
    <r>
      <rPr>
        <vertAlign val="subscript"/>
        <sz val="12"/>
        <color theme="1"/>
        <rFont val="Calibri"/>
        <family val="2"/>
        <charset val="204"/>
        <scheme val="minor"/>
      </rPr>
      <t xml:space="preserve">13  </t>
    </r>
    <r>
      <rPr>
        <sz val="12"/>
        <color theme="1"/>
        <rFont val="Calibri"/>
        <family val="2"/>
        <charset val="204"/>
        <scheme val="minor"/>
      </rPr>
      <t xml:space="preserve"> =    104,06 * 13 + 883,64   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</si>
</sst>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n = &quot;#"/>
    <numFmt numFmtId="165" formatCode="&quot;k = &quot;#"/>
    <numFmt numFmtId="166" formatCode="&quot;ȳ = &quot;#"/>
    <numFmt numFmtId="167" formatCode="&quot;Fp = &quot;#.00"/>
    <numFmt numFmtId="168" formatCode="&quot;Fт = &quot;#.00"/>
    <numFmt numFmtId="169" formatCode="&quot;ŷ13 = &quot;#"/>
    <numFmt numFmtId="170" formatCode="&quot;σŷ = &quot;#.0"/>
    <numFmt numFmtId="171" formatCode="&quot;tα = &quot;#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vertAlign val="subscript"/>
      <sz val="12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theme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vertAlign val="subscript"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vertAlign val="subscript"/>
      <sz val="12"/>
      <color theme="1"/>
      <name val="Calibri"/>
      <family val="2"/>
      <charset val="204"/>
    </font>
    <font>
      <vertAlign val="superscript"/>
      <sz val="12"/>
      <color theme="1"/>
      <name val="Calibri"/>
      <family val="2"/>
      <charset val="204"/>
      <scheme val="minor"/>
    </font>
    <font>
      <b/>
      <sz val="14"/>
      <color theme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2"/>
      </top>
      <bottom style="thin">
        <color theme="2"/>
      </bottom>
      <diagonal/>
    </border>
    <border>
      <left style="thin">
        <color theme="0"/>
      </left>
      <right/>
      <top style="thin">
        <color theme="2"/>
      </top>
      <bottom style="thin">
        <color theme="2"/>
      </bottom>
      <diagonal/>
    </border>
    <border>
      <left/>
      <right style="thin">
        <color theme="0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 style="thin">
        <color theme="2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2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4" fillId="0" borderId="1" xfId="1" applyFont="1" applyBorder="1"/>
    <xf numFmtId="0" fontId="5" fillId="0" borderId="1" xfId="1" applyFont="1" applyBorder="1"/>
    <xf numFmtId="0" fontId="5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8" fillId="0" borderId="1" xfId="0" applyFont="1" applyBorder="1" applyAlignment="1">
      <alignment horizontal="left" vertical="center" readingOrder="1"/>
    </xf>
    <xf numFmtId="0" fontId="5" fillId="0" borderId="1" xfId="1" applyFont="1" applyBorder="1" applyAlignment="1">
      <alignment horizontal="right"/>
    </xf>
    <xf numFmtId="0" fontId="9" fillId="0" borderId="1" xfId="1" applyFont="1" applyBorder="1"/>
    <xf numFmtId="0" fontId="11" fillId="0" borderId="1" xfId="0" applyFont="1" applyBorder="1"/>
    <xf numFmtId="0" fontId="12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0" quotePrefix="1" applyFont="1" applyBorder="1"/>
    <xf numFmtId="0" fontId="5" fillId="0" borderId="1" xfId="1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1" xfId="1" applyFont="1" applyBorder="1" applyAlignment="1">
      <alignment horizontal="left"/>
    </xf>
    <xf numFmtId="0" fontId="11" fillId="0" borderId="1" xfId="0" applyFont="1" applyBorder="1" applyAlignment="1">
      <alignment horizontal="right"/>
    </xf>
    <xf numFmtId="0" fontId="10" fillId="0" borderId="1" xfId="1" applyFont="1" applyBorder="1" applyAlignment="1">
      <alignment horizontal="center"/>
    </xf>
    <xf numFmtId="0" fontId="5" fillId="0" borderId="1" xfId="1" quotePrefix="1" applyFont="1" applyBorder="1"/>
    <xf numFmtId="0" fontId="19" fillId="0" borderId="1" xfId="0" applyFont="1" applyBorder="1"/>
    <xf numFmtId="0" fontId="5" fillId="0" borderId="1" xfId="0" applyFont="1" applyBorder="1"/>
    <xf numFmtId="0" fontId="5" fillId="0" borderId="1" xfId="0" quotePrefix="1" applyFont="1" applyBorder="1"/>
    <xf numFmtId="164" fontId="11" fillId="0" borderId="1" xfId="0" applyNumberFormat="1" applyFont="1" applyBorder="1" applyAlignment="1">
      <alignment horizontal="left"/>
    </xf>
    <xf numFmtId="165" fontId="5" fillId="0" borderId="1" xfId="1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6" fontId="11" fillId="0" borderId="1" xfId="0" applyNumberFormat="1" applyFont="1" applyBorder="1" applyAlignment="1">
      <alignment horizontal="left"/>
    </xf>
    <xf numFmtId="167" fontId="10" fillId="0" borderId="1" xfId="1" applyNumberFormat="1" applyFont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1" fillId="0" borderId="4" xfId="0" applyFont="1" applyBorder="1" applyAlignment="1">
      <alignment horizontal="center"/>
    </xf>
    <xf numFmtId="168" fontId="10" fillId="0" borderId="1" xfId="1" applyNumberFormat="1" applyFont="1" applyBorder="1" applyAlignment="1">
      <alignment horizontal="left"/>
    </xf>
    <xf numFmtId="169" fontId="11" fillId="0" borderId="1" xfId="0" applyNumberFormat="1" applyFont="1" applyBorder="1" applyAlignment="1">
      <alignment horizontal="left"/>
    </xf>
    <xf numFmtId="170" fontId="5" fillId="0" borderId="1" xfId="1" applyNumberFormat="1" applyFont="1" applyBorder="1" applyAlignment="1">
      <alignment horizontal="left"/>
    </xf>
    <xf numFmtId="171" fontId="5" fillId="0" borderId="1" xfId="1" applyNumberFormat="1" applyFont="1" applyBorder="1" applyAlignment="1">
      <alignment horizontal="left"/>
    </xf>
    <xf numFmtId="4" fontId="1" fillId="4" borderId="5" xfId="0" applyNumberFormat="1" applyFont="1" applyFill="1" applyBorder="1" applyAlignment="1">
      <alignment horizontal="center"/>
    </xf>
    <xf numFmtId="0" fontId="6" fillId="2" borderId="1" xfId="1" applyFont="1" applyFill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4" borderId="1" xfId="0" applyNumberFormat="1" applyFont="1" applyFill="1" applyBorder="1" applyAlignment="1">
      <alignment horizontal="center"/>
    </xf>
    <xf numFmtId="4" fontId="1" fillId="4" borderId="2" xfId="0" applyNumberFormat="1" applyFont="1" applyFill="1" applyBorder="1" applyAlignment="1">
      <alignment horizontal="center"/>
    </xf>
    <xf numFmtId="4" fontId="1" fillId="4" borderId="3" xfId="0" applyNumberFormat="1" applyFont="1" applyFill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</cellXfs>
  <cellStyles count="2">
    <cellStyle name="Обычный" xfId="0" builtinId="0"/>
    <cellStyle name="Обычный 5" xfId="1" xr:uid="{A7F3D7AE-FABF-4730-9417-6C7D9E323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 b="0"/>
              <a:t>Количество проданных чайников за 2023 год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Решение!$C$5</c:f>
              <c:strCache>
                <c:ptCount val="1"/>
                <c:pt idx="0">
                  <c:v>Кол-во шт.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851921373605389"/>
                  <c:y val="-5.96386647988019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Решение!$B$6:$B$17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Решение!$C$6:$C$17</c:f>
              <c:numCache>
                <c:formatCode>General</c:formatCode>
                <c:ptCount val="12"/>
                <c:pt idx="0">
                  <c:v>960</c:v>
                </c:pt>
                <c:pt idx="1">
                  <c:v>1140</c:v>
                </c:pt>
                <c:pt idx="2">
                  <c:v>1260</c:v>
                </c:pt>
                <c:pt idx="3">
                  <c:v>1140</c:v>
                </c:pt>
                <c:pt idx="4">
                  <c:v>1800</c:v>
                </c:pt>
                <c:pt idx="5">
                  <c:v>1980</c:v>
                </c:pt>
                <c:pt idx="6">
                  <c:v>1260</c:v>
                </c:pt>
                <c:pt idx="7">
                  <c:v>1340</c:v>
                </c:pt>
                <c:pt idx="8">
                  <c:v>1240</c:v>
                </c:pt>
                <c:pt idx="9">
                  <c:v>1800</c:v>
                </c:pt>
                <c:pt idx="10">
                  <c:v>2200</c:v>
                </c:pt>
                <c:pt idx="11">
                  <c:v>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1-47B5-B68E-B2ED2BA70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362287"/>
        <c:axId val="629356047"/>
      </c:lineChart>
      <c:catAx>
        <c:axId val="62936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9356047"/>
        <c:crosses val="autoZero"/>
        <c:auto val="1"/>
        <c:lblAlgn val="ctr"/>
        <c:lblOffset val="100"/>
        <c:noMultiLvlLbl val="0"/>
      </c:catAx>
      <c:valAx>
        <c:axId val="629356047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936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</xdr:colOff>
      <xdr:row>39</xdr:row>
      <xdr:rowOff>62865</xdr:rowOff>
    </xdr:from>
    <xdr:to>
      <xdr:col>5</xdr:col>
      <xdr:colOff>78105</xdr:colOff>
      <xdr:row>42</xdr:row>
      <xdr:rowOff>100965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A0E2B50-2F1B-4474-8730-6DAA6EBEA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" y="8054340"/>
          <a:ext cx="262509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</xdr:row>
      <xdr:rowOff>192404</xdr:rowOff>
    </xdr:from>
    <xdr:to>
      <xdr:col>9</xdr:col>
      <xdr:colOff>594360</xdr:colOff>
      <xdr:row>31</xdr:row>
      <xdr:rowOff>15240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DF41CAA-106E-4387-BCBE-F651572FB1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8</xdr:col>
      <xdr:colOff>243840</xdr:colOff>
      <xdr:row>68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7757E4E-5A76-47D8-A217-6851FB0E1A3E}"/>
            </a:ext>
          </a:extLst>
        </xdr:cNvPr>
        <xdr:cNvSpPr txBox="1"/>
      </xdr:nvSpPr>
      <xdr:spPr>
        <a:xfrm>
          <a:off x="5130165" y="14220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0</xdr:col>
      <xdr:colOff>563880</xdr:colOff>
      <xdr:row>100</xdr:row>
      <xdr:rowOff>121921</xdr:rowOff>
    </xdr:from>
    <xdr:to>
      <xdr:col>2</xdr:col>
      <xdr:colOff>159482</xdr:colOff>
      <xdr:row>102</xdr:row>
      <xdr:rowOff>91441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63A4AB3-A696-4FB3-A08A-E45F02BE8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" y="20857846"/>
          <a:ext cx="919577" cy="369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53340</xdr:colOff>
      <xdr:row>109</xdr:row>
      <xdr:rowOff>121920</xdr:rowOff>
    </xdr:from>
    <xdr:to>
      <xdr:col>2</xdr:col>
      <xdr:colOff>440055</xdr:colOff>
      <xdr:row>112</xdr:row>
      <xdr:rowOff>32566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B5D92E2-FCAE-4619-9BDF-7867FF421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" y="22772370"/>
          <a:ext cx="1120140" cy="510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30480</xdr:colOff>
      <xdr:row>82</xdr:row>
      <xdr:rowOff>7620</xdr:rowOff>
    </xdr:from>
    <xdr:to>
      <xdr:col>10</xdr:col>
      <xdr:colOff>11429</xdr:colOff>
      <xdr:row>89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2C5CF67-CB80-41D1-A95D-D1C1D805D174}"/>
            </a:ext>
          </a:extLst>
        </xdr:cNvPr>
        <xdr:cNvSpPr txBox="1"/>
      </xdr:nvSpPr>
      <xdr:spPr>
        <a:xfrm>
          <a:off x="621030" y="17085945"/>
          <a:ext cx="5524499" cy="1468755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Вывод:</a:t>
          </a:r>
        </a:p>
        <a:p>
          <a:endParaRPr lang="ru-RU" sz="1200"/>
        </a:p>
        <a:p>
          <a:r>
            <a:rPr lang="ru-RU" sz="1200"/>
            <a:t>Наше расчетное значение </a:t>
          </a:r>
          <a:r>
            <a:rPr lang="en-US" sz="1200"/>
            <a:t>Fp </a:t>
          </a:r>
          <a:r>
            <a:rPr lang="ru-RU" sz="1200"/>
            <a:t>значительно больше теоретического значения Фишера </a:t>
          </a:r>
          <a:r>
            <a:rPr lang="en-US" sz="1200"/>
            <a:t>F</a:t>
          </a:r>
          <a:r>
            <a:rPr lang="ru-RU" sz="1200"/>
            <a:t>т (12,12 &gt; 4,96).</a:t>
          </a:r>
          <a:r>
            <a:rPr lang="ru-RU" sz="1200" baseline="0"/>
            <a:t> Следовательно, наша нулевая гипотеза о том, что мы можем интерполировать наше значение на прямой линии - оно адекватно. С прямой можно работать </a:t>
          </a:r>
          <a:endParaRPr lang="ru-RU" sz="1200"/>
        </a:p>
      </xdr:txBody>
    </xdr:sp>
    <xdr:clientData/>
  </xdr:twoCellAnchor>
  <xdr:twoCellAnchor>
    <xdr:from>
      <xdr:col>1</xdr:col>
      <xdr:colOff>9525</xdr:colOff>
      <xdr:row>130</xdr:row>
      <xdr:rowOff>9524</xdr:rowOff>
    </xdr:from>
    <xdr:to>
      <xdr:col>10</xdr:col>
      <xdr:colOff>0</xdr:colOff>
      <xdr:row>134</xdr:row>
      <xdr:rowOff>182880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53B6BA-92E4-4826-BA20-A36FB9EDF867}"/>
            </a:ext>
          </a:extLst>
        </xdr:cNvPr>
        <xdr:cNvSpPr txBox="1"/>
      </xdr:nvSpPr>
      <xdr:spPr>
        <a:xfrm>
          <a:off x="600075" y="27012899"/>
          <a:ext cx="5467350" cy="97345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Вывод:</a:t>
          </a:r>
          <a:endParaRPr lang="en-US" sz="1200" b="1"/>
        </a:p>
        <a:p>
          <a:endParaRPr lang="ru-RU" sz="1200" b="1"/>
        </a:p>
        <a:p>
          <a:r>
            <a:rPr lang="ru-RU" sz="1200"/>
            <a:t>По прогнозу продажа чайника "</a:t>
          </a:r>
          <a:r>
            <a:rPr lang="en-US" sz="1200"/>
            <a:t>BBK EK1723G </a:t>
          </a:r>
          <a:r>
            <a:rPr lang="ru-RU" sz="1200"/>
            <a:t>метал чайник" в январе 2024г будет составлять в диапазоне от 1449 шт. до 3023 шт. с вероятностью 95%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31C9-60C1-4509-8FAE-E4C7D71E3D85}">
  <dimension ref="B1:AE129"/>
  <sheetViews>
    <sheetView tabSelected="1" topLeftCell="A109" zoomScaleNormal="100" workbookViewId="0">
      <selection activeCell="I140" sqref="I140"/>
    </sheetView>
  </sheetViews>
  <sheetFormatPr defaultColWidth="8.85546875" defaultRowHeight="15.75" x14ac:dyDescent="0.25"/>
  <cols>
    <col min="1" max="1" width="8.85546875" style="2"/>
    <col min="2" max="2" width="11" style="2" customWidth="1"/>
    <col min="3" max="3" width="10.140625" style="2" customWidth="1"/>
    <col min="4" max="10" width="8.85546875" style="2" customWidth="1"/>
    <col min="11" max="11" width="9" style="2" bestFit="1" customWidth="1"/>
    <col min="12" max="12" width="9.140625" style="2" customWidth="1"/>
    <col min="13" max="15" width="9" style="2" bestFit="1" customWidth="1"/>
    <col min="16" max="16" width="12" style="2" bestFit="1" customWidth="1"/>
    <col min="17" max="16384" width="8.85546875" style="2"/>
  </cols>
  <sheetData>
    <row r="1" spans="2:10" ht="18.75" x14ac:dyDescent="0.3">
      <c r="B1" s="1" t="s">
        <v>0</v>
      </c>
    </row>
    <row r="2" spans="2:10" ht="15.75" customHeight="1" x14ac:dyDescent="0.3">
      <c r="B2" s="1"/>
    </row>
    <row r="3" spans="2:10" ht="15.75" customHeight="1" x14ac:dyDescent="0.3">
      <c r="B3" s="38" t="s">
        <v>1</v>
      </c>
      <c r="C3" s="38"/>
      <c r="D3" s="38"/>
      <c r="E3" s="38"/>
      <c r="F3" s="38"/>
      <c r="G3" s="38"/>
      <c r="H3" s="38"/>
      <c r="I3" s="38"/>
      <c r="J3" s="38"/>
    </row>
    <row r="4" spans="2:10" ht="15.75" customHeight="1" x14ac:dyDescent="0.25"/>
    <row r="5" spans="2:10" x14ac:dyDescent="0.25">
      <c r="B5" s="3" t="s">
        <v>2</v>
      </c>
      <c r="C5" s="4" t="s">
        <v>3</v>
      </c>
      <c r="E5" s="2" t="s">
        <v>4</v>
      </c>
    </row>
    <row r="6" spans="2:10" ht="18.75" x14ac:dyDescent="0.35">
      <c r="B6" s="2" t="s">
        <v>5</v>
      </c>
      <c r="C6" s="5">
        <v>960</v>
      </c>
      <c r="E6" s="2" t="s">
        <v>6</v>
      </c>
    </row>
    <row r="7" spans="2:10" x14ac:dyDescent="0.25">
      <c r="B7" s="2" t="s">
        <v>7</v>
      </c>
      <c r="C7" s="5">
        <v>1140</v>
      </c>
      <c r="E7" s="6" t="s">
        <v>8</v>
      </c>
    </row>
    <row r="8" spans="2:10" x14ac:dyDescent="0.25">
      <c r="B8" s="2" t="s">
        <v>9</v>
      </c>
      <c r="C8" s="5">
        <v>1260</v>
      </c>
    </row>
    <row r="9" spans="2:10" x14ac:dyDescent="0.25">
      <c r="B9" s="2" t="s">
        <v>10</v>
      </c>
      <c r="C9" s="5">
        <v>1140</v>
      </c>
      <c r="E9" s="2" t="s">
        <v>11</v>
      </c>
    </row>
    <row r="10" spans="2:10" ht="18.75" x14ac:dyDescent="0.35">
      <c r="B10" s="2" t="s">
        <v>12</v>
      </c>
      <c r="C10" s="5">
        <v>1800</v>
      </c>
      <c r="E10" s="7" t="s">
        <v>13</v>
      </c>
      <c r="F10" s="5">
        <v>883.64</v>
      </c>
    </row>
    <row r="11" spans="2:10" ht="18.75" x14ac:dyDescent="0.35">
      <c r="B11" s="2" t="s">
        <v>14</v>
      </c>
      <c r="C11" s="5">
        <v>1980</v>
      </c>
      <c r="E11" s="7" t="s">
        <v>15</v>
      </c>
      <c r="F11" s="5">
        <v>104.06</v>
      </c>
    </row>
    <row r="12" spans="2:10" x14ac:dyDescent="0.25">
      <c r="B12" s="2" t="s">
        <v>16</v>
      </c>
      <c r="C12" s="5">
        <v>1260</v>
      </c>
    </row>
    <row r="13" spans="2:10" x14ac:dyDescent="0.25">
      <c r="B13" s="2" t="s">
        <v>17</v>
      </c>
      <c r="C13" s="5">
        <v>1340</v>
      </c>
      <c r="E13" s="2" t="s">
        <v>18</v>
      </c>
    </row>
    <row r="14" spans="2:10" x14ac:dyDescent="0.25">
      <c r="B14" s="2" t="s">
        <v>19</v>
      </c>
      <c r="C14" s="5">
        <v>1240</v>
      </c>
    </row>
    <row r="15" spans="2:10" x14ac:dyDescent="0.25">
      <c r="B15" s="2" t="s">
        <v>20</v>
      </c>
      <c r="C15" s="5">
        <v>1800</v>
      </c>
    </row>
    <row r="16" spans="2:10" x14ac:dyDescent="0.25">
      <c r="B16" s="2" t="s">
        <v>21</v>
      </c>
      <c r="C16" s="5">
        <v>2200</v>
      </c>
    </row>
    <row r="17" spans="2:3" x14ac:dyDescent="0.25">
      <c r="B17" s="2" t="s">
        <v>22</v>
      </c>
      <c r="C17" s="5">
        <v>2600</v>
      </c>
    </row>
    <row r="34" spans="2:29" ht="18.75" x14ac:dyDescent="0.3">
      <c r="B34" s="38" t="s">
        <v>23</v>
      </c>
      <c r="C34" s="38"/>
      <c r="D34" s="38"/>
      <c r="E34" s="38"/>
      <c r="F34" s="38"/>
      <c r="G34" s="38"/>
      <c r="H34" s="38"/>
      <c r="I34" s="38"/>
      <c r="J34" s="38"/>
    </row>
    <row r="36" spans="2:29" x14ac:dyDescent="0.25">
      <c r="B36" s="2" t="s">
        <v>24</v>
      </c>
    </row>
    <row r="37" spans="2:29" x14ac:dyDescent="0.25">
      <c r="B37" s="2" t="s">
        <v>25</v>
      </c>
    </row>
    <row r="39" spans="2:29" x14ac:dyDescent="0.25">
      <c r="B39" s="8" t="s">
        <v>26</v>
      </c>
    </row>
    <row r="40" spans="2:29" x14ac:dyDescent="0.25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2:29" x14ac:dyDescent="0.25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2:29" x14ac:dyDescent="0.25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2:29" x14ac:dyDescent="0.25">
      <c r="C43" s="8"/>
      <c r="D43" s="10"/>
      <c r="E43" s="10"/>
      <c r="F43" s="10"/>
      <c r="G43" s="10"/>
      <c r="H43" s="10"/>
      <c r="I43" s="10"/>
      <c r="J43" s="10"/>
      <c r="K43" s="9"/>
      <c r="L43" s="9"/>
      <c r="M43" s="9"/>
      <c r="N43" s="9"/>
      <c r="O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2:29" x14ac:dyDescent="0.25">
      <c r="C44" s="8"/>
      <c r="D44" s="10"/>
      <c r="E44" s="10"/>
      <c r="F44" s="10"/>
      <c r="G44" s="10"/>
      <c r="H44" s="10"/>
      <c r="I44" s="10"/>
      <c r="J44" s="10"/>
      <c r="K44" s="9"/>
      <c r="L44" s="9"/>
      <c r="M44" s="9"/>
      <c r="N44" s="9"/>
      <c r="O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2:29" x14ac:dyDescent="0.25">
      <c r="B45" s="23">
        <v>12</v>
      </c>
      <c r="C45" s="12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2:29" x14ac:dyDescent="0.25">
      <c r="B46" s="24">
        <v>2</v>
      </c>
      <c r="C46" s="12" t="s">
        <v>28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2:29" x14ac:dyDescent="0.25">
      <c r="B47" s="26">
        <f>AVERAGE(C6:C17)</f>
        <v>1560</v>
      </c>
      <c r="C47" s="12" t="s">
        <v>29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2:29" x14ac:dyDescent="0.25">
      <c r="B48" s="11" t="s">
        <v>30</v>
      </c>
      <c r="C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2:31" ht="18.75" x14ac:dyDescent="0.35">
      <c r="B49" s="11" t="s">
        <v>31</v>
      </c>
      <c r="C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2:31" x14ac:dyDescent="0.25"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2:31" x14ac:dyDescent="0.25">
      <c r="B51" s="9" t="s">
        <v>32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2:31" x14ac:dyDescent="0.25">
      <c r="B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2:31" ht="19.5" x14ac:dyDescent="0.35">
      <c r="B53" s="29" t="s">
        <v>33</v>
      </c>
      <c r="C53" s="39" t="s">
        <v>34</v>
      </c>
      <c r="D53" s="39"/>
      <c r="E53" s="40" t="s">
        <v>35</v>
      </c>
      <c r="F53" s="40"/>
      <c r="G53" s="40" t="s">
        <v>36</v>
      </c>
      <c r="H53" s="4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2:31" ht="18.600000000000001" customHeight="1" x14ac:dyDescent="0.25">
      <c r="B54" s="28">
        <v>1</v>
      </c>
      <c r="C54" s="37">
        <f t="shared" ref="C54:C65" si="0">$F$11*$B54+$F$10</f>
        <v>987.7</v>
      </c>
      <c r="D54" s="37"/>
      <c r="E54" s="37">
        <f t="shared" ref="E54:E65" si="1">($C54-$C6)^2</f>
        <v>767.29000000000246</v>
      </c>
      <c r="F54" s="37"/>
      <c r="G54" s="37">
        <f>($C54-$B$47)^2</f>
        <v>327527.28999999992</v>
      </c>
      <c r="H54" s="37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2:31" ht="18.600000000000001" customHeight="1" x14ac:dyDescent="0.25">
      <c r="B55" s="15">
        <v>2</v>
      </c>
      <c r="C55" s="41">
        <f t="shared" si="0"/>
        <v>1091.76</v>
      </c>
      <c r="D55" s="41"/>
      <c r="E55" s="41">
        <f t="shared" si="1"/>
        <v>2327.097600000001</v>
      </c>
      <c r="F55" s="41"/>
      <c r="G55" s="41">
        <f t="shared" ref="G55:G65" si="2">($C55-$B$47)^2</f>
        <v>219248.69760000001</v>
      </c>
      <c r="H55" s="41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2:31" ht="18.600000000000001" customHeight="1" x14ac:dyDescent="0.25">
      <c r="B56" s="14">
        <v>3</v>
      </c>
      <c r="C56" s="42">
        <f t="shared" si="0"/>
        <v>1195.82</v>
      </c>
      <c r="D56" s="42"/>
      <c r="E56" s="42">
        <f t="shared" si="1"/>
        <v>4119.0724000000082</v>
      </c>
      <c r="F56" s="42"/>
      <c r="G56" s="42">
        <f t="shared" si="2"/>
        <v>132627.07240000003</v>
      </c>
      <c r="H56" s="42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2:31" ht="18.600000000000001" customHeight="1" x14ac:dyDescent="0.25">
      <c r="B57" s="15">
        <v>4</v>
      </c>
      <c r="C57" s="41">
        <f t="shared" si="0"/>
        <v>1299.8800000000001</v>
      </c>
      <c r="D57" s="41"/>
      <c r="E57" s="41">
        <f t="shared" si="1"/>
        <v>25561.614400000035</v>
      </c>
      <c r="F57" s="41"/>
      <c r="G57" s="41">
        <f t="shared" si="2"/>
        <v>67662.414399999936</v>
      </c>
      <c r="H57" s="41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2:31" ht="18.600000000000001" customHeight="1" x14ac:dyDescent="0.25">
      <c r="B58" s="14">
        <v>5</v>
      </c>
      <c r="C58" s="42">
        <f t="shared" si="0"/>
        <v>1403.94</v>
      </c>
      <c r="D58" s="42"/>
      <c r="E58" s="42">
        <f t="shared" si="1"/>
        <v>156863.52359999996</v>
      </c>
      <c r="F58" s="42"/>
      <c r="G58" s="43">
        <f t="shared" si="2"/>
        <v>24354.723599999983</v>
      </c>
      <c r="H58" s="44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2:31" ht="18.600000000000001" customHeight="1" x14ac:dyDescent="0.25">
      <c r="B59" s="15">
        <v>6</v>
      </c>
      <c r="C59" s="41">
        <f t="shared" si="0"/>
        <v>1508</v>
      </c>
      <c r="D59" s="41"/>
      <c r="E59" s="41">
        <f t="shared" si="1"/>
        <v>222784</v>
      </c>
      <c r="F59" s="41"/>
      <c r="G59" s="41">
        <f t="shared" si="2"/>
        <v>2704</v>
      </c>
      <c r="H59" s="4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2:31" ht="18.600000000000001" customHeight="1" x14ac:dyDescent="0.25">
      <c r="B60" s="14">
        <v>7</v>
      </c>
      <c r="C60" s="42">
        <f t="shared" si="0"/>
        <v>1612.06</v>
      </c>
      <c r="D60" s="42"/>
      <c r="E60" s="42">
        <f t="shared" si="1"/>
        <v>123946.24359999996</v>
      </c>
      <c r="F60" s="42"/>
      <c r="G60" s="42">
        <f t="shared" si="2"/>
        <v>2710.2435999999943</v>
      </c>
      <c r="H60" s="42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2:31" ht="18.600000000000001" customHeight="1" x14ac:dyDescent="0.25">
      <c r="B61" s="15">
        <v>8</v>
      </c>
      <c r="C61" s="41">
        <f t="shared" si="0"/>
        <v>1716.12</v>
      </c>
      <c r="D61" s="41"/>
      <c r="E61" s="41">
        <f t="shared" si="1"/>
        <v>141466.25439999992</v>
      </c>
      <c r="F61" s="41"/>
      <c r="G61" s="41">
        <f t="shared" si="2"/>
        <v>24373.454399999966</v>
      </c>
      <c r="H61" s="4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2:31" ht="18.600000000000001" customHeight="1" x14ac:dyDescent="0.25">
      <c r="B62" s="14">
        <v>9</v>
      </c>
      <c r="C62" s="42">
        <f t="shared" si="0"/>
        <v>1820.1799999999998</v>
      </c>
      <c r="D62" s="42"/>
      <c r="E62" s="42">
        <f t="shared" si="1"/>
        <v>336608.83239999978</v>
      </c>
      <c r="F62" s="42"/>
      <c r="G62" s="42">
        <f t="shared" si="2"/>
        <v>67693.632399999915</v>
      </c>
      <c r="H62" s="42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2:31" ht="18.600000000000001" customHeight="1" x14ac:dyDescent="0.25">
      <c r="B63" s="15">
        <v>10</v>
      </c>
      <c r="C63" s="41">
        <f t="shared" si="0"/>
        <v>1924.2399999999998</v>
      </c>
      <c r="D63" s="41"/>
      <c r="E63" s="41">
        <f t="shared" si="1"/>
        <v>15435.577599999946</v>
      </c>
      <c r="F63" s="41"/>
      <c r="G63" s="41">
        <f t="shared" si="2"/>
        <v>132670.77759999983</v>
      </c>
      <c r="H63" s="4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2:31" ht="18.600000000000001" customHeight="1" x14ac:dyDescent="0.25">
      <c r="B64" s="14">
        <v>11</v>
      </c>
      <c r="C64" s="42">
        <f t="shared" si="0"/>
        <v>2028.3000000000002</v>
      </c>
      <c r="D64" s="42"/>
      <c r="E64" s="42">
        <f t="shared" si="1"/>
        <v>29480.889999999938</v>
      </c>
      <c r="F64" s="42"/>
      <c r="G64" s="42">
        <f t="shared" si="2"/>
        <v>219304.89000000016</v>
      </c>
      <c r="H64" s="42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2:31" ht="18.600000000000001" customHeight="1" x14ac:dyDescent="0.25">
      <c r="B65" s="32">
        <v>12</v>
      </c>
      <c r="C65" s="45">
        <f t="shared" si="0"/>
        <v>2132.36</v>
      </c>
      <c r="D65" s="45"/>
      <c r="E65" s="45">
        <f t="shared" si="1"/>
        <v>218687.16959999988</v>
      </c>
      <c r="F65" s="45"/>
      <c r="G65" s="45">
        <f t="shared" si="2"/>
        <v>327595.96960000013</v>
      </c>
      <c r="H65" s="45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2:31" x14ac:dyDescent="0.25">
      <c r="B66" s="30" t="s">
        <v>37</v>
      </c>
      <c r="C66" s="31"/>
      <c r="D66" s="31"/>
      <c r="E66" s="46">
        <f>SUM(E54:E65)</f>
        <v>1278047.5655999994</v>
      </c>
      <c r="F66" s="46"/>
      <c r="G66" s="46">
        <f>SUM(G54:G65)</f>
        <v>1548473.1655999999</v>
      </c>
      <c r="H66" s="46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2:31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31" x14ac:dyDescent="0.25">
      <c r="B68" s="27">
        <f>((B45-B46)*G66)/((B46-1)*E66)</f>
        <v>12.115927507541905</v>
      </c>
      <c r="C68" s="16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2:31" x14ac:dyDescent="0.25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2:31" ht="18.75" x14ac:dyDescent="0.3">
      <c r="B70" s="8" t="s">
        <v>38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2:31" x14ac:dyDescent="0.25"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2:31" ht="18.75" x14ac:dyDescent="0.35">
      <c r="B72" s="11" t="s">
        <v>39</v>
      </c>
      <c r="C72" s="17" t="s">
        <v>40</v>
      </c>
      <c r="D72" s="25">
        <f>$B$46-1</f>
        <v>1</v>
      </c>
      <c r="E72" s="9" t="s">
        <v>41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2:31" ht="14.45" customHeight="1" x14ac:dyDescent="0.35">
      <c r="B73" s="11" t="s">
        <v>42</v>
      </c>
      <c r="C73" s="17" t="s">
        <v>43</v>
      </c>
      <c r="D73" s="23">
        <f>$B$45-$B$46</f>
        <v>10</v>
      </c>
      <c r="E73" s="9" t="s">
        <v>44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2:31" x14ac:dyDescent="0.25"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2:31" x14ac:dyDescent="0.25">
      <c r="B75" s="2" t="s">
        <v>45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2:31" x14ac:dyDescent="0.25">
      <c r="B76" s="33">
        <v>4.96</v>
      </c>
      <c r="C76" s="1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2:31" x14ac:dyDescent="0.25"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2:31" x14ac:dyDescent="0.25">
      <c r="B78" s="2" t="s">
        <v>46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2:31" x14ac:dyDescent="0.25"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2:31" x14ac:dyDescent="0.25">
      <c r="B80" s="19" t="s">
        <v>47</v>
      </c>
      <c r="C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2:29" x14ac:dyDescent="0.25">
      <c r="B81" s="33">
        <f>_xlfn.F.INV(0.95,$D$72,$D$73)</f>
        <v>4.9646027437307128</v>
      </c>
      <c r="C81" s="1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2:29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2:29" ht="21" x14ac:dyDescent="0.35">
      <c r="B83" s="2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2:29" x14ac:dyDescent="0.25">
      <c r="B84" s="21"/>
      <c r="C84" s="9"/>
      <c r="D84" s="9"/>
      <c r="E84" s="9"/>
      <c r="F84" s="9"/>
      <c r="G84" s="9"/>
    </row>
    <row r="85" spans="2:29" x14ac:dyDescent="0.25">
      <c r="B85" s="21"/>
      <c r="C85" s="9"/>
      <c r="D85" s="9"/>
      <c r="E85" s="9"/>
      <c r="F85" s="9"/>
      <c r="G85" s="9"/>
    </row>
    <row r="86" spans="2:29" x14ac:dyDescent="0.25">
      <c r="B86" s="22"/>
      <c r="C86" s="9"/>
      <c r="D86" s="9"/>
      <c r="E86" s="9"/>
      <c r="F86" s="9"/>
      <c r="G86" s="9"/>
    </row>
    <row r="87" spans="2:29" x14ac:dyDescent="0.25">
      <c r="B87" s="9"/>
      <c r="C87" s="9"/>
      <c r="D87" s="9"/>
      <c r="E87" s="9"/>
      <c r="F87" s="9"/>
      <c r="G87" s="9"/>
      <c r="H87" s="9"/>
    </row>
    <row r="88" spans="2:29" x14ac:dyDescent="0.25">
      <c r="B88" s="9"/>
      <c r="C88" s="9"/>
      <c r="D88" s="9"/>
      <c r="E88" s="9"/>
      <c r="F88" s="9"/>
      <c r="G88" s="9"/>
      <c r="H88" s="9"/>
    </row>
    <row r="89" spans="2:29" x14ac:dyDescent="0.25">
      <c r="B89" s="9"/>
      <c r="C89" s="9"/>
      <c r="D89" s="9"/>
      <c r="E89" s="9"/>
      <c r="F89" s="9"/>
      <c r="G89" s="9"/>
      <c r="H89" s="9"/>
    </row>
    <row r="90" spans="2:29" x14ac:dyDescent="0.25">
      <c r="B90" s="9"/>
      <c r="C90" s="9"/>
      <c r="D90" s="9"/>
      <c r="E90" s="9"/>
      <c r="F90" s="9"/>
      <c r="G90" s="9"/>
      <c r="H90" s="9"/>
    </row>
    <row r="91" spans="2:29" x14ac:dyDescent="0.25">
      <c r="B91" s="9"/>
      <c r="C91" s="9"/>
      <c r="D91" s="9"/>
      <c r="E91" s="9"/>
      <c r="F91" s="9"/>
      <c r="G91" s="9"/>
      <c r="H91" s="9"/>
    </row>
    <row r="92" spans="2:29" ht="18.75" x14ac:dyDescent="0.3">
      <c r="B92" s="38" t="s">
        <v>48</v>
      </c>
      <c r="C92" s="38"/>
      <c r="D92" s="38"/>
      <c r="E92" s="38"/>
      <c r="F92" s="38"/>
      <c r="G92" s="38"/>
      <c r="H92" s="38"/>
      <c r="I92" s="38"/>
      <c r="J92" s="38"/>
    </row>
    <row r="93" spans="2:29" x14ac:dyDescent="0.25">
      <c r="E93" s="9"/>
      <c r="F93" s="9"/>
      <c r="G93" s="9"/>
      <c r="H93" s="9"/>
    </row>
    <row r="94" spans="2:29" ht="18.75" x14ac:dyDescent="0.35">
      <c r="B94" s="9" t="s">
        <v>49</v>
      </c>
      <c r="C94" s="9"/>
      <c r="E94" s="9"/>
      <c r="F94" s="9"/>
      <c r="G94" s="9"/>
      <c r="H94" s="9"/>
    </row>
    <row r="95" spans="2:29" ht="18.75" x14ac:dyDescent="0.35">
      <c r="B95" s="9" t="s">
        <v>68</v>
      </c>
      <c r="C95" s="9"/>
      <c r="E95" s="9">
        <v>2236.42</v>
      </c>
      <c r="F95" s="9"/>
      <c r="G95" s="9"/>
      <c r="H95" s="9"/>
    </row>
    <row r="96" spans="2:29" x14ac:dyDescent="0.25">
      <c r="B96" s="9"/>
      <c r="C96" s="9"/>
      <c r="E96" s="9"/>
      <c r="F96" s="9"/>
      <c r="G96" s="9"/>
      <c r="H96" s="9"/>
    </row>
    <row r="97" spans="2:10" x14ac:dyDescent="0.25">
      <c r="B97" s="34"/>
      <c r="C97" s="11"/>
    </row>
    <row r="99" spans="2:10" ht="18.75" x14ac:dyDescent="0.3">
      <c r="B99" s="38" t="s">
        <v>50</v>
      </c>
      <c r="C99" s="38"/>
      <c r="D99" s="38"/>
      <c r="E99" s="38"/>
      <c r="F99" s="38"/>
      <c r="G99" s="38"/>
      <c r="H99" s="38"/>
      <c r="I99" s="38"/>
      <c r="J99" s="38"/>
    </row>
    <row r="100" spans="2:10" x14ac:dyDescent="0.25">
      <c r="B100" s="2" t="s">
        <v>51</v>
      </c>
    </row>
    <row r="104" spans="2:10" x14ac:dyDescent="0.25">
      <c r="B104" s="2" t="s">
        <v>52</v>
      </c>
    </row>
    <row r="105" spans="2:10" ht="18.75" x14ac:dyDescent="0.35">
      <c r="B105" s="2" t="s">
        <v>53</v>
      </c>
    </row>
    <row r="106" spans="2:10" ht="18.75" x14ac:dyDescent="0.35">
      <c r="B106" s="2" t="s">
        <v>54</v>
      </c>
    </row>
    <row r="107" spans="2:10" ht="18.75" x14ac:dyDescent="0.35">
      <c r="B107" s="2" t="s">
        <v>55</v>
      </c>
    </row>
    <row r="109" spans="2:10" x14ac:dyDescent="0.25">
      <c r="B109" s="8" t="s">
        <v>56</v>
      </c>
    </row>
    <row r="114" spans="2:7" x14ac:dyDescent="0.25">
      <c r="B114" s="35">
        <f>SQRT((E66/($B$45-$B$46)))</f>
        <v>357.49791126662535</v>
      </c>
      <c r="C114" s="13"/>
    </row>
    <row r="116" spans="2:7" x14ac:dyDescent="0.25">
      <c r="B116" s="8" t="s">
        <v>57</v>
      </c>
    </row>
    <row r="118" spans="2:7" x14ac:dyDescent="0.25">
      <c r="B118" s="2" t="s">
        <v>58</v>
      </c>
      <c r="F118" s="2" t="s">
        <v>59</v>
      </c>
    </row>
    <row r="119" spans="2:7" ht="18.75" x14ac:dyDescent="0.35">
      <c r="B119" s="13" t="s">
        <v>60</v>
      </c>
      <c r="C119" s="13"/>
      <c r="F119" s="13" t="s">
        <v>61</v>
      </c>
      <c r="G119" s="13"/>
    </row>
    <row r="120" spans="2:7" ht="18.75" x14ac:dyDescent="0.35">
      <c r="B120" s="13" t="s">
        <v>62</v>
      </c>
      <c r="C120" s="13"/>
    </row>
    <row r="122" spans="2:7" x14ac:dyDescent="0.25">
      <c r="B122" s="2" t="s">
        <v>63</v>
      </c>
    </row>
    <row r="123" spans="2:7" x14ac:dyDescent="0.25">
      <c r="B123" s="36">
        <v>2.2010000000000001</v>
      </c>
      <c r="C123" s="13"/>
    </row>
    <row r="124" spans="2:7" x14ac:dyDescent="0.25">
      <c r="B124" s="13"/>
      <c r="C124" s="13"/>
    </row>
    <row r="125" spans="2:7" x14ac:dyDescent="0.25">
      <c r="B125" s="2" t="s">
        <v>64</v>
      </c>
    </row>
    <row r="126" spans="2:7" x14ac:dyDescent="0.25">
      <c r="B126" s="19" t="s">
        <v>65</v>
      </c>
    </row>
    <row r="128" spans="2:7" x14ac:dyDescent="0.25">
      <c r="B128" s="2" t="s">
        <v>66</v>
      </c>
      <c r="G128" s="2">
        <f>$E$95-$B$123*$B$114</f>
        <v>1449.5670973021577</v>
      </c>
    </row>
    <row r="129" spans="2:7" x14ac:dyDescent="0.25">
      <c r="B129" s="2" t="s">
        <v>67</v>
      </c>
      <c r="G129" s="2">
        <f>$E$95+$B$123*$B$114</f>
        <v>3023.2729026978423</v>
      </c>
    </row>
  </sheetData>
  <mergeCells count="45">
    <mergeCell ref="B99:J99"/>
    <mergeCell ref="C65:D65"/>
    <mergeCell ref="E65:F65"/>
    <mergeCell ref="G65:H65"/>
    <mergeCell ref="E66:F66"/>
    <mergeCell ref="G66:H66"/>
    <mergeCell ref="B92:J92"/>
    <mergeCell ref="C63:D63"/>
    <mergeCell ref="E63:F63"/>
    <mergeCell ref="G63:H63"/>
    <mergeCell ref="C64:D64"/>
    <mergeCell ref="E64:F64"/>
    <mergeCell ref="G64:H64"/>
    <mergeCell ref="C61:D61"/>
    <mergeCell ref="E61:F61"/>
    <mergeCell ref="G61:H61"/>
    <mergeCell ref="C62:D62"/>
    <mergeCell ref="E62:F62"/>
    <mergeCell ref="G62:H62"/>
    <mergeCell ref="C59:D59"/>
    <mergeCell ref="E59:F59"/>
    <mergeCell ref="G59:H59"/>
    <mergeCell ref="C60:D60"/>
    <mergeCell ref="E60:F60"/>
    <mergeCell ref="G60:H60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54:D54"/>
    <mergeCell ref="E54:F54"/>
    <mergeCell ref="G54:H54"/>
    <mergeCell ref="B3:J3"/>
    <mergeCell ref="B34:J34"/>
    <mergeCell ref="C53:D53"/>
    <mergeCell ref="E53:F53"/>
    <mergeCell ref="G53:H53"/>
  </mergeCells>
  <pageMargins left="0.3" right="0.12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Решение</vt:lpstr>
      <vt:lpstr>Решение!Область_печати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Технолог</dc:creator>
  <cp:lastModifiedBy>Технолог</cp:lastModifiedBy>
  <cp:lastPrinted>2024-07-11T10:56:26Z</cp:lastPrinted>
  <dcterms:created xsi:type="dcterms:W3CDTF">2024-07-11T10:15:30Z</dcterms:created>
  <dcterms:modified xsi:type="dcterms:W3CDTF">2024-07-11T11:00:25Z</dcterms:modified>
</cp:coreProperties>
</file>