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ytics\Excel\Task_5\"/>
    </mc:Choice>
  </mc:AlternateContent>
  <xr:revisionPtr revIDLastSave="0" documentId="8_{65DA13B3-E6B2-476D-86E2-5810B12D3B12}" xr6:coauthVersionLast="45" xr6:coauthVersionMax="45" xr10:uidLastSave="{00000000-0000-0000-0000-000000000000}"/>
  <bookViews>
    <workbookView xWindow="-120" yWindow="-120" windowWidth="29040" windowHeight="15840" xr2:uid="{79BCB46F-38B2-4888-84C4-B88E1CF61B42}"/>
  </bookViews>
  <sheets>
    <sheet name="ПРОГНОЗ С СЕЗОННОСТЬЮ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5" i="2" l="1" a="1"/>
  <c r="G75" i="2" s="1"/>
  <c r="H75" i="2" s="1"/>
  <c r="G74" i="2" a="1"/>
  <c r="G74" i="2" s="1"/>
  <c r="H74" i="2" s="1"/>
  <c r="G73" i="2"/>
  <c r="H73" i="2" s="1"/>
  <c r="G73" i="2" a="1"/>
  <c r="G72" i="2" a="1"/>
  <c r="G72" i="2" s="1"/>
  <c r="H72" i="2" s="1"/>
  <c r="G71" i="2" a="1"/>
  <c r="G71" i="2" s="1"/>
  <c r="H71" i="2" s="1"/>
  <c r="G70" i="2" a="1"/>
  <c r="G70" i="2" s="1"/>
  <c r="H70" i="2" s="1"/>
  <c r="G69" i="2"/>
  <c r="H69" i="2" s="1"/>
  <c r="G69" i="2" a="1"/>
  <c r="G68" i="2" a="1"/>
  <c r="G68" i="2" s="1"/>
  <c r="H68" i="2" s="1"/>
  <c r="G67" i="2" a="1"/>
  <c r="G67" i="2" s="1"/>
  <c r="H67" i="2" s="1"/>
  <c r="G66" i="2" a="1"/>
  <c r="G66" i="2" s="1"/>
  <c r="H66" i="2" s="1"/>
  <c r="G65" i="2"/>
  <c r="H65" i="2" s="1"/>
  <c r="G65" i="2" a="1"/>
  <c r="G64" i="2" a="1"/>
  <c r="G64" i="2" s="1"/>
  <c r="H64" i="2" s="1"/>
  <c r="K63" i="2" a="1"/>
  <c r="K63" i="2" s="1"/>
  <c r="L63" i="2" s="1"/>
  <c r="G63" i="2" a="1"/>
  <c r="G63" i="2" s="1"/>
  <c r="H63" i="2" s="1"/>
  <c r="I63" i="2" s="1"/>
  <c r="K62" i="2" a="1"/>
  <c r="K62" i="2" s="1"/>
  <c r="G62" i="2" a="1"/>
  <c r="G62" i="2" s="1"/>
  <c r="H62" i="2" s="1"/>
  <c r="I62" i="2" s="1"/>
  <c r="K61" i="2"/>
  <c r="K61" i="2" a="1"/>
  <c r="G61" i="2"/>
  <c r="H61" i="2" s="1"/>
  <c r="G61" i="2" a="1"/>
  <c r="K60" i="2" a="1"/>
  <c r="K60" i="2" s="1"/>
  <c r="L60" i="2" s="1"/>
  <c r="G60" i="2" a="1"/>
  <c r="G60" i="2" s="1"/>
  <c r="H60" i="2" s="1"/>
  <c r="I60" i="2" s="1"/>
  <c r="K59" i="2" a="1"/>
  <c r="K59" i="2" s="1"/>
  <c r="G59" i="2" a="1"/>
  <c r="G59" i="2" s="1"/>
  <c r="H59" i="2" s="1"/>
  <c r="I59" i="2" s="1"/>
  <c r="K58" i="2" a="1"/>
  <c r="K58" i="2" s="1"/>
  <c r="G58" i="2" a="1"/>
  <c r="G58" i="2" s="1"/>
  <c r="H58" i="2" s="1"/>
  <c r="K57" i="2"/>
  <c r="K57" i="2" a="1"/>
  <c r="G57" i="2"/>
  <c r="H57" i="2" s="1"/>
  <c r="I57" i="2" s="1"/>
  <c r="G57" i="2" a="1"/>
  <c r="K56" i="2" a="1"/>
  <c r="K56" i="2" s="1"/>
  <c r="G56" i="2" a="1"/>
  <c r="G56" i="2" s="1"/>
  <c r="H56" i="2" s="1"/>
  <c r="I56" i="2" s="1"/>
  <c r="K55" i="2" a="1"/>
  <c r="K55" i="2" s="1"/>
  <c r="G55" i="2" a="1"/>
  <c r="G55" i="2" s="1"/>
  <c r="H55" i="2" s="1"/>
  <c r="K54" i="2" a="1"/>
  <c r="K54" i="2" s="1"/>
  <c r="G54" i="2" a="1"/>
  <c r="G54" i="2" s="1"/>
  <c r="H54" i="2" s="1"/>
  <c r="K53" i="2"/>
  <c r="L53" i="2" s="1"/>
  <c r="K53" i="2" a="1"/>
  <c r="G53" i="2"/>
  <c r="H53" i="2" s="1"/>
  <c r="I53" i="2" s="1"/>
  <c r="G53" i="2" a="1"/>
  <c r="K52" i="2" a="1"/>
  <c r="K52" i="2" s="1"/>
  <c r="G52" i="2" a="1"/>
  <c r="G52" i="2" s="1"/>
  <c r="H52" i="2" s="1"/>
  <c r="L55" i="2" l="1"/>
  <c r="L58" i="2"/>
  <c r="L61" i="2"/>
  <c r="I54" i="2"/>
  <c r="L54" i="2"/>
  <c r="L56" i="2"/>
  <c r="L57" i="2"/>
  <c r="L59" i="2"/>
  <c r="I61" i="2"/>
  <c r="L62" i="2"/>
  <c r="I52" i="2"/>
  <c r="L52" i="2" s="1"/>
  <c r="I55" i="2"/>
  <c r="I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<sst xmlns="http://schemas.openxmlformats.org/spreadsheetml/2006/main" count="32" uniqueCount="29">
  <si>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Задание</t>
  </si>
  <si>
    <t>В таблице данные прибыли представлены за период с января 2021 по декабрь 2022</t>
  </si>
  <si>
    <t xml:space="preserve">Предсказать продажи на весь 2023 год, учитывая, что в данных присутствует сезонность </t>
  </si>
  <si>
    <t>Использовать встроенные возможности Excel</t>
  </si>
  <si>
    <t>Решение</t>
  </si>
  <si>
    <t>1. По имеющимся данным построим диаграмму и линию тренда:</t>
  </si>
  <si>
    <t>Дата</t>
  </si>
  <si>
    <t>Продажи</t>
  </si>
  <si>
    <t>На основании данных за 2 года мы можем сделать вывод, что у нас присутствует сезонность</t>
  </si>
  <si>
    <t xml:space="preserve">Поэтому, мы можем предположить, что в 2023 году данная сезонность сохранится </t>
  </si>
  <si>
    <t>Чтобы спрогнозировать данные на 2023 год:</t>
  </si>
  <si>
    <t>1. Просчитаем каждую точку линию тренда за 2021-2022 гг.</t>
  </si>
  <si>
    <t>2. Продлим этот же расчёт на 2023 г.</t>
  </si>
  <si>
    <t xml:space="preserve">3. По известным данным просчитаем индекс сезонности  и усредним его </t>
  </si>
  <si>
    <t>4. За счёт умножения усредненного индекса сезонности на прогнозируемый тренд получим продажи на 2023г.</t>
  </si>
  <si>
    <t>Тренд</t>
  </si>
  <si>
    <t>Индекс сезонности</t>
  </si>
  <si>
    <t>Усредненный индекс сезонности</t>
  </si>
  <si>
    <t>Прогноз тренда</t>
  </si>
  <si>
    <t>Прогноз продаж</t>
  </si>
  <si>
    <t>Линия тренда для диапазона на 2021-2022 гг. :</t>
  </si>
  <si>
    <t>=ТЕНДЕНЦИЯ($F$52:$F$75;$E$52:$E$75;$E52)</t>
  </si>
  <si>
    <t>Прогноз тренда на 2023г. :</t>
  </si>
  <si>
    <t>=ТЕНДЕНЦИЯ($F$52:$F$75;$E$52:$E$75;$J52)</t>
  </si>
  <si>
    <t>Индекс сезонности:</t>
  </si>
  <si>
    <t xml:space="preserve">Продажи / Тренд </t>
  </si>
  <si>
    <t>Прогноз продаж:</t>
  </si>
  <si>
    <t>Прогноз тренда 2023 * Усредненный индекс сезонности</t>
  </si>
  <si>
    <t xml:space="preserve">Данные прогноза продаж за 2023 год выведем на диаграмму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</si>
</sst>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mmm\ 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3"/>
      <name val="Arial"/>
      <family val="2"/>
      <charset val="204"/>
    </font>
    <font>
      <sz val="11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14"/>
      <color theme="3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" fontId="5" fillId="0" borderId="1" xfId="1" applyNumberFormat="1" applyFont="1" applyBorder="1"/>
    <xf numFmtId="3" fontId="5" fillId="0" borderId="1" xfId="1" applyNumberFormat="1" applyFont="1" applyBorder="1"/>
    <xf numFmtId="17" fontId="5" fillId="0" borderId="0" xfId="1" applyNumberFormat="1" applyFont="1"/>
    <xf numFmtId="3" fontId="5" fillId="0" borderId="0" xfId="1" applyNumberFormat="1" applyFont="1"/>
    <xf numFmtId="165" fontId="2" fillId="3" borderId="1" xfId="2" applyNumberFormat="1" applyFont="1" applyFill="1" applyBorder="1"/>
    <xf numFmtId="4" fontId="5" fillId="0" borderId="1" xfId="1" applyNumberFormat="1" applyFont="1" applyBorder="1"/>
    <xf numFmtId="17" fontId="5" fillId="4" borderId="1" xfId="1" applyNumberFormat="1" applyFont="1" applyFill="1" applyBorder="1"/>
    <xf numFmtId="3" fontId="5" fillId="5" borderId="1" xfId="1" applyNumberFormat="1" applyFont="1" applyFill="1" applyBorder="1"/>
    <xf numFmtId="0" fontId="7" fillId="0" borderId="0" xfId="3" applyFont="1" applyFill="1"/>
    <xf numFmtId="0" fontId="8" fillId="0" borderId="0" xfId="1" applyFont="1"/>
    <xf numFmtId="4" fontId="5" fillId="0" borderId="0" xfId="1" applyNumberFormat="1" applyFont="1"/>
    <xf numFmtId="164" fontId="2" fillId="0" borderId="0" xfId="2" applyFont="1" applyFill="1" applyBorder="1"/>
    <xf numFmtId="0" fontId="9" fillId="0" borderId="0" xfId="1" applyFont="1"/>
    <xf numFmtId="164" fontId="2" fillId="0" borderId="0" xfId="2" applyFont="1" applyFill="1"/>
    <xf numFmtId="0" fontId="2" fillId="0" borderId="0" xfId="1" quotePrefix="1" applyFont="1"/>
  </cellXfs>
  <cellStyles count="4">
    <cellStyle name="Название 2" xfId="3" xr:uid="{37D9CABF-A3EA-4407-A050-8105B16AFEE4}"/>
    <cellStyle name="Обычный" xfId="0" builtinId="0"/>
    <cellStyle name="Обычный 2" xfId="1" xr:uid="{8989573E-AB97-4B54-87D0-A9FD56B9F9CD}"/>
    <cellStyle name="Финансовый 2" xfId="2" xr:uid="{A3048BA6-3368-4F2A-A758-1DB2C29DD874}"/>
  </cellStyles>
  <dxfs count="8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Pt>
            <c:idx val="24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524F-4757-A41E-73A9F692BD5B}"/>
              </c:ext>
            </c:extLst>
          </c:dPt>
          <c:dPt>
            <c:idx val="25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24F-4757-A41E-73A9F692BD5B}"/>
              </c:ext>
            </c:extLst>
          </c:dPt>
          <c:dPt>
            <c:idx val="26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524F-4757-A41E-73A9F692BD5B}"/>
              </c:ext>
            </c:extLst>
          </c:dPt>
          <c:dPt>
            <c:idx val="27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524F-4757-A41E-73A9F692BD5B}"/>
              </c:ext>
            </c:extLst>
          </c:dPt>
          <c:dPt>
            <c:idx val="28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524F-4757-A41E-73A9F692BD5B}"/>
              </c:ext>
            </c:extLst>
          </c:dPt>
          <c:dPt>
            <c:idx val="29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524F-4757-A41E-73A9F692BD5B}"/>
              </c:ext>
            </c:extLst>
          </c:dPt>
          <c:dPt>
            <c:idx val="30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524F-4757-A41E-73A9F692BD5B}"/>
              </c:ext>
            </c:extLst>
          </c:dPt>
          <c:dPt>
            <c:idx val="31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524F-4757-A41E-73A9F692BD5B}"/>
              </c:ext>
            </c:extLst>
          </c:dPt>
          <c:dPt>
            <c:idx val="32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524F-4757-A41E-73A9F692BD5B}"/>
              </c:ext>
            </c:extLst>
          </c:dPt>
          <c:dPt>
            <c:idx val="33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524F-4757-A41E-73A9F692BD5B}"/>
              </c:ext>
            </c:extLst>
          </c:dPt>
          <c:dPt>
            <c:idx val="34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524F-4757-A41E-73A9F692BD5B}"/>
              </c:ext>
            </c:extLst>
          </c:dPt>
          <c:dPt>
            <c:idx val="35"/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524F-4757-A41E-73A9F692BD5B}"/>
              </c:ext>
            </c:extLst>
          </c:dPt>
          <c:trendline>
            <c:trendlineType val="linear"/>
            <c:dispRSqr val="0"/>
            <c:dispEq val="0"/>
          </c:trendline>
          <c:cat>
            <c:numRef>
              <c:f>('ПРОГНОЗ С СЕЗОННОСТЬЮ'!$E$52:$E$75,'ПРОГНОЗ С СЕЗОННОСТЬЮ'!$J$52:$J$63)</c:f>
              <c:numCache>
                <c:formatCode>mmm\ yyyy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 formatCode="mmm\-yy">
                  <c:v>44930</c:v>
                </c:pt>
                <c:pt idx="25" formatCode="mmm\-yy">
                  <c:v>44961</c:v>
                </c:pt>
                <c:pt idx="26" formatCode="mmm\-yy">
                  <c:v>44989</c:v>
                </c:pt>
                <c:pt idx="27" formatCode="mmm\-yy">
                  <c:v>45020</c:v>
                </c:pt>
                <c:pt idx="28" formatCode="mmm\-yy">
                  <c:v>45050</c:v>
                </c:pt>
                <c:pt idx="29" formatCode="mmm\-yy">
                  <c:v>45081</c:v>
                </c:pt>
                <c:pt idx="30" formatCode="mmm\-yy">
                  <c:v>45111</c:v>
                </c:pt>
                <c:pt idx="31" formatCode="mmm\-yy">
                  <c:v>45142</c:v>
                </c:pt>
                <c:pt idx="32" formatCode="mmm\-yy">
                  <c:v>45173</c:v>
                </c:pt>
                <c:pt idx="33" formatCode="mmm\-yy">
                  <c:v>45203</c:v>
                </c:pt>
                <c:pt idx="34" formatCode="mmm\-yy">
                  <c:v>45234</c:v>
                </c:pt>
                <c:pt idx="35" formatCode="mmm\-yy">
                  <c:v>45264</c:v>
                </c:pt>
              </c:numCache>
            </c:numRef>
          </c:cat>
          <c:val>
            <c:numRef>
              <c:f>('ПРОГНОЗ С СЕЗОННОСТЬЮ'!$F$52:$F$75,'ПРОГНОЗ С СЕЗОННОСТЬЮ'!$L$52:$L$63)</c:f>
              <c:numCache>
                <c:formatCode>#,##0</c:formatCode>
                <c:ptCount val="36"/>
                <c:pt idx="0">
                  <c:v>19414897.940000001</c:v>
                </c:pt>
                <c:pt idx="1">
                  <c:v>12999109.470000001</c:v>
                </c:pt>
                <c:pt idx="2">
                  <c:v>13168478</c:v>
                </c:pt>
                <c:pt idx="3">
                  <c:v>15175140.029999999</c:v>
                </c:pt>
                <c:pt idx="4">
                  <c:v>13505352.33</c:v>
                </c:pt>
                <c:pt idx="5">
                  <c:v>15407155.18</c:v>
                </c:pt>
                <c:pt idx="6">
                  <c:v>13763018.439999999</c:v>
                </c:pt>
                <c:pt idx="7">
                  <c:v>20301480.280000001</c:v>
                </c:pt>
                <c:pt idx="8">
                  <c:v>18023457.98</c:v>
                </c:pt>
                <c:pt idx="9">
                  <c:v>12277725.630000001</c:v>
                </c:pt>
                <c:pt idx="10">
                  <c:v>17740422.119999997</c:v>
                </c:pt>
                <c:pt idx="11">
                  <c:v>17061418.329999998</c:v>
                </c:pt>
                <c:pt idx="12">
                  <c:v>25940245.829999998</c:v>
                </c:pt>
                <c:pt idx="13">
                  <c:v>18309514.829999998</c:v>
                </c:pt>
                <c:pt idx="14">
                  <c:v>17772805.350000001</c:v>
                </c:pt>
                <c:pt idx="15">
                  <c:v>18839659.949999999</c:v>
                </c:pt>
                <c:pt idx="16">
                  <c:v>16786746.469999999</c:v>
                </c:pt>
                <c:pt idx="17">
                  <c:v>20352392.460000001</c:v>
                </c:pt>
                <c:pt idx="18">
                  <c:v>17816685.609999999</c:v>
                </c:pt>
                <c:pt idx="19">
                  <c:v>26958963</c:v>
                </c:pt>
                <c:pt idx="20">
                  <c:v>24989623</c:v>
                </c:pt>
                <c:pt idx="21">
                  <c:v>13881879.5</c:v>
                </c:pt>
                <c:pt idx="22">
                  <c:v>22179836.07</c:v>
                </c:pt>
                <c:pt idx="23">
                  <c:v>22336929</c:v>
                </c:pt>
                <c:pt idx="24">
                  <c:v>30896751.518644542</c:v>
                </c:pt>
                <c:pt idx="25">
                  <c:v>21141344.291021138</c:v>
                </c:pt>
                <c:pt idx="26">
                  <c:v>20843038.563201506</c:v>
                </c:pt>
                <c:pt idx="27">
                  <c:v>22902084.666828465</c:v>
                </c:pt>
                <c:pt idx="28">
                  <c:v>20292236.830637146</c:v>
                </c:pt>
                <c:pt idx="29">
                  <c:v>23755535.900164068</c:v>
                </c:pt>
                <c:pt idx="30">
                  <c:v>20904990.391960673</c:v>
                </c:pt>
                <c:pt idx="31">
                  <c:v>31098643.43761126</c:v>
                </c:pt>
                <c:pt idx="32">
                  <c:v>28114910.025572255</c:v>
                </c:pt>
                <c:pt idx="33">
                  <c:v>17207345.451215554</c:v>
                </c:pt>
                <c:pt idx="34">
                  <c:v>26013119.386245102</c:v>
                </c:pt>
                <c:pt idx="35">
                  <c:v>25513061.599893246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9-524F-4757-A41E-73A9F692B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627728"/>
        <c:axId val="316624200"/>
      </c:lineChart>
      <c:dateAx>
        <c:axId val="316627728"/>
        <c:scaling>
          <c:orientation val="minMax"/>
        </c:scaling>
        <c:delete val="0"/>
        <c:axPos val="b"/>
        <c:minorGridlines>
          <c:spPr>
            <a:ln w="3175"/>
          </c:spPr>
        </c:minorGridlines>
        <c:numFmt formatCode="mmm\ 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316624200"/>
        <c:crosses val="autoZero"/>
        <c:auto val="1"/>
        <c:lblOffset val="100"/>
        <c:baseTimeUnit val="months"/>
        <c:majorUnit val="1"/>
        <c:majorTimeUnit val="months"/>
      </c:dateAx>
      <c:valAx>
        <c:axId val="3166242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1662772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12</xdr:row>
      <xdr:rowOff>161925</xdr:rowOff>
    </xdr:from>
    <xdr:to>
      <xdr:col>12</xdr:col>
      <xdr:colOff>0</xdr:colOff>
      <xdr:row>37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6CBC04-B798-4EC4-972C-6AEFA03BB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hlyantsevAA/Desktop/&#1055;&#1088;&#1086;&#1075;&#1085;&#1086;&#1079;&#1080;&#1088;&#1086;&#1074;&#1072;&#1085;&#1080;&#1077;%20&#1076;&#1072;&#1085;&#1085;&#1099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НДЕНЦИЯ"/>
      <sheetName val="РОСТ"/>
      <sheetName val="ПРОГНОЗ С СЕЗОННОСТЬЮ"/>
      <sheetName val="ЗАДАНИЕ6"/>
      <sheetName val="Лист1"/>
    </sheetNames>
    <sheetDataSet>
      <sheetData sheetId="0"/>
      <sheetData sheetId="1"/>
      <sheetData sheetId="2">
        <row r="52">
          <cell r="E52">
            <v>44197</v>
          </cell>
          <cell r="F52">
            <v>19414897.940000001</v>
          </cell>
          <cell r="J52">
            <v>44930</v>
          </cell>
          <cell r="L52">
            <v>30896751.518644542</v>
          </cell>
        </row>
        <row r="53">
          <cell r="E53">
            <v>44228</v>
          </cell>
          <cell r="F53">
            <v>12999109.470000001</v>
          </cell>
          <cell r="J53">
            <v>44961</v>
          </cell>
          <cell r="L53">
            <v>21141344.291021138</v>
          </cell>
        </row>
        <row r="54">
          <cell r="E54">
            <v>44256</v>
          </cell>
          <cell r="F54">
            <v>13168478</v>
          </cell>
          <cell r="J54">
            <v>44989</v>
          </cell>
          <cell r="L54">
            <v>20843038.563201506</v>
          </cell>
        </row>
        <row r="55">
          <cell r="E55">
            <v>44287</v>
          </cell>
          <cell r="F55">
            <v>15175140.029999999</v>
          </cell>
          <cell r="J55">
            <v>45020</v>
          </cell>
          <cell r="L55">
            <v>22902084.666828465</v>
          </cell>
        </row>
        <row r="56">
          <cell r="E56">
            <v>44317</v>
          </cell>
          <cell r="F56">
            <v>13505352.33</v>
          </cell>
          <cell r="J56">
            <v>45050</v>
          </cell>
          <cell r="L56">
            <v>20292236.830637146</v>
          </cell>
        </row>
        <row r="57">
          <cell r="E57">
            <v>44348</v>
          </cell>
          <cell r="F57">
            <v>15407155.18</v>
          </cell>
          <cell r="J57">
            <v>45081</v>
          </cell>
          <cell r="L57">
            <v>23755535.900164068</v>
          </cell>
        </row>
        <row r="58">
          <cell r="E58">
            <v>44378</v>
          </cell>
          <cell r="F58">
            <v>13763018.439999999</v>
          </cell>
          <cell r="J58">
            <v>45111</v>
          </cell>
          <cell r="L58">
            <v>20904990.391960673</v>
          </cell>
        </row>
        <row r="59">
          <cell r="E59">
            <v>44409</v>
          </cell>
          <cell r="F59">
            <v>20301480.280000001</v>
          </cell>
          <cell r="J59">
            <v>45142</v>
          </cell>
          <cell r="L59">
            <v>31098643.43761126</v>
          </cell>
        </row>
        <row r="60">
          <cell r="E60">
            <v>44440</v>
          </cell>
          <cell r="F60">
            <v>18023457.98</v>
          </cell>
          <cell r="J60">
            <v>45173</v>
          </cell>
          <cell r="L60">
            <v>28114910.025572255</v>
          </cell>
        </row>
        <row r="61">
          <cell r="E61">
            <v>44470</v>
          </cell>
          <cell r="F61">
            <v>12277725.630000001</v>
          </cell>
          <cell r="J61">
            <v>45203</v>
          </cell>
          <cell r="L61">
            <v>17207345.451215554</v>
          </cell>
        </row>
        <row r="62">
          <cell r="E62">
            <v>44501</v>
          </cell>
          <cell r="F62">
            <v>17740422.119999997</v>
          </cell>
          <cell r="J62">
            <v>45234</v>
          </cell>
          <cell r="L62">
            <v>26013119.386245102</v>
          </cell>
        </row>
        <row r="63">
          <cell r="E63">
            <v>44531</v>
          </cell>
          <cell r="F63">
            <v>17061418.329999998</v>
          </cell>
          <cell r="J63">
            <v>45264</v>
          </cell>
          <cell r="L63">
            <v>25513061.599893246</v>
          </cell>
        </row>
        <row r="64">
          <cell r="E64">
            <v>44562</v>
          </cell>
          <cell r="F64">
            <v>25940245.829999998</v>
          </cell>
        </row>
        <row r="65">
          <cell r="E65">
            <v>44593</v>
          </cell>
          <cell r="F65">
            <v>18309514.829999998</v>
          </cell>
        </row>
        <row r="66">
          <cell r="E66">
            <v>44621</v>
          </cell>
          <cell r="F66">
            <v>17772805.350000001</v>
          </cell>
        </row>
        <row r="67">
          <cell r="E67">
            <v>44652</v>
          </cell>
          <cell r="F67">
            <v>18839659.949999999</v>
          </cell>
        </row>
        <row r="68">
          <cell r="E68">
            <v>44682</v>
          </cell>
          <cell r="F68">
            <v>16786746.469999999</v>
          </cell>
        </row>
        <row r="69">
          <cell r="E69">
            <v>44713</v>
          </cell>
          <cell r="F69">
            <v>20352392.460000001</v>
          </cell>
        </row>
        <row r="70">
          <cell r="E70">
            <v>44743</v>
          </cell>
          <cell r="F70">
            <v>17816685.609999999</v>
          </cell>
        </row>
        <row r="71">
          <cell r="E71">
            <v>44774</v>
          </cell>
          <cell r="F71">
            <v>26958963</v>
          </cell>
        </row>
        <row r="72">
          <cell r="E72">
            <v>44805</v>
          </cell>
          <cell r="F72">
            <v>24989623</v>
          </cell>
        </row>
        <row r="73">
          <cell r="E73">
            <v>44835</v>
          </cell>
          <cell r="F73">
            <v>13881879.5</v>
          </cell>
        </row>
        <row r="74">
          <cell r="E74">
            <v>44866</v>
          </cell>
          <cell r="F74">
            <v>22179836.07</v>
          </cell>
        </row>
        <row r="75">
          <cell r="E75">
            <v>44896</v>
          </cell>
          <cell r="F75">
            <v>22336929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0354-5ECF-4FD2-B256-B447D982297C}">
  <sheetPr>
    <tabColor theme="8"/>
  </sheetPr>
  <dimension ref="B3:L91"/>
  <sheetViews>
    <sheetView showGridLines="0" tabSelected="1" zoomScaleNormal="100" workbookViewId="0">
      <selection activeCell="P14" sqref="P14"/>
    </sheetView>
  </sheetViews>
  <sheetFormatPr defaultColWidth="9.140625" defaultRowHeight="14.25" x14ac:dyDescent="0.2"/>
  <cols>
    <col min="1" max="1" width="9.140625" style="1"/>
    <col min="2" max="2" width="12.5703125" style="1" customWidth="1"/>
    <col min="3" max="3" width="12.7109375" style="1" customWidth="1"/>
    <col min="4" max="4" width="14" style="1" customWidth="1"/>
    <col min="5" max="5" width="13.28515625" style="1" customWidth="1"/>
    <col min="6" max="6" width="13.5703125" style="1" customWidth="1"/>
    <col min="7" max="7" width="13.7109375" style="1" customWidth="1"/>
    <col min="8" max="8" width="13.42578125" style="1" customWidth="1"/>
    <col min="9" max="9" width="22.7109375" style="1" customWidth="1"/>
    <col min="10" max="10" width="12" style="1" customWidth="1"/>
    <col min="11" max="11" width="12.85546875" style="1" customWidth="1"/>
    <col min="12" max="12" width="13.7109375" style="1" customWidth="1"/>
    <col min="13" max="16384" width="9.140625" style="1"/>
  </cols>
  <sheetData>
    <row r="3" spans="2:5" ht="15.75" x14ac:dyDescent="0.2">
      <c r="E3" s="2" t="s">
        <v>0</v>
      </c>
    </row>
    <row r="4" spans="2:5" x14ac:dyDescent="0.2">
      <c r="E4" s="1" t="s">
        <v>1</v>
      </c>
    </row>
    <row r="6" spans="2:5" x14ac:dyDescent="0.2">
      <c r="E6" s="1" t="s">
        <v>2</v>
      </c>
    </row>
    <row r="7" spans="2:5" x14ac:dyDescent="0.2">
      <c r="E7" s="1" t="s">
        <v>3</v>
      </c>
    </row>
    <row r="11" spans="2:5" ht="15.75" x14ac:dyDescent="0.2">
      <c r="E11" s="2" t="s">
        <v>4</v>
      </c>
    </row>
    <row r="12" spans="2:5" x14ac:dyDescent="0.2">
      <c r="E12" s="1" t="s">
        <v>5</v>
      </c>
    </row>
    <row r="14" spans="2:5" ht="15" x14ac:dyDescent="0.2">
      <c r="B14" s="3" t="s">
        <v>6</v>
      </c>
      <c r="C14" s="4" t="s">
        <v>7</v>
      </c>
    </row>
    <row r="15" spans="2:5" x14ac:dyDescent="0.2">
      <c r="B15" s="5">
        <v>44197</v>
      </c>
      <c r="C15" s="6">
        <v>19414897.940000001</v>
      </c>
    </row>
    <row r="16" spans="2:5" x14ac:dyDescent="0.2">
      <c r="B16" s="5">
        <v>44228</v>
      </c>
      <c r="C16" s="6">
        <v>12999109.470000001</v>
      </c>
    </row>
    <row r="17" spans="2:3" x14ac:dyDescent="0.2">
      <c r="B17" s="5">
        <v>44256</v>
      </c>
      <c r="C17" s="6">
        <v>13168478</v>
      </c>
    </row>
    <row r="18" spans="2:3" x14ac:dyDescent="0.2">
      <c r="B18" s="5">
        <v>44287</v>
      </c>
      <c r="C18" s="6">
        <v>15175140.029999999</v>
      </c>
    </row>
    <row r="19" spans="2:3" x14ac:dyDescent="0.2">
      <c r="B19" s="5">
        <v>44317</v>
      </c>
      <c r="C19" s="6">
        <v>13505352.33</v>
      </c>
    </row>
    <row r="20" spans="2:3" x14ac:dyDescent="0.2">
      <c r="B20" s="5">
        <v>44348</v>
      </c>
      <c r="C20" s="6">
        <v>15407155.18</v>
      </c>
    </row>
    <row r="21" spans="2:3" x14ac:dyDescent="0.2">
      <c r="B21" s="5">
        <v>44378</v>
      </c>
      <c r="C21" s="6">
        <v>13763018.439999999</v>
      </c>
    </row>
    <row r="22" spans="2:3" x14ac:dyDescent="0.2">
      <c r="B22" s="5">
        <v>44409</v>
      </c>
      <c r="C22" s="6">
        <v>20301480.280000001</v>
      </c>
    </row>
    <row r="23" spans="2:3" x14ac:dyDescent="0.2">
      <c r="B23" s="5">
        <v>44440</v>
      </c>
      <c r="C23" s="6">
        <v>18023457.98</v>
      </c>
    </row>
    <row r="24" spans="2:3" x14ac:dyDescent="0.2">
      <c r="B24" s="5">
        <v>44470</v>
      </c>
      <c r="C24" s="6">
        <v>12277725.630000001</v>
      </c>
    </row>
    <row r="25" spans="2:3" x14ac:dyDescent="0.2">
      <c r="B25" s="5">
        <v>44501</v>
      </c>
      <c r="C25" s="6">
        <v>17740422.119999997</v>
      </c>
    </row>
    <row r="26" spans="2:3" x14ac:dyDescent="0.2">
      <c r="B26" s="5">
        <v>44531</v>
      </c>
      <c r="C26" s="6">
        <v>17061418.329999998</v>
      </c>
    </row>
    <row r="27" spans="2:3" x14ac:dyDescent="0.2">
      <c r="B27" s="5">
        <v>44562</v>
      </c>
      <c r="C27" s="6">
        <v>25940245.829999998</v>
      </c>
    </row>
    <row r="28" spans="2:3" x14ac:dyDescent="0.2">
      <c r="B28" s="5">
        <v>44593</v>
      </c>
      <c r="C28" s="6">
        <v>18309514.829999998</v>
      </c>
    </row>
    <row r="29" spans="2:3" x14ac:dyDescent="0.2">
      <c r="B29" s="5">
        <v>44621</v>
      </c>
      <c r="C29" s="6">
        <v>17772805.350000001</v>
      </c>
    </row>
    <row r="30" spans="2:3" x14ac:dyDescent="0.2">
      <c r="B30" s="5">
        <v>44652</v>
      </c>
      <c r="C30" s="6">
        <v>18839659.949999999</v>
      </c>
    </row>
    <row r="31" spans="2:3" x14ac:dyDescent="0.2">
      <c r="B31" s="5">
        <v>44682</v>
      </c>
      <c r="C31" s="6">
        <v>16786746.469999999</v>
      </c>
    </row>
    <row r="32" spans="2:3" x14ac:dyDescent="0.2">
      <c r="B32" s="5">
        <v>44713</v>
      </c>
      <c r="C32" s="6">
        <v>20352392.460000001</v>
      </c>
    </row>
    <row r="33" spans="2:5" x14ac:dyDescent="0.2">
      <c r="B33" s="5">
        <v>44743</v>
      </c>
      <c r="C33" s="6">
        <v>17816685.609999999</v>
      </c>
    </row>
    <row r="34" spans="2:5" x14ac:dyDescent="0.2">
      <c r="B34" s="5">
        <v>44774</v>
      </c>
      <c r="C34" s="6">
        <v>26958963</v>
      </c>
    </row>
    <row r="35" spans="2:5" x14ac:dyDescent="0.2">
      <c r="B35" s="5">
        <v>44805</v>
      </c>
      <c r="C35" s="6">
        <v>24989623</v>
      </c>
    </row>
    <row r="36" spans="2:5" x14ac:dyDescent="0.2">
      <c r="B36" s="5">
        <v>44835</v>
      </c>
      <c r="C36" s="6">
        <v>13881879.5</v>
      </c>
    </row>
    <row r="37" spans="2:5" x14ac:dyDescent="0.2">
      <c r="B37" s="5">
        <v>44866</v>
      </c>
      <c r="C37" s="6">
        <v>22179836.07</v>
      </c>
    </row>
    <row r="38" spans="2:5" x14ac:dyDescent="0.2">
      <c r="B38" s="5">
        <v>44896</v>
      </c>
      <c r="C38" s="6">
        <v>22336929</v>
      </c>
    </row>
    <row r="39" spans="2:5" x14ac:dyDescent="0.2">
      <c r="B39" s="7"/>
      <c r="C39" s="8"/>
    </row>
    <row r="40" spans="2:5" x14ac:dyDescent="0.2">
      <c r="B40" s="7"/>
      <c r="C40" s="8"/>
      <c r="E40" s="1" t="s">
        <v>8</v>
      </c>
    </row>
    <row r="41" spans="2:5" x14ac:dyDescent="0.2">
      <c r="B41" s="7"/>
      <c r="C41" s="8"/>
      <c r="E41" s="1" t="s">
        <v>9</v>
      </c>
    </row>
    <row r="42" spans="2:5" x14ac:dyDescent="0.2">
      <c r="B42" s="7"/>
      <c r="C42" s="8"/>
    </row>
    <row r="43" spans="2:5" x14ac:dyDescent="0.2">
      <c r="B43" s="7"/>
      <c r="C43" s="8"/>
    </row>
    <row r="44" spans="2:5" x14ac:dyDescent="0.2">
      <c r="B44" s="7"/>
      <c r="C44" s="8"/>
      <c r="E44" s="1" t="s">
        <v>10</v>
      </c>
    </row>
    <row r="45" spans="2:5" x14ac:dyDescent="0.2">
      <c r="B45" s="7"/>
      <c r="C45" s="8"/>
    </row>
    <row r="46" spans="2:5" x14ac:dyDescent="0.2">
      <c r="B46" s="7"/>
      <c r="C46" s="8"/>
      <c r="E46" s="1" t="s">
        <v>11</v>
      </c>
    </row>
    <row r="47" spans="2:5" x14ac:dyDescent="0.2">
      <c r="B47" s="7"/>
      <c r="C47" s="8"/>
      <c r="E47" s="1" t="s">
        <v>12</v>
      </c>
    </row>
    <row r="48" spans="2:5" x14ac:dyDescent="0.2">
      <c r="B48" s="7"/>
      <c r="C48" s="8"/>
      <c r="E48" s="1" t="s">
        <v>13</v>
      </c>
    </row>
    <row r="49" spans="2:12" x14ac:dyDescent="0.2">
      <c r="B49" s="7"/>
      <c r="C49" s="8"/>
      <c r="E49" s="1" t="s">
        <v>14</v>
      </c>
    </row>
    <row r="50" spans="2:12" x14ac:dyDescent="0.2">
      <c r="B50" s="7"/>
      <c r="C50" s="8"/>
    </row>
    <row r="51" spans="2:12" ht="30" x14ac:dyDescent="0.2">
      <c r="B51" s="7"/>
      <c r="C51" s="8"/>
      <c r="E51" s="3" t="s">
        <v>6</v>
      </c>
      <c r="F51" s="4" t="s">
        <v>7</v>
      </c>
      <c r="G51" s="3" t="s">
        <v>15</v>
      </c>
      <c r="H51" s="4" t="s">
        <v>16</v>
      </c>
      <c r="I51" s="4" t="s">
        <v>17</v>
      </c>
      <c r="J51" s="4" t="s">
        <v>6</v>
      </c>
      <c r="K51" s="4" t="s">
        <v>18</v>
      </c>
      <c r="L51" s="4" t="s">
        <v>19</v>
      </c>
    </row>
    <row r="52" spans="2:12" x14ac:dyDescent="0.2">
      <c r="B52" s="7"/>
      <c r="C52" s="8"/>
      <c r="E52" s="9">
        <v>44197</v>
      </c>
      <c r="F52" s="6">
        <v>19414897.940000001</v>
      </c>
      <c r="G52" s="6" cm="1">
        <f t="array" ref="G52">TREND($F$52:$F$75,$E$52:$E$75,$E52)</f>
        <v>14336619.521910369</v>
      </c>
      <c r="H52" s="10">
        <f>F52/G52</f>
        <v>1.3542172832534616</v>
      </c>
      <c r="I52" s="10">
        <f>AVERAGE(H52,H64)</f>
        <v>1.3859047229602637</v>
      </c>
      <c r="J52" s="11">
        <v>44930</v>
      </c>
      <c r="K52" s="12" cm="1">
        <f t="array" ref="K52">TREND($F$52:$F$75,$E$52:$E$75,$J52)</f>
        <v>22293561.026799679</v>
      </c>
      <c r="L52" s="12">
        <f>K52*I52</f>
        <v>30896751.518644542</v>
      </c>
    </row>
    <row r="53" spans="2:12" x14ac:dyDescent="0.2">
      <c r="B53" s="7"/>
      <c r="C53" s="8"/>
      <c r="E53" s="9">
        <v>44228</v>
      </c>
      <c r="F53" s="6">
        <v>12999109.470000001</v>
      </c>
      <c r="G53" s="6" cm="1">
        <f t="array" ref="G53">TREND($F$52:$F$75,$E$52:$E$75,$E53)</f>
        <v>14673134.101244032</v>
      </c>
      <c r="H53" s="10">
        <f t="shared" ref="H53:H75" si="0">F53/G53</f>
        <v>0.88591226525339917</v>
      </c>
      <c r="I53" s="10">
        <f t="shared" ref="I53:I63" si="1">AVERAGE(H53,H65)</f>
        <v>0.93421447895168686</v>
      </c>
      <c r="J53" s="11">
        <v>44961</v>
      </c>
      <c r="K53" s="12" cm="1">
        <f t="array" ref="K53">TREND($F$52:$F$75,$E$52:$E$75,$J53)</f>
        <v>22630075.606133342</v>
      </c>
      <c r="L53" s="12">
        <f t="shared" ref="L53:L63" si="2">K53*I53</f>
        <v>21141344.291021138</v>
      </c>
    </row>
    <row r="54" spans="2:12" x14ac:dyDescent="0.2">
      <c r="B54" s="7"/>
      <c r="C54" s="8"/>
      <c r="E54" s="9">
        <v>44256</v>
      </c>
      <c r="F54" s="6">
        <v>13168478</v>
      </c>
      <c r="G54" s="6" cm="1">
        <f t="array" ref="G54">TREND($F$52:$F$75,$E$52:$E$75,$E54)</f>
        <v>14977082.753545403</v>
      </c>
      <c r="H54" s="10">
        <f t="shared" si="0"/>
        <v>0.8792418534832982</v>
      </c>
      <c r="I54" s="10">
        <f t="shared" si="1"/>
        <v>0.90882604502067799</v>
      </c>
      <c r="J54" s="11">
        <v>44989</v>
      </c>
      <c r="K54" s="12" cm="1">
        <f t="array" ref="K54">TREND($F$52:$F$75,$E$52:$E$75,$J54)</f>
        <v>22934024.258434713</v>
      </c>
      <c r="L54" s="12">
        <f t="shared" si="2"/>
        <v>20843038.563201506</v>
      </c>
    </row>
    <row r="55" spans="2:12" x14ac:dyDescent="0.2">
      <c r="B55" s="7"/>
      <c r="C55" s="8"/>
      <c r="E55" s="9">
        <v>44287</v>
      </c>
      <c r="F55" s="6">
        <v>15175140.029999999</v>
      </c>
      <c r="G55" s="6" cm="1">
        <f t="array" ref="G55">TREND($F$52:$F$75,$E$52:$E$75,$E55)</f>
        <v>15313597.332879066</v>
      </c>
      <c r="H55" s="10">
        <f t="shared" si="0"/>
        <v>0.9909585383584697</v>
      </c>
      <c r="I55" s="10">
        <f t="shared" si="1"/>
        <v>0.98416649594972405</v>
      </c>
      <c r="J55" s="11">
        <v>45020</v>
      </c>
      <c r="K55" s="12" cm="1">
        <f t="array" ref="K55">TREND($F$52:$F$75,$E$52:$E$75,$J55)</f>
        <v>23270538.837768376</v>
      </c>
      <c r="L55" s="12">
        <f t="shared" si="2"/>
        <v>22902084.666828465</v>
      </c>
    </row>
    <row r="56" spans="2:12" s="14" customFormat="1" ht="18" x14ac:dyDescent="0.25">
      <c r="B56" s="13"/>
      <c r="E56" s="9">
        <v>44317</v>
      </c>
      <c r="F56" s="6">
        <v>13505352.33</v>
      </c>
      <c r="G56" s="6" cm="1">
        <f t="array" ref="G56">TREND($F$52:$F$75,$E$52:$E$75,$E56)</f>
        <v>15639256.603201926</v>
      </c>
      <c r="H56" s="10">
        <f t="shared" si="0"/>
        <v>0.863554622361971</v>
      </c>
      <c r="I56" s="10">
        <f t="shared" si="1"/>
        <v>0.85997908382023858</v>
      </c>
      <c r="J56" s="11">
        <v>45050</v>
      </c>
      <c r="K56" s="12" cm="1">
        <f t="array" ref="K56">TREND($F$52:$F$75,$E$52:$E$75,$J56)</f>
        <v>23596198.108091235</v>
      </c>
      <c r="L56" s="12">
        <f t="shared" si="2"/>
        <v>20292236.830637146</v>
      </c>
    </row>
    <row r="57" spans="2:12" x14ac:dyDescent="0.2">
      <c r="E57" s="9">
        <v>44348</v>
      </c>
      <c r="F57" s="6">
        <v>15407155.18</v>
      </c>
      <c r="G57" s="6" cm="1">
        <f t="array" ref="G57">TREND($F$52:$F$75,$E$52:$E$75,$E57)</f>
        <v>15975771.182535589</v>
      </c>
      <c r="H57" s="10">
        <f t="shared" si="0"/>
        <v>0.96440760223473976</v>
      </c>
      <c r="I57" s="10">
        <f t="shared" si="1"/>
        <v>0.99259687819033049</v>
      </c>
      <c r="J57" s="11">
        <v>45081</v>
      </c>
      <c r="K57" s="12" cm="1">
        <f t="array" ref="K57">TREND($F$52:$F$75,$E$52:$E$75,$J57)</f>
        <v>23932712.687424898</v>
      </c>
      <c r="L57" s="12">
        <f t="shared" si="2"/>
        <v>23755535.900164068</v>
      </c>
    </row>
    <row r="58" spans="2:12" x14ac:dyDescent="0.2">
      <c r="E58" s="9">
        <v>44378</v>
      </c>
      <c r="F58" s="6">
        <v>13763018.439999999</v>
      </c>
      <c r="G58" s="6" cm="1">
        <f t="array" ref="G58">TREND($F$52:$F$75,$E$52:$E$75,$E58)</f>
        <v>16301430.452858508</v>
      </c>
      <c r="H58" s="10">
        <f t="shared" si="0"/>
        <v>0.84428286706499489</v>
      </c>
      <c r="I58" s="10">
        <f t="shared" si="1"/>
        <v>0.86176394806593293</v>
      </c>
      <c r="J58" s="11">
        <v>45111</v>
      </c>
      <c r="K58" s="12" cm="1">
        <f t="array" ref="K58">TREND($F$52:$F$75,$E$52:$E$75,$J58)</f>
        <v>24258371.957747817</v>
      </c>
      <c r="L58" s="12">
        <f t="shared" si="2"/>
        <v>20904990.391960673</v>
      </c>
    </row>
    <row r="59" spans="2:12" x14ac:dyDescent="0.2">
      <c r="E59" s="9">
        <v>44409</v>
      </c>
      <c r="F59" s="6">
        <v>20301480.280000001</v>
      </c>
      <c r="G59" s="6" cm="1">
        <f t="array" ref="G59">TREND($F$52:$F$75,$E$52:$E$75,$E59)</f>
        <v>16637945.032192171</v>
      </c>
      <c r="H59" s="10">
        <f t="shared" si="0"/>
        <v>1.2201915705767381</v>
      </c>
      <c r="I59" s="10">
        <f t="shared" si="1"/>
        <v>1.2644353284868433</v>
      </c>
      <c r="J59" s="11">
        <v>45142</v>
      </c>
      <c r="K59" s="12" cm="1">
        <f t="array" ref="K59">TREND($F$52:$F$75,$E$52:$E$75,$J59)</f>
        <v>24594886.53708148</v>
      </c>
      <c r="L59" s="12">
        <f t="shared" si="2"/>
        <v>31098643.43761126</v>
      </c>
    </row>
    <row r="60" spans="2:12" x14ac:dyDescent="0.2">
      <c r="E60" s="9">
        <v>44440</v>
      </c>
      <c r="F60" s="6">
        <v>18023457.98</v>
      </c>
      <c r="G60" s="6" cm="1">
        <f t="array" ref="G60">TREND($F$52:$F$75,$E$52:$E$75,$E60)</f>
        <v>16974459.611525774</v>
      </c>
      <c r="H60" s="10">
        <f t="shared" si="0"/>
        <v>1.0617986311482899</v>
      </c>
      <c r="I60" s="10">
        <f t="shared" si="1"/>
        <v>1.1276907340382534</v>
      </c>
      <c r="J60" s="11">
        <v>45173</v>
      </c>
      <c r="K60" s="12" cm="1">
        <f t="array" ref="K60">TREND($F$52:$F$75,$E$52:$E$75,$J60)</f>
        <v>24931401.116415083</v>
      </c>
      <c r="L60" s="12">
        <f t="shared" si="2"/>
        <v>28114910.025572255</v>
      </c>
    </row>
    <row r="61" spans="2:12" x14ac:dyDescent="0.2">
      <c r="E61" s="9">
        <v>44470</v>
      </c>
      <c r="F61" s="6">
        <v>12277725.630000001</v>
      </c>
      <c r="G61" s="6" cm="1">
        <f t="array" ref="G61">TREND($F$52:$F$75,$E$52:$E$75,$E61)</f>
        <v>17300118.881848693</v>
      </c>
      <c r="H61" s="10">
        <f t="shared" si="0"/>
        <v>0.70969024628390309</v>
      </c>
      <c r="I61" s="10">
        <f t="shared" si="1"/>
        <v>0.68128852636591075</v>
      </c>
      <c r="J61" s="11">
        <v>45203</v>
      </c>
      <c r="K61" s="12" cm="1">
        <f t="array" ref="K61">TREND($F$52:$F$75,$E$52:$E$75,$J61)</f>
        <v>25257060.386738002</v>
      </c>
      <c r="L61" s="12">
        <f t="shared" si="2"/>
        <v>17207345.451215554</v>
      </c>
    </row>
    <row r="62" spans="2:12" x14ac:dyDescent="0.2">
      <c r="E62" s="9">
        <v>44501</v>
      </c>
      <c r="F62" s="6">
        <v>17740422.119999997</v>
      </c>
      <c r="G62" s="6" cm="1">
        <f t="array" ref="G62">TREND($F$52:$F$75,$E$52:$E$75,$E62)</f>
        <v>17636633.461182356</v>
      </c>
      <c r="H62" s="10">
        <f t="shared" si="0"/>
        <v>1.0058848339194708</v>
      </c>
      <c r="I62" s="10">
        <f t="shared" si="1"/>
        <v>1.0163925680851389</v>
      </c>
      <c r="J62" s="11">
        <v>45234</v>
      </c>
      <c r="K62" s="12" cm="1">
        <f t="array" ref="K62">TREND($F$52:$F$75,$E$52:$E$75,$J62)</f>
        <v>25593574.966071665</v>
      </c>
      <c r="L62" s="12">
        <f t="shared" si="2"/>
        <v>26013119.386245102</v>
      </c>
    </row>
    <row r="63" spans="2:12" x14ac:dyDescent="0.2">
      <c r="E63" s="9">
        <v>44531</v>
      </c>
      <c r="F63" s="6">
        <v>17061418.329999998</v>
      </c>
      <c r="G63" s="6" cm="1">
        <f t="array" ref="G63">TREND($F$52:$F$75,$E$52:$E$75,$E63)</f>
        <v>17962292.731505215</v>
      </c>
      <c r="H63" s="10">
        <f t="shared" si="0"/>
        <v>0.94984635786916471</v>
      </c>
      <c r="I63" s="10">
        <f t="shared" si="1"/>
        <v>0.98432929642917644</v>
      </c>
      <c r="J63" s="11">
        <v>45264</v>
      </c>
      <c r="K63" s="12" cm="1">
        <f t="array" ref="K63">TREND($F$52:$F$75,$E$52:$E$75,$J63)</f>
        <v>25919234.236394525</v>
      </c>
      <c r="L63" s="12">
        <f t="shared" si="2"/>
        <v>25513061.599893246</v>
      </c>
    </row>
    <row r="64" spans="2:12" x14ac:dyDescent="0.2">
      <c r="E64" s="9">
        <v>44562</v>
      </c>
      <c r="F64" s="6">
        <v>25940245.829999998</v>
      </c>
      <c r="G64" s="6" cm="1">
        <f t="array" ref="G64">TREND($F$52:$F$75,$E$52:$E$75,$E64)</f>
        <v>18298807.310838878</v>
      </c>
      <c r="H64" s="10">
        <f t="shared" si="0"/>
        <v>1.4175921626670658</v>
      </c>
    </row>
    <row r="65" spans="5:9" x14ac:dyDescent="0.2">
      <c r="E65" s="9">
        <v>44593</v>
      </c>
      <c r="F65" s="6">
        <v>18309514.829999998</v>
      </c>
      <c r="G65" s="6" cm="1">
        <f t="array" ref="G65">TREND($F$52:$F$75,$E$52:$E$75,$E65)</f>
        <v>18635321.890172541</v>
      </c>
      <c r="H65" s="10">
        <f t="shared" si="0"/>
        <v>0.98251669264997454</v>
      </c>
    </row>
    <row r="66" spans="5:9" x14ac:dyDescent="0.2">
      <c r="E66" s="9">
        <v>44621</v>
      </c>
      <c r="F66" s="6">
        <v>17772805.350000001</v>
      </c>
      <c r="G66" s="6" cm="1">
        <f t="array" ref="G66">TREND($F$52:$F$75,$E$52:$E$75,$E66)</f>
        <v>18939270.542473912</v>
      </c>
      <c r="H66" s="10">
        <f t="shared" si="0"/>
        <v>0.93841023655805789</v>
      </c>
    </row>
    <row r="67" spans="5:9" x14ac:dyDescent="0.2">
      <c r="E67" s="9">
        <v>44652</v>
      </c>
      <c r="F67" s="6">
        <v>18839659.949999999</v>
      </c>
      <c r="G67" s="6" cm="1">
        <f t="array" ref="G67">TREND($F$52:$F$75,$E$52:$E$75,$E67)</f>
        <v>19275785.121807575</v>
      </c>
      <c r="H67" s="10">
        <f t="shared" si="0"/>
        <v>0.97737445354097829</v>
      </c>
    </row>
    <row r="68" spans="5:9" x14ac:dyDescent="0.2">
      <c r="E68" s="9">
        <v>44682</v>
      </c>
      <c r="F68" s="6">
        <v>16786746.469999999</v>
      </c>
      <c r="G68" s="6" cm="1">
        <f t="array" ref="G68">TREND($F$52:$F$75,$E$52:$E$75,$E68)</f>
        <v>19601444.392130435</v>
      </c>
      <c r="H68" s="10">
        <f t="shared" si="0"/>
        <v>0.85640354527850626</v>
      </c>
    </row>
    <row r="69" spans="5:9" x14ac:dyDescent="0.2">
      <c r="E69" s="9">
        <v>44713</v>
      </c>
      <c r="F69" s="6">
        <v>20352392.460000001</v>
      </c>
      <c r="G69" s="6" cm="1">
        <f t="array" ref="G69">TREND($F$52:$F$75,$E$52:$E$75,$E69)</f>
        <v>19937958.971464097</v>
      </c>
      <c r="H69" s="10">
        <f t="shared" si="0"/>
        <v>1.0207861541459211</v>
      </c>
    </row>
    <row r="70" spans="5:9" x14ac:dyDescent="0.2">
      <c r="E70" s="9">
        <v>44743</v>
      </c>
      <c r="F70" s="6">
        <v>17816685.609999999</v>
      </c>
      <c r="G70" s="6" cm="1">
        <f t="array" ref="G70">TREND($F$52:$F$75,$E$52:$E$75,$E70)</f>
        <v>20263618.241787016</v>
      </c>
      <c r="H70" s="10">
        <f t="shared" si="0"/>
        <v>0.87924502906687085</v>
      </c>
    </row>
    <row r="71" spans="5:9" x14ac:dyDescent="0.2">
      <c r="E71" s="9">
        <v>44774</v>
      </c>
      <c r="F71" s="6">
        <v>26958963</v>
      </c>
      <c r="G71" s="6" cm="1">
        <f t="array" ref="G71">TREND($F$52:$F$75,$E$52:$E$75,$E71)</f>
        <v>20600132.821120679</v>
      </c>
      <c r="H71" s="10">
        <f t="shared" si="0"/>
        <v>1.3086790863969484</v>
      </c>
    </row>
    <row r="72" spans="5:9" x14ac:dyDescent="0.2">
      <c r="E72" s="9">
        <v>44805</v>
      </c>
      <c r="F72" s="6">
        <v>24989623</v>
      </c>
      <c r="G72" s="6" cm="1">
        <f t="array" ref="G72">TREND($F$52:$F$75,$E$52:$E$75,$E72)</f>
        <v>20936647.400454283</v>
      </c>
      <c r="H72" s="10">
        <f t="shared" si="0"/>
        <v>1.1935828369282169</v>
      </c>
    </row>
    <row r="73" spans="5:9" x14ac:dyDescent="0.2">
      <c r="E73" s="9">
        <v>44835</v>
      </c>
      <c r="F73" s="6">
        <v>13881879.5</v>
      </c>
      <c r="G73" s="6" cm="1">
        <f t="array" ref="G73">TREND($F$52:$F$75,$E$52:$E$75,$E73)</f>
        <v>21262306.670777202</v>
      </c>
      <c r="H73" s="10">
        <f t="shared" si="0"/>
        <v>0.65288680644791841</v>
      </c>
    </row>
    <row r="74" spans="5:9" x14ac:dyDescent="0.2">
      <c r="E74" s="9">
        <v>44866</v>
      </c>
      <c r="F74" s="6">
        <v>22179836.07</v>
      </c>
      <c r="G74" s="6" cm="1">
        <f t="array" ref="G74">TREND($F$52:$F$75,$E$52:$E$75,$E74)</f>
        <v>21598821.250110865</v>
      </c>
      <c r="H74" s="10">
        <f t="shared" si="0"/>
        <v>1.026900302250807</v>
      </c>
    </row>
    <row r="75" spans="5:9" x14ac:dyDescent="0.2">
      <c r="E75" s="9">
        <v>44896</v>
      </c>
      <c r="F75" s="6">
        <v>22336929</v>
      </c>
      <c r="G75" s="6" cm="1">
        <f t="array" ref="G75">TREND($F$52:$F$75,$E$52:$E$75,$E75)</f>
        <v>21924480.520433724</v>
      </c>
      <c r="H75" s="10">
        <f t="shared" si="0"/>
        <v>1.0188122349891882</v>
      </c>
    </row>
    <row r="76" spans="5:9" x14ac:dyDescent="0.2">
      <c r="E76" s="7"/>
      <c r="F76" s="8"/>
      <c r="G76" s="8"/>
      <c r="H76" s="15"/>
    </row>
    <row r="77" spans="5:9" x14ac:dyDescent="0.2">
      <c r="F77" s="16"/>
    </row>
    <row r="78" spans="5:9" ht="15" x14ac:dyDescent="0.25">
      <c r="E78" s="17" t="s">
        <v>20</v>
      </c>
      <c r="F78" s="18"/>
      <c r="I78" s="19"/>
    </row>
    <row r="79" spans="5:9" x14ac:dyDescent="0.2">
      <c r="E79" s="19" t="s">
        <v>21</v>
      </c>
      <c r="F79" s="18"/>
    </row>
    <row r="80" spans="5:9" x14ac:dyDescent="0.2">
      <c r="F80" s="18"/>
    </row>
    <row r="81" spans="5:6" ht="15" x14ac:dyDescent="0.25">
      <c r="E81" s="17" t="s">
        <v>22</v>
      </c>
      <c r="F81" s="18"/>
    </row>
    <row r="82" spans="5:6" x14ac:dyDescent="0.2">
      <c r="E82" s="19" t="s">
        <v>23</v>
      </c>
      <c r="F82" s="18"/>
    </row>
    <row r="83" spans="5:6" x14ac:dyDescent="0.2">
      <c r="F83" s="18"/>
    </row>
    <row r="84" spans="5:6" ht="14.25" customHeight="1" x14ac:dyDescent="0.25">
      <c r="E84" s="17" t="s">
        <v>24</v>
      </c>
      <c r="F84" s="18"/>
    </row>
    <row r="85" spans="5:6" x14ac:dyDescent="0.2">
      <c r="E85" s="1" t="s">
        <v>25</v>
      </c>
      <c r="F85" s="18"/>
    </row>
    <row r="86" spans="5:6" x14ac:dyDescent="0.2">
      <c r="F86" s="18"/>
    </row>
    <row r="87" spans="5:6" ht="15" x14ac:dyDescent="0.25">
      <c r="E87" s="17" t="s">
        <v>26</v>
      </c>
      <c r="F87" s="18"/>
    </row>
    <row r="88" spans="5:6" x14ac:dyDescent="0.2">
      <c r="E88" s="1" t="s">
        <v>27</v>
      </c>
      <c r="F88" s="18"/>
    </row>
    <row r="89" spans="5:6" x14ac:dyDescent="0.2">
      <c r="F89" s="18"/>
    </row>
    <row r="91" spans="5:6" x14ac:dyDescent="0.2">
      <c r="E91" s="1" t="s">
        <v>28</v>
      </c>
    </row>
  </sheetData>
  <conditionalFormatting sqref="C24:C38">
    <cfRule type="expression" dxfId="7" priority="1">
      <formula>AND($E24=$F$22,C$21=$B$25)</formula>
    </cfRule>
  </conditionalFormatting>
  <conditionalFormatting sqref="C15:C23">
    <cfRule type="expression" dxfId="6" priority="2">
      <formula>AND($E4=$F$22,C$21=$B$25)</formula>
    </cfRule>
  </conditionalFormatting>
  <conditionalFormatting sqref="F52:H76">
    <cfRule type="expression" dxfId="5" priority="3">
      <formula>AND($H52=$E$51,C$56=$E$52)</formula>
    </cfRule>
  </conditionalFormatting>
  <conditionalFormatting sqref="C39:C44 C47:C50">
    <cfRule type="expression" dxfId="4" priority="4">
      <formula>AND($E39=$E$51,C$56=$E$52)</formula>
    </cfRule>
  </conditionalFormatting>
  <conditionalFormatting sqref="C51:C55 C46">
    <cfRule type="expression" dxfId="3" priority="5">
      <formula>AND(#REF!=$E$51,C$56=$E$52)</formula>
    </cfRule>
  </conditionalFormatting>
  <conditionalFormatting sqref="I52:I63">
    <cfRule type="expression" dxfId="2" priority="6">
      <formula>AND($H52=$E$51,#REF!=$E$52)</formula>
    </cfRule>
  </conditionalFormatting>
  <conditionalFormatting sqref="C45">
    <cfRule type="expression" dxfId="1" priority="7">
      <formula>AND($E46=$E$51,C$56=$E$52)</formula>
    </cfRule>
  </conditionalFormatting>
  <conditionalFormatting sqref="K52:L63">
    <cfRule type="expression" dxfId="0" priority="8">
      <formula>AND($L52=$E$51,D$56=$E$52)</formula>
    </cfRule>
  </conditionalFormatting>
  <dataValidations count="4">
    <dataValidation allowBlank="1" showInputMessage="1" showErrorMessage="1" prompt="ТЕНДЕНЦИЯ" sqref="G51 K51" xr:uid="{844EAE59-93C7-4BAA-9338-9FC3744CBAA1}"/>
    <dataValidation allowBlank="1" showInputMessage="1" showErrorMessage="1" promptTitle="Факт/Тренд" prompt="&gt;1 положит. влияние_x000a_&lt;1 отрицат. влияние" sqref="H51" xr:uid="{38164A39-6D44-45C7-9C55-A0C0728BE995}"/>
    <dataValidation allowBlank="1" showInputMessage="1" showErrorMessage="1" prompt="Расчет среднего значения по месяцам" sqref="I51" xr:uid="{C1CFDEE6-651E-40C2-B962-EEB240470F74}"/>
    <dataValidation allowBlank="1" showInputMessage="1" showErrorMessage="1" prompt="Прогноз тренда * Усредненный индекс сезонности" sqref="L51" xr:uid="{3B8B8BE0-B6C9-4531-956E-24AFD4B40DE3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ПРОГНОЗ С СЕЗОННОСТЬЮ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dcterms:created xsi:type="dcterms:W3CDTF">2024-08-21T10:33:41Z</dcterms:created>
  <dcterms:modified xsi:type="dcterms:W3CDTF">2024-08-21T10:35:24Z</dcterms:modified>
</cp:coreProperties>
</file>