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hlyantsevAA\Desktop\Portfolio_Analitics\Statistic\Task_2\"/>
    </mc:Choice>
  </mc:AlternateContent>
  <xr:revisionPtr revIDLastSave="0" documentId="8_{50073219-C58C-44F7-A3FF-8CFD5D81B675}" xr6:coauthVersionLast="45" xr6:coauthVersionMax="45" xr10:uidLastSave="{00000000-0000-0000-0000-000000000000}"/>
  <bookViews>
    <workbookView xWindow="-120" yWindow="-120" windowWidth="29040" windowHeight="15840" xr2:uid="{1012A1D8-3CF7-42E0-9D14-178C59A3ADE5}"/>
  </bookViews>
  <sheets>
    <sheet name="Решение" sheetId="1" r:id="rId1"/>
  </sheets>
  <externalReferences>
    <externalReference r:id="rId2"/>
  </externalReferences>
  <definedNames>
    <definedName name="_xlnm.Print_Area" localSheetId="0">Решение!$A$1:$K$144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6" i="1" l="1"/>
  <c r="C91" i="1"/>
  <c r="D83" i="1"/>
  <c r="D82" i="1"/>
  <c r="C75" i="1"/>
  <c r="E75" i="1" s="1"/>
  <c r="C74" i="1"/>
  <c r="G74" i="1" s="1"/>
  <c r="G73" i="1"/>
  <c r="E73" i="1"/>
  <c r="C73" i="1"/>
  <c r="E72" i="1"/>
  <c r="C72" i="1"/>
  <c r="C71" i="1"/>
  <c r="E71" i="1" s="1"/>
  <c r="C70" i="1"/>
  <c r="G70" i="1" s="1"/>
  <c r="G69" i="1"/>
  <c r="E69" i="1"/>
  <c r="C69" i="1"/>
  <c r="E68" i="1"/>
  <c r="C68" i="1"/>
  <c r="C67" i="1"/>
  <c r="E67" i="1" s="1"/>
  <c r="C66" i="1"/>
  <c r="G66" i="1" s="1"/>
  <c r="G65" i="1"/>
  <c r="E65" i="1"/>
  <c r="C65" i="1"/>
  <c r="E64" i="1"/>
  <c r="C64" i="1"/>
  <c r="C57" i="1"/>
  <c r="G72" i="1" s="1"/>
  <c r="E76" i="1" l="1"/>
  <c r="C123" i="1" s="1"/>
  <c r="G138" i="1" s="1"/>
  <c r="E66" i="1"/>
  <c r="G67" i="1"/>
  <c r="E70" i="1"/>
  <c r="G71" i="1"/>
  <c r="E74" i="1"/>
  <c r="G75" i="1"/>
  <c r="G64" i="1"/>
  <c r="G76" i="1" s="1"/>
  <c r="C78" i="1" s="1"/>
  <c r="G68" i="1"/>
  <c r="G137" i="1" l="1"/>
</calcChain>
</file>

<file path=xl/sharedStrings.xml><?xml version="1.0" encoding="utf-8"?>
<sst xmlns="http://schemas.openxmlformats.org/spreadsheetml/2006/main" count="78" uniqueCount="77">
  <si>
    <t>Решение</t>
  </si>
  <si>
    <t>1. Построим график по исходным данным</t>
  </si>
  <si>
    <t>2023 г</t>
  </si>
  <si>
    <t>Кол-во шт.</t>
  </si>
  <si>
    <t xml:space="preserve">На графике мы сразу добавим Линию Тренда </t>
  </si>
  <si>
    <t>Январь</t>
  </si>
  <si>
    <r>
      <t>Выведем уравнение этой линии y = a</t>
    </r>
    <r>
      <rPr>
        <vertAlign val="subscript"/>
        <sz val="12"/>
        <rFont val="Calibri"/>
        <family val="2"/>
        <charset val="204"/>
        <scheme val="minor"/>
      </rPr>
      <t>1</t>
    </r>
    <r>
      <rPr>
        <sz val="12"/>
        <rFont val="Calibri"/>
        <family val="2"/>
        <charset val="204"/>
        <scheme val="minor"/>
      </rPr>
      <t>t + a</t>
    </r>
    <r>
      <rPr>
        <vertAlign val="subscript"/>
        <sz val="12"/>
        <rFont val="Calibri"/>
        <family val="2"/>
        <charset val="204"/>
        <scheme val="minor"/>
      </rPr>
      <t>0</t>
    </r>
  </si>
  <si>
    <t>Февраль</t>
  </si>
  <si>
    <t>y = 104,06x + 883,64</t>
  </si>
  <si>
    <t>Март</t>
  </si>
  <si>
    <t>Апрель</t>
  </si>
  <si>
    <t>Коэффициенты уравнения:</t>
  </si>
  <si>
    <t>Май</t>
  </si>
  <si>
    <r>
      <t>a</t>
    </r>
    <r>
      <rPr>
        <vertAlign val="subscript"/>
        <sz val="12"/>
        <rFont val="Calibri"/>
        <family val="2"/>
        <charset val="204"/>
        <scheme val="minor"/>
      </rPr>
      <t xml:space="preserve">0  </t>
    </r>
    <r>
      <rPr>
        <sz val="12"/>
        <rFont val="Calibri"/>
        <family val="2"/>
        <charset val="204"/>
        <scheme val="minor"/>
      </rPr>
      <t xml:space="preserve">= </t>
    </r>
  </si>
  <si>
    <t>Июнь</t>
  </si>
  <si>
    <r>
      <t>a</t>
    </r>
    <r>
      <rPr>
        <vertAlign val="subscript"/>
        <sz val="12"/>
        <rFont val="Calibri"/>
        <family val="2"/>
        <charset val="204"/>
        <scheme val="minor"/>
      </rPr>
      <t>1</t>
    </r>
    <r>
      <rPr>
        <sz val="12"/>
        <rFont val="Calibri"/>
        <family val="2"/>
        <charset val="204"/>
        <scheme val="minor"/>
      </rPr>
      <t xml:space="preserve"> =</t>
    </r>
  </si>
  <si>
    <t>Июль</t>
  </si>
  <si>
    <t>Август</t>
  </si>
  <si>
    <t>В данном уравнении x - это время (номер месяца)</t>
  </si>
  <si>
    <t>Сентябрь</t>
  </si>
  <si>
    <t>Октябрь</t>
  </si>
  <si>
    <t>Ноябрь</t>
  </si>
  <si>
    <t>Декабрь</t>
  </si>
  <si>
    <t xml:space="preserve">2. Проведём оценку адекватности (надёжности) тренда </t>
  </si>
  <si>
    <t xml:space="preserve">Для проверки нулевого уровня мы будем сравнивать расчётное </t>
  </si>
  <si>
    <t>значение критерия Фишера Fp с его теоретическим значением Fт</t>
  </si>
  <si>
    <r>
      <t xml:space="preserve">2.1 Расчётное значение критерия Фишера </t>
    </r>
    <r>
      <rPr>
        <b/>
        <sz val="12"/>
        <color theme="8"/>
        <rFont val="Calibri"/>
        <family val="2"/>
        <charset val="204"/>
        <scheme val="minor"/>
      </rPr>
      <t>Fp</t>
    </r>
    <r>
      <rPr>
        <b/>
        <sz val="12"/>
        <rFont val="Calibri"/>
        <family val="2"/>
        <charset val="204"/>
        <scheme val="minor"/>
      </rPr>
      <t xml:space="preserve"> вычисляется по формуле:</t>
    </r>
  </si>
  <si>
    <t xml:space="preserve">n = </t>
  </si>
  <si>
    <t>- количество наблюдений</t>
  </si>
  <si>
    <t xml:space="preserve">k = </t>
  </si>
  <si>
    <t xml:space="preserve">- количество коэффициентов уравнения </t>
  </si>
  <si>
    <t xml:space="preserve">ȳ = </t>
  </si>
  <si>
    <t>- наши показатели в течение 2023г.</t>
  </si>
  <si>
    <t>ȳ - среднее значение наших показателей за 2023г.</t>
  </si>
  <si>
    <r>
      <t>ŷ</t>
    </r>
    <r>
      <rPr>
        <vertAlign val="subscript"/>
        <sz val="12"/>
        <color theme="1"/>
        <rFont val="Calibri"/>
        <family val="2"/>
        <charset val="204"/>
        <scheme val="minor"/>
      </rPr>
      <t xml:space="preserve">t </t>
    </r>
    <r>
      <rPr>
        <sz val="12"/>
        <color theme="1"/>
        <rFont val="Calibri"/>
        <family val="2"/>
        <charset val="204"/>
        <scheme val="minor"/>
      </rPr>
      <t>- теоретическое значение y по нашему уравнению</t>
    </r>
  </si>
  <si>
    <t>Занесём наши значения в таблицу:</t>
  </si>
  <si>
    <t>t</t>
  </si>
  <si>
    <r>
      <t>ŷ</t>
    </r>
    <r>
      <rPr>
        <vertAlign val="subscript"/>
        <sz val="12"/>
        <color theme="1"/>
        <rFont val="Calibri"/>
        <family val="2"/>
        <charset val="204"/>
      </rPr>
      <t>t</t>
    </r>
  </si>
  <si>
    <r>
      <t>(ŷ</t>
    </r>
    <r>
      <rPr>
        <vertAlign val="subscript"/>
        <sz val="12"/>
        <color theme="1"/>
        <rFont val="Calibri"/>
        <family val="2"/>
        <charset val="204"/>
        <scheme val="minor"/>
      </rPr>
      <t>t</t>
    </r>
    <r>
      <rPr>
        <sz val="12"/>
        <color theme="1"/>
        <rFont val="Calibri"/>
        <family val="2"/>
        <charset val="204"/>
        <scheme val="minor"/>
      </rPr>
      <t xml:space="preserve"> - y)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</si>
  <si>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r>
      <t>(ŷ</t>
    </r>
    <r>
      <rPr>
        <vertAlign val="subscript"/>
        <sz val="12"/>
        <color theme="1"/>
        <rFont val="Calibri"/>
        <family val="2"/>
        <charset val="204"/>
        <scheme val="minor"/>
      </rPr>
      <t>t</t>
    </r>
    <r>
      <rPr>
        <sz val="12"/>
        <color theme="1"/>
        <rFont val="Calibri"/>
        <family val="2"/>
        <charset val="204"/>
        <scheme val="minor"/>
      </rPr>
      <t xml:space="preserve"> - ȳ)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</si>
  <si>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t>∑</t>
  </si>
  <si>
    <t xml:space="preserve">Fp = </t>
  </si>
  <si>
    <r>
      <t xml:space="preserve">2.2 Определим табличное значение Фишера </t>
    </r>
    <r>
      <rPr>
        <b/>
        <sz val="14"/>
        <color theme="8"/>
        <rFont val="Calibri"/>
        <family val="2"/>
        <charset val="204"/>
        <scheme val="minor"/>
      </rPr>
      <t>Fт</t>
    </r>
    <r>
      <rPr>
        <b/>
        <sz val="14"/>
        <color theme="1"/>
        <rFont val="Calibri"/>
        <family val="2"/>
        <charset val="204"/>
        <scheme val="minor"/>
      </rPr>
      <t>:</t>
    </r>
  </si>
  <si>
    <r>
      <t>ⱱ</t>
    </r>
    <r>
      <rPr>
        <vertAlign val="subscript"/>
        <sz val="12"/>
        <color theme="1"/>
        <rFont val="Calibri"/>
        <family val="2"/>
        <charset val="204"/>
        <scheme val="minor"/>
      </rPr>
      <t xml:space="preserve">1 </t>
    </r>
    <r>
      <rPr>
        <sz val="12"/>
        <color theme="1"/>
        <rFont val="Calibri"/>
        <family val="2"/>
        <charset val="204"/>
        <scheme val="minor"/>
      </rPr>
      <t>= k - 1</t>
    </r>
  </si>
  <si>
    <r>
      <t>ⱱ</t>
    </r>
    <r>
      <rPr>
        <vertAlign val="subscript"/>
        <sz val="12"/>
        <color theme="1"/>
        <rFont val="Calibri"/>
        <family val="2"/>
        <charset val="204"/>
        <scheme val="minor"/>
      </rPr>
      <t xml:space="preserve">1 </t>
    </r>
    <r>
      <rPr>
        <sz val="12"/>
        <color theme="1"/>
        <rFont val="Calibri"/>
        <family val="2"/>
        <charset val="204"/>
        <scheme val="minor"/>
      </rPr>
      <t xml:space="preserve">= </t>
    </r>
  </si>
  <si>
    <t>(степень свободы 1)</t>
  </si>
  <si>
    <r>
      <t>ⱱ</t>
    </r>
    <r>
      <rPr>
        <vertAlign val="subscript"/>
        <sz val="12"/>
        <color theme="1"/>
        <rFont val="Calibri"/>
        <family val="2"/>
        <charset val="204"/>
        <scheme val="minor"/>
      </rPr>
      <t xml:space="preserve">2 </t>
    </r>
    <r>
      <rPr>
        <sz val="12"/>
        <color theme="1"/>
        <rFont val="Calibri"/>
        <family val="2"/>
        <charset val="204"/>
        <scheme val="minor"/>
      </rPr>
      <t>= n - k</t>
    </r>
  </si>
  <si>
    <r>
      <t>ⱱ</t>
    </r>
    <r>
      <rPr>
        <vertAlign val="subscript"/>
        <sz val="12"/>
        <color theme="1"/>
        <rFont val="Calibri"/>
        <family val="2"/>
        <charset val="204"/>
        <scheme val="minor"/>
      </rPr>
      <t xml:space="preserve">2 </t>
    </r>
    <r>
      <rPr>
        <sz val="12"/>
        <color theme="1"/>
        <rFont val="Calibri"/>
        <family val="2"/>
        <charset val="204"/>
        <scheme val="minor"/>
      </rPr>
      <t xml:space="preserve">= </t>
    </r>
  </si>
  <si>
    <t>(степень свободы 2)</t>
  </si>
  <si>
    <t>Табличное значение критерия Фишера при уровне значимости α = 0,05</t>
  </si>
  <si>
    <t xml:space="preserve">Fт = </t>
  </si>
  <si>
    <t xml:space="preserve">Критерий фишера можно определить, используя формулу Excel: </t>
  </si>
  <si>
    <t>=F.ОБР(0,95; степень_свободы1; степень_свободы2)</t>
  </si>
  <si>
    <t>3. Определим значение  точечного прогноза на январь 2024г.</t>
  </si>
  <si>
    <r>
      <t>ŷ</t>
    </r>
    <r>
      <rPr>
        <vertAlign val="subscript"/>
        <sz val="12"/>
        <color theme="1"/>
        <rFont val="Calibri"/>
        <family val="2"/>
        <charset val="204"/>
        <scheme val="minor"/>
      </rPr>
      <t>t</t>
    </r>
    <r>
      <rPr>
        <sz val="12"/>
        <color theme="1"/>
        <rFont val="Calibri"/>
        <family val="2"/>
        <charset val="204"/>
        <scheme val="minor"/>
      </rPr>
      <t xml:space="preserve"> - наше теоретическое значение на 13-й месяц:</t>
    </r>
  </si>
  <si>
    <r>
      <t>ŷ</t>
    </r>
    <r>
      <rPr>
        <vertAlign val="subscript"/>
        <sz val="12"/>
        <color theme="1"/>
        <rFont val="Calibri"/>
        <family val="2"/>
        <charset val="204"/>
        <scheme val="minor"/>
      </rPr>
      <t>13</t>
    </r>
    <r>
      <rPr>
        <sz val="12"/>
        <color theme="1"/>
        <rFont val="Calibri"/>
        <family val="2"/>
        <charset val="204"/>
        <scheme val="minor"/>
      </rPr>
      <t xml:space="preserve"> = 104,06 * 13 + 883,64</t>
    </r>
  </si>
  <si>
    <r>
      <t>ŷ</t>
    </r>
    <r>
      <rPr>
        <vertAlign val="subscript"/>
        <sz val="12"/>
        <color theme="1"/>
        <rFont val="Calibri"/>
        <family val="2"/>
        <charset val="204"/>
        <scheme val="minor"/>
      </rPr>
      <t>13</t>
    </r>
    <r>
      <rPr>
        <sz val="12"/>
        <color theme="1"/>
        <rFont val="Calibri"/>
        <family val="2"/>
        <charset val="204"/>
        <scheme val="minor"/>
      </rPr>
      <t xml:space="preserve"> = </t>
    </r>
  </si>
  <si>
    <t>4. Сделаем интервальный прогноз на январь 2024г.</t>
  </si>
  <si>
    <t>Интервальное значение определяется по формуле:</t>
  </si>
  <si>
    <t>где:</t>
  </si>
  <si>
    <r>
      <t>ŷ</t>
    </r>
    <r>
      <rPr>
        <vertAlign val="subscript"/>
        <sz val="12"/>
        <rFont val="Calibri"/>
        <family val="2"/>
        <charset val="204"/>
        <scheme val="minor"/>
      </rPr>
      <t xml:space="preserve">t </t>
    </r>
    <r>
      <rPr>
        <sz val="12"/>
        <rFont val="Calibri"/>
        <family val="2"/>
        <charset val="204"/>
        <scheme val="minor"/>
      </rPr>
      <t>- теоретическое значение на определенный месяц</t>
    </r>
  </si>
  <si>
    <r>
      <t>σ</t>
    </r>
    <r>
      <rPr>
        <vertAlign val="subscript"/>
        <sz val="12"/>
        <rFont val="Calibri"/>
        <family val="2"/>
        <charset val="204"/>
        <scheme val="minor"/>
      </rPr>
      <t xml:space="preserve">ŷ </t>
    </r>
    <r>
      <rPr>
        <sz val="12"/>
        <rFont val="Calibri"/>
        <family val="2"/>
        <charset val="204"/>
        <scheme val="minor"/>
      </rPr>
      <t>- ошибка аппроксимации</t>
    </r>
  </si>
  <si>
    <r>
      <t>t</t>
    </r>
    <r>
      <rPr>
        <vertAlign val="subscript"/>
        <sz val="12"/>
        <rFont val="Calibri"/>
        <family val="2"/>
        <charset val="204"/>
        <scheme val="minor"/>
      </rPr>
      <t xml:space="preserve">α </t>
    </r>
    <r>
      <rPr>
        <sz val="12"/>
        <rFont val="Calibri"/>
        <family val="2"/>
        <charset val="204"/>
        <scheme val="minor"/>
      </rPr>
      <t>- t-критерий Стьюдента (коэффициент доверия)</t>
    </r>
  </si>
  <si>
    <t>4.1 Рассчитаем ошибку аппроксимации по формуле:</t>
  </si>
  <si>
    <r>
      <t>σ</t>
    </r>
    <r>
      <rPr>
        <vertAlign val="subscript"/>
        <sz val="12"/>
        <rFont val="Calibri"/>
        <family val="2"/>
        <charset val="204"/>
        <scheme val="minor"/>
      </rPr>
      <t xml:space="preserve">ŷ </t>
    </r>
    <r>
      <rPr>
        <sz val="12"/>
        <rFont val="Calibri"/>
        <family val="2"/>
        <charset val="204"/>
        <scheme val="minor"/>
      </rPr>
      <t xml:space="preserve">= </t>
    </r>
  </si>
  <si>
    <t xml:space="preserve">4.2 Находим коэффициент доверия </t>
  </si>
  <si>
    <t>Число степеней свободы:</t>
  </si>
  <si>
    <t>Уровень значимости:</t>
  </si>
  <si>
    <r>
      <t>ⱱ</t>
    </r>
    <r>
      <rPr>
        <vertAlign val="subscript"/>
        <sz val="12"/>
        <rFont val="Calibri"/>
        <family val="2"/>
        <charset val="204"/>
        <scheme val="minor"/>
      </rPr>
      <t xml:space="preserve">1 </t>
    </r>
    <r>
      <rPr>
        <sz val="12"/>
        <rFont val="Calibri"/>
        <family val="2"/>
        <charset val="204"/>
        <scheme val="minor"/>
      </rPr>
      <t>= n - 1</t>
    </r>
  </si>
  <si>
    <t>α = 0,05</t>
  </si>
  <si>
    <r>
      <t>ⱱ</t>
    </r>
    <r>
      <rPr>
        <vertAlign val="subscript"/>
        <sz val="12"/>
        <rFont val="Calibri"/>
        <family val="2"/>
        <charset val="204"/>
        <scheme val="minor"/>
      </rPr>
      <t xml:space="preserve">1 </t>
    </r>
    <r>
      <rPr>
        <sz val="12"/>
        <rFont val="Calibri"/>
        <family val="2"/>
        <charset val="204"/>
        <scheme val="minor"/>
      </rPr>
      <t>= 11</t>
    </r>
  </si>
  <si>
    <t xml:space="preserve">По таблице t-критерий стьюдента будет равен </t>
  </si>
  <si>
    <r>
      <t>t</t>
    </r>
    <r>
      <rPr>
        <vertAlign val="subscript"/>
        <sz val="12"/>
        <rFont val="Calibri"/>
        <family val="2"/>
        <charset val="204"/>
        <scheme val="minor"/>
      </rPr>
      <t>α</t>
    </r>
    <r>
      <rPr>
        <sz val="12"/>
        <rFont val="Calibri"/>
        <family val="2"/>
        <charset val="204"/>
        <scheme val="minor"/>
      </rPr>
      <t xml:space="preserve"> = </t>
    </r>
  </si>
  <si>
    <t>Это же значение мы можем найти с помощью функции Excel</t>
  </si>
  <si>
    <t>=СТЬЮДЕНТ.ОБР.2Х(0,95; степень_свободы)</t>
  </si>
  <si>
    <t>Нижняя граница интервального значения</t>
  </si>
  <si>
    <t>Верхняя граница интервального 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</si>
</sst>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vertAlign val="subscript"/>
      <sz val="12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theme="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vertAlign val="subscript"/>
      <sz val="12"/>
      <color theme="1"/>
      <name val="Calibri"/>
      <family val="2"/>
      <charset val="204"/>
    </font>
    <font>
      <vertAlign val="superscript"/>
      <sz val="12"/>
      <color theme="1"/>
      <name val="Calibri"/>
      <family val="2"/>
      <charset val="204"/>
      <scheme val="minor"/>
    </font>
    <font>
      <b/>
      <sz val="14"/>
      <color theme="8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4" fillId="0" borderId="1" xfId="1" applyFont="1" applyBorder="1"/>
    <xf numFmtId="0" fontId="5" fillId="0" borderId="1" xfId="1" applyFont="1" applyBorder="1"/>
    <xf numFmtId="0" fontId="6" fillId="2" borderId="1" xfId="1" applyFont="1" applyFill="1" applyBorder="1" applyAlignment="1">
      <alignment horizontal="left"/>
    </xf>
    <xf numFmtId="0" fontId="5" fillId="3" borderId="1" xfId="1" applyFont="1" applyFill="1" applyBorder="1" applyAlignment="1">
      <alignment horizontal="left"/>
    </xf>
    <xf numFmtId="0" fontId="5" fillId="3" borderId="1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8" fillId="0" borderId="1" xfId="0" applyFont="1" applyBorder="1" applyAlignment="1">
      <alignment horizontal="left" vertical="center" readingOrder="1"/>
    </xf>
    <xf numFmtId="0" fontId="5" fillId="0" borderId="1" xfId="1" applyFont="1" applyBorder="1" applyAlignment="1">
      <alignment horizontal="right"/>
    </xf>
    <xf numFmtId="0" fontId="9" fillId="0" borderId="1" xfId="1" applyFont="1" applyBorder="1"/>
    <xf numFmtId="0" fontId="11" fillId="0" borderId="1" xfId="0" applyFont="1" applyBorder="1"/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" xfId="0" quotePrefix="1" applyFont="1" applyBorder="1"/>
    <xf numFmtId="0" fontId="5" fillId="0" borderId="1" xfId="1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" fontId="3" fillId="0" borderId="1" xfId="0" applyNumberFormat="1" applyFont="1" applyBorder="1" applyAlignment="1">
      <alignment horizontal="center"/>
    </xf>
    <xf numFmtId="0" fontId="10" fillId="0" borderId="1" xfId="1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10" fillId="0" borderId="1" xfId="1" applyFont="1" applyBorder="1" applyAlignment="1">
      <alignment horizontal="center"/>
    </xf>
    <xf numFmtId="0" fontId="5" fillId="0" borderId="1" xfId="1" quotePrefix="1" applyFont="1" applyBorder="1"/>
    <xf numFmtId="0" fontId="19" fillId="0" borderId="1" xfId="0" applyFont="1" applyBorder="1"/>
    <xf numFmtId="0" fontId="5" fillId="0" borderId="1" xfId="0" applyFont="1" applyBorder="1"/>
    <xf numFmtId="0" fontId="5" fillId="0" borderId="1" xfId="0" quotePrefix="1" applyFont="1" applyBorder="1"/>
  </cellXfs>
  <cellStyles count="2">
    <cellStyle name="Обычный" xfId="0" builtinId="0"/>
    <cellStyle name="Обычный 5" xfId="1" xr:uid="{A7F3D7AE-FABF-4730-9417-6C7D9E323B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Количество проданных чайников за 2023 год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Решение!$C$5</c:f>
              <c:strCache>
                <c:ptCount val="1"/>
                <c:pt idx="0">
                  <c:v>Кол-во шт.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51921373605389"/>
                  <c:y val="-5.96386647988019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strRef>
              <c:f>Решение!$B$6:$B$17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Решение!$C$6:$C$17</c:f>
              <c:numCache>
                <c:formatCode>General</c:formatCode>
                <c:ptCount val="12"/>
                <c:pt idx="0">
                  <c:v>960</c:v>
                </c:pt>
                <c:pt idx="1">
                  <c:v>1140</c:v>
                </c:pt>
                <c:pt idx="2">
                  <c:v>1260</c:v>
                </c:pt>
                <c:pt idx="3">
                  <c:v>1140</c:v>
                </c:pt>
                <c:pt idx="4">
                  <c:v>1800</c:v>
                </c:pt>
                <c:pt idx="5">
                  <c:v>1980</c:v>
                </c:pt>
                <c:pt idx="6">
                  <c:v>1260</c:v>
                </c:pt>
                <c:pt idx="7">
                  <c:v>1340</c:v>
                </c:pt>
                <c:pt idx="8">
                  <c:v>1240</c:v>
                </c:pt>
                <c:pt idx="9">
                  <c:v>1800</c:v>
                </c:pt>
                <c:pt idx="10">
                  <c:v>2200</c:v>
                </c:pt>
                <c:pt idx="11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1-47B5-B68E-B2ED2BA7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362287"/>
        <c:axId val="629356047"/>
      </c:lineChart>
      <c:catAx>
        <c:axId val="62936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356047"/>
        <c:crosses val="autoZero"/>
        <c:auto val="1"/>
        <c:lblAlgn val="ctr"/>
        <c:lblOffset val="100"/>
        <c:noMultiLvlLbl val="0"/>
      </c:catAx>
      <c:valAx>
        <c:axId val="629356047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36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</xdr:colOff>
      <xdr:row>39</xdr:row>
      <xdr:rowOff>62865</xdr:rowOff>
    </xdr:from>
    <xdr:to>
      <xdr:col>5</xdr:col>
      <xdr:colOff>144780</xdr:colOff>
      <xdr:row>42</xdr:row>
      <xdr:rowOff>100965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A0E2B50-2F1B-4474-8730-6DAA6EBEA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" y="8054340"/>
          <a:ext cx="262509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192404</xdr:rowOff>
    </xdr:from>
    <xdr:to>
      <xdr:col>9</xdr:col>
      <xdr:colOff>594360</xdr:colOff>
      <xdr:row>31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DF41CAA-106E-4387-BCBE-F651572FB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243840</xdr:colOff>
      <xdr:row>78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7757E4E-5A76-47D8-A217-6851FB0E1A3E}"/>
            </a:ext>
          </a:extLst>
        </xdr:cNvPr>
        <xdr:cNvSpPr txBox="1"/>
      </xdr:nvSpPr>
      <xdr:spPr>
        <a:xfrm>
          <a:off x="5130165" y="14220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563880</xdr:colOff>
      <xdr:row>109</xdr:row>
      <xdr:rowOff>121921</xdr:rowOff>
    </xdr:from>
    <xdr:to>
      <xdr:col>2</xdr:col>
      <xdr:colOff>226157</xdr:colOff>
      <xdr:row>111</xdr:row>
      <xdr:rowOff>91441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63A4AB3-A696-4FB3-A08A-E45F02BE8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" y="20857846"/>
          <a:ext cx="919577" cy="369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53340</xdr:colOff>
      <xdr:row>118</xdr:row>
      <xdr:rowOff>121920</xdr:rowOff>
    </xdr:from>
    <xdr:to>
      <xdr:col>2</xdr:col>
      <xdr:colOff>506730</xdr:colOff>
      <xdr:row>121</xdr:row>
      <xdr:rowOff>32566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B5D92E2-FCAE-4619-9BDF-7867FF421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" y="22772370"/>
          <a:ext cx="1120140" cy="510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30480</xdr:colOff>
      <xdr:row>92</xdr:row>
      <xdr:rowOff>7620</xdr:rowOff>
    </xdr:from>
    <xdr:to>
      <xdr:col>10</xdr:col>
      <xdr:colOff>11429</xdr:colOff>
      <xdr:row>98</xdr:row>
      <xdr:rowOff>129540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2C5CF67-CB80-41D1-A95D-D1C1D805D174}"/>
            </a:ext>
          </a:extLst>
        </xdr:cNvPr>
        <xdr:cNvSpPr txBox="1"/>
      </xdr:nvSpPr>
      <xdr:spPr>
        <a:xfrm>
          <a:off x="621030" y="17085945"/>
          <a:ext cx="5457824" cy="1388745"/>
        </a:xfrm>
        <a:prstGeom prst="rect">
          <a:avLst/>
        </a:prstGeom>
        <a:ln w="127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1"/>
            <a:t>Вывод:</a:t>
          </a:r>
        </a:p>
        <a:p>
          <a:endParaRPr lang="ru-RU" sz="1200"/>
        </a:p>
        <a:p>
          <a:r>
            <a:rPr lang="ru-RU" sz="1200"/>
            <a:t>Наше расчетное значение </a:t>
          </a:r>
          <a:r>
            <a:rPr lang="en-US" sz="1200"/>
            <a:t>Fp </a:t>
          </a:r>
          <a:r>
            <a:rPr lang="ru-RU" sz="1200"/>
            <a:t>значительно больше теоретического значения Фишера </a:t>
          </a:r>
          <a:r>
            <a:rPr lang="en-US" sz="1200"/>
            <a:t>F</a:t>
          </a:r>
          <a:r>
            <a:rPr lang="ru-RU" sz="1200"/>
            <a:t>т (12,12 &gt; 4,96).</a:t>
          </a:r>
          <a:r>
            <a:rPr lang="ru-RU" sz="1200" baseline="0"/>
            <a:t> Следовательно, наша нулевая гипотеза о том, что мы можем интерполировать наше значение на прямой линии - оно адекватно. С прямой можно работать </a:t>
          </a:r>
          <a:endParaRPr lang="ru-RU" sz="1200"/>
        </a:p>
      </xdr:txBody>
    </xdr:sp>
    <xdr:clientData/>
  </xdr:twoCellAnchor>
  <xdr:twoCellAnchor>
    <xdr:from>
      <xdr:col>1</xdr:col>
      <xdr:colOff>9525</xdr:colOff>
      <xdr:row>139</xdr:row>
      <xdr:rowOff>9524</xdr:rowOff>
    </xdr:from>
    <xdr:to>
      <xdr:col>10</xdr:col>
      <xdr:colOff>0</xdr:colOff>
      <xdr:row>143</xdr:row>
      <xdr:rowOff>182880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A53B6BA-92E4-4826-BA20-A36FB9EDF867}"/>
            </a:ext>
          </a:extLst>
        </xdr:cNvPr>
        <xdr:cNvSpPr txBox="1"/>
      </xdr:nvSpPr>
      <xdr:spPr>
        <a:xfrm>
          <a:off x="600075" y="27012899"/>
          <a:ext cx="5467350" cy="97345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1"/>
            <a:t>Вывод:</a:t>
          </a:r>
          <a:endParaRPr lang="en-US" sz="1200" b="1"/>
        </a:p>
        <a:p>
          <a:endParaRPr lang="ru-RU" sz="1200" b="1"/>
        </a:p>
        <a:p>
          <a:r>
            <a:rPr lang="ru-RU" sz="1200"/>
            <a:t>По прогнозу продажа чайника "</a:t>
          </a:r>
          <a:r>
            <a:rPr lang="en-US" sz="1200"/>
            <a:t>BBK EK1723G </a:t>
          </a:r>
          <a:r>
            <a:rPr lang="ru-RU" sz="1200"/>
            <a:t>метал чайник" в январе 2024г будет составлять в диапазоне от 1449 шт. до 3023 шт. с вероятностью 95%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5;&#1086;&#1088;&#1090;&#1092;&#1086;&#1083;&#1080;&#1086;\1.%20&#1057;&#1090;&#1072;&#1090;&#1080;&#1089;&#1090;&#1080;&#1082;&#1072;_&#1047;&#1072;&#1076;&#1072;&#1095;&#1080;_&#1061;&#1088;&#1091;&#109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ча_1"/>
      <sheetName val="Решение_1"/>
      <sheetName val="Задача_2"/>
      <sheetName val="Решение_2"/>
      <sheetName val="Задача_3"/>
      <sheetName val="Решение_3"/>
      <sheetName val="Задача_4"/>
      <sheetName val="Решение_4"/>
      <sheetName val="Задача_5"/>
      <sheetName val="Решение_5"/>
      <sheetName val="Задача_6"/>
      <sheetName val="Решение_6"/>
      <sheetName val="Задача_7"/>
      <sheetName val="Решение_7"/>
      <sheetName val="Задача_8"/>
      <sheetName val="Решение_8"/>
      <sheetName val="Задача_9"/>
      <sheetName val="Решение_9"/>
      <sheetName val="Задача_10"/>
      <sheetName val="Решение_10"/>
      <sheetName val="Задача_11"/>
      <sheetName val="Решение_11"/>
      <sheetName val="Задача_12"/>
      <sheetName val="Решение_12"/>
      <sheetName val="Задача_13"/>
      <sheetName val="Решение_13"/>
      <sheetName val="Задача_14"/>
      <sheetName val="Решение_14"/>
      <sheetName val="Задача_15"/>
      <sheetName val="Решение_15"/>
      <sheetName val="Задача_16"/>
      <sheetName val="Решение_16"/>
      <sheetName val="Задание_17"/>
      <sheetName val="Решение_17"/>
      <sheetName val="Задание_18"/>
      <sheetName val="Решение_18"/>
      <sheetName val="Задание_19"/>
      <sheetName val="Решение_19"/>
      <sheetName val="Задание_20"/>
      <sheetName val="Решение_20"/>
      <sheetName val="Задание_21"/>
      <sheetName val="Решение_21"/>
      <sheetName val="Задание_22"/>
      <sheetName val="Решение_22"/>
      <sheetName val="Задание_23"/>
      <sheetName val="Решение_23"/>
      <sheetName val="Задание_24"/>
      <sheetName val="Решение_24"/>
      <sheetName val="Задание_25"/>
      <sheetName val="Решение_25"/>
      <sheetName val="Задание_26"/>
      <sheetName val="Решение_26"/>
      <sheetName val="Задание_27"/>
      <sheetName val="Задание_28"/>
      <sheetName val="Решение_28"/>
      <sheetName val="Задание_29"/>
      <sheetName val="Решение_29"/>
      <sheetName val="Задание_30"/>
      <sheetName val="Решение_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5">
          <cell r="C5" t="str">
            <v>Кол-во шт.</v>
          </cell>
        </row>
        <row r="6">
          <cell r="B6" t="str">
            <v>Январь</v>
          </cell>
          <cell r="C6">
            <v>960</v>
          </cell>
        </row>
        <row r="7">
          <cell r="B7" t="str">
            <v>Февраль</v>
          </cell>
          <cell r="C7">
            <v>1140</v>
          </cell>
        </row>
        <row r="8">
          <cell r="B8" t="str">
            <v>Март</v>
          </cell>
          <cell r="C8">
            <v>1260</v>
          </cell>
        </row>
        <row r="9">
          <cell r="B9" t="str">
            <v>Апрель</v>
          </cell>
          <cell r="C9">
            <v>1140</v>
          </cell>
        </row>
        <row r="10">
          <cell r="B10" t="str">
            <v>Май</v>
          </cell>
          <cell r="C10">
            <v>1800</v>
          </cell>
        </row>
        <row r="11">
          <cell r="B11" t="str">
            <v>Июнь</v>
          </cell>
          <cell r="C11">
            <v>1980</v>
          </cell>
        </row>
        <row r="12">
          <cell r="B12" t="str">
            <v>Июль</v>
          </cell>
          <cell r="C12">
            <v>1260</v>
          </cell>
        </row>
        <row r="13">
          <cell r="B13" t="str">
            <v>Август</v>
          </cell>
          <cell r="C13">
            <v>1340</v>
          </cell>
        </row>
        <row r="14">
          <cell r="B14" t="str">
            <v>Сентябрь</v>
          </cell>
          <cell r="C14">
            <v>1240</v>
          </cell>
        </row>
        <row r="15">
          <cell r="B15" t="str">
            <v>Октябрь</v>
          </cell>
          <cell r="C15">
            <v>1800</v>
          </cell>
        </row>
        <row r="16">
          <cell r="B16" t="str">
            <v>Ноябрь</v>
          </cell>
          <cell r="C16">
            <v>2200</v>
          </cell>
        </row>
        <row r="17">
          <cell r="B17" t="str">
            <v>Декабрь</v>
          </cell>
          <cell r="C17">
            <v>2600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31C9-60C1-4509-8FAE-E4C7D71E3D85}">
  <dimension ref="B1:AE138"/>
  <sheetViews>
    <sheetView tabSelected="1" zoomScaleNormal="100" workbookViewId="0">
      <selection activeCell="O23" sqref="O23"/>
    </sheetView>
  </sheetViews>
  <sheetFormatPr defaultColWidth="8.85546875" defaultRowHeight="15.75" x14ac:dyDescent="0.25"/>
  <cols>
    <col min="1" max="1" width="8.85546875" style="2"/>
    <col min="2" max="2" width="10" style="2" customWidth="1"/>
    <col min="3" max="3" width="10.140625" style="2" customWidth="1"/>
    <col min="4" max="10" width="8.85546875" style="2" customWidth="1"/>
    <col min="11" max="11" width="9" style="2" bestFit="1" customWidth="1"/>
    <col min="12" max="12" width="9.140625" style="2" customWidth="1"/>
    <col min="13" max="15" width="9" style="2" bestFit="1" customWidth="1"/>
    <col min="16" max="16" width="12" style="2" bestFit="1" customWidth="1"/>
    <col min="17" max="16384" width="8.85546875" style="2"/>
  </cols>
  <sheetData>
    <row r="1" spans="2:10" ht="18.75" x14ac:dyDescent="0.3">
      <c r="B1" s="1" t="s">
        <v>0</v>
      </c>
    </row>
    <row r="2" spans="2:10" ht="15.75" customHeight="1" x14ac:dyDescent="0.3">
      <c r="B2" s="1"/>
    </row>
    <row r="3" spans="2:10" ht="15.75" customHeight="1" x14ac:dyDescent="0.3">
      <c r="B3" s="3" t="s">
        <v>1</v>
      </c>
      <c r="C3" s="3"/>
      <c r="D3" s="3"/>
      <c r="E3" s="3"/>
      <c r="F3" s="3"/>
      <c r="G3" s="3"/>
      <c r="H3" s="3"/>
      <c r="I3" s="3"/>
      <c r="J3" s="3"/>
    </row>
    <row r="4" spans="2:10" ht="15.75" customHeight="1" x14ac:dyDescent="0.25"/>
    <row r="5" spans="2:10" x14ac:dyDescent="0.25">
      <c r="B5" s="4" t="s">
        <v>2</v>
      </c>
      <c r="C5" s="5" t="s">
        <v>3</v>
      </c>
      <c r="E5" s="2" t="s">
        <v>4</v>
      </c>
    </row>
    <row r="6" spans="2:10" ht="18.75" x14ac:dyDescent="0.35">
      <c r="B6" s="2" t="s">
        <v>5</v>
      </c>
      <c r="C6" s="6">
        <v>960</v>
      </c>
      <c r="E6" s="2" t="s">
        <v>6</v>
      </c>
    </row>
    <row r="7" spans="2:10" x14ac:dyDescent="0.25">
      <c r="B7" s="2" t="s">
        <v>7</v>
      </c>
      <c r="C7" s="6">
        <v>1140</v>
      </c>
      <c r="E7" s="7" t="s">
        <v>8</v>
      </c>
    </row>
    <row r="8" spans="2:10" x14ac:dyDescent="0.25">
      <c r="B8" s="2" t="s">
        <v>9</v>
      </c>
      <c r="C8" s="6">
        <v>1260</v>
      </c>
    </row>
    <row r="9" spans="2:10" x14ac:dyDescent="0.25">
      <c r="B9" s="2" t="s">
        <v>10</v>
      </c>
      <c r="C9" s="6">
        <v>1140</v>
      </c>
      <c r="E9" s="2" t="s">
        <v>11</v>
      </c>
    </row>
    <row r="10" spans="2:10" ht="18.75" x14ac:dyDescent="0.35">
      <c r="B10" s="2" t="s">
        <v>12</v>
      </c>
      <c r="C10" s="6">
        <v>1800</v>
      </c>
      <c r="E10" s="8" t="s">
        <v>13</v>
      </c>
      <c r="F10" s="6">
        <v>883.64</v>
      </c>
    </row>
    <row r="11" spans="2:10" ht="18.75" x14ac:dyDescent="0.35">
      <c r="B11" s="2" t="s">
        <v>14</v>
      </c>
      <c r="C11" s="6">
        <v>1980</v>
      </c>
      <c r="E11" s="8" t="s">
        <v>15</v>
      </c>
      <c r="F11" s="6">
        <v>104.06</v>
      </c>
    </row>
    <row r="12" spans="2:10" x14ac:dyDescent="0.25">
      <c r="B12" s="2" t="s">
        <v>16</v>
      </c>
      <c r="C12" s="6">
        <v>1260</v>
      </c>
    </row>
    <row r="13" spans="2:10" x14ac:dyDescent="0.25">
      <c r="B13" s="2" t="s">
        <v>17</v>
      </c>
      <c r="C13" s="6">
        <v>1340</v>
      </c>
      <c r="E13" s="2" t="s">
        <v>18</v>
      </c>
    </row>
    <row r="14" spans="2:10" x14ac:dyDescent="0.25">
      <c r="B14" s="2" t="s">
        <v>19</v>
      </c>
      <c r="C14" s="6">
        <v>1240</v>
      </c>
    </row>
    <row r="15" spans="2:10" x14ac:dyDescent="0.25">
      <c r="B15" s="2" t="s">
        <v>20</v>
      </c>
      <c r="C15" s="6">
        <v>1800</v>
      </c>
    </row>
    <row r="16" spans="2:10" x14ac:dyDescent="0.25">
      <c r="B16" s="2" t="s">
        <v>21</v>
      </c>
      <c r="C16" s="6">
        <v>2200</v>
      </c>
    </row>
    <row r="17" spans="2:3" x14ac:dyDescent="0.25">
      <c r="B17" s="2" t="s">
        <v>22</v>
      </c>
      <c r="C17" s="6">
        <v>2600</v>
      </c>
    </row>
    <row r="34" spans="2:29" ht="18.75" x14ac:dyDescent="0.3">
      <c r="B34" s="3" t="s">
        <v>23</v>
      </c>
      <c r="C34" s="3"/>
      <c r="D34" s="3"/>
      <c r="E34" s="3"/>
      <c r="F34" s="3"/>
      <c r="G34" s="3"/>
      <c r="H34" s="3"/>
      <c r="I34" s="3"/>
      <c r="J34" s="3"/>
    </row>
    <row r="36" spans="2:29" x14ac:dyDescent="0.25">
      <c r="B36" s="2" t="s">
        <v>24</v>
      </c>
    </row>
    <row r="37" spans="2:29" x14ac:dyDescent="0.25">
      <c r="B37" s="2" t="s">
        <v>25</v>
      </c>
    </row>
    <row r="39" spans="2:29" x14ac:dyDescent="0.25">
      <c r="B39" s="9" t="s">
        <v>26</v>
      </c>
    </row>
    <row r="40" spans="2:29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2:29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2:29" x14ac:dyDescent="0.25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2:29" x14ac:dyDescent="0.25">
      <c r="C43" s="9"/>
      <c r="D43" s="11"/>
      <c r="E43" s="11"/>
      <c r="F43" s="11"/>
      <c r="G43" s="11"/>
      <c r="H43" s="11"/>
      <c r="I43" s="11"/>
      <c r="J43" s="11"/>
      <c r="K43" s="10"/>
      <c r="L43" s="10"/>
      <c r="M43" s="10"/>
      <c r="N43" s="10"/>
      <c r="O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2:29" x14ac:dyDescent="0.25">
      <c r="C44" s="9"/>
      <c r="D44" s="11"/>
      <c r="E44" s="11"/>
      <c r="F44" s="11"/>
      <c r="G44" s="11"/>
      <c r="H44" s="11"/>
      <c r="I44" s="11"/>
      <c r="J44" s="11"/>
      <c r="K44" s="10"/>
      <c r="L44" s="10"/>
      <c r="M44" s="10"/>
      <c r="N44" s="10"/>
      <c r="O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2:29" x14ac:dyDescent="0.25">
      <c r="B45" s="12" t="s">
        <v>27</v>
      </c>
      <c r="C45" s="12">
        <v>12</v>
      </c>
      <c r="D45" s="13" t="s">
        <v>28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2:29" x14ac:dyDescent="0.25">
      <c r="B46" s="14" t="s">
        <v>29</v>
      </c>
      <c r="C46" s="14">
        <v>2</v>
      </c>
      <c r="D46" s="13" t="s">
        <v>30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2:29" hidden="1" x14ac:dyDescent="0.25">
      <c r="B47" s="12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2:29" hidden="1" x14ac:dyDescent="0.25">
      <c r="B48" s="12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2:31" hidden="1" x14ac:dyDescent="0.25">
      <c r="B49" s="12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2:31" hidden="1" x14ac:dyDescent="0.25">
      <c r="B50" s="1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2:31" hidden="1" x14ac:dyDescent="0.25">
      <c r="B51" s="12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2:31" hidden="1" x14ac:dyDescent="0.25">
      <c r="B52" s="12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2:31" hidden="1" x14ac:dyDescent="0.25">
      <c r="B53" s="12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2:31" hidden="1" x14ac:dyDescent="0.25">
      <c r="B54" s="12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2:31" hidden="1" x14ac:dyDescent="0.25">
      <c r="B55" s="12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2:31" hidden="1" x14ac:dyDescent="0.25">
      <c r="B56" s="12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2:31" x14ac:dyDescent="0.25">
      <c r="B57" s="12" t="s">
        <v>31</v>
      </c>
      <c r="C57" s="12">
        <f>AVERAGE(C6:C17)</f>
        <v>1560</v>
      </c>
      <c r="D57" s="13" t="s">
        <v>32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2:31" x14ac:dyDescent="0.25">
      <c r="B58" s="12" t="s">
        <v>33</v>
      </c>
      <c r="C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2:31" ht="18.75" x14ac:dyDescent="0.35">
      <c r="B59" s="12" t="s">
        <v>34</v>
      </c>
      <c r="C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2:31" x14ac:dyDescent="0.25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2:31" x14ac:dyDescent="0.25">
      <c r="B61" s="10" t="s">
        <v>35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2:31" x14ac:dyDescent="0.25">
      <c r="B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2:31" ht="19.5" x14ac:dyDescent="0.35">
      <c r="B63" s="6" t="s">
        <v>36</v>
      </c>
      <c r="C63" s="15" t="s">
        <v>37</v>
      </c>
      <c r="D63" s="15"/>
      <c r="E63" s="16" t="s">
        <v>38</v>
      </c>
      <c r="F63" s="16"/>
      <c r="G63" s="16" t="s">
        <v>39</v>
      </c>
      <c r="H63" s="16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spans="2:31" ht="18.600000000000001" customHeight="1" x14ac:dyDescent="0.25">
      <c r="B64" s="17">
        <v>1</v>
      </c>
      <c r="C64" s="18">
        <f t="shared" ref="C64:C75" si="0">$F$11*$B64+$F$10</f>
        <v>987.7</v>
      </c>
      <c r="D64" s="18"/>
      <c r="E64" s="18">
        <f t="shared" ref="E64:E75" si="1">($C64-$C6)^2</f>
        <v>767.29000000000246</v>
      </c>
      <c r="F64" s="18"/>
      <c r="G64" s="18">
        <f t="shared" ref="G64:G75" si="2">($C64-$C$57)^2</f>
        <v>327527.28999999992</v>
      </c>
      <c r="H64" s="18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spans="2:31" ht="18.600000000000001" customHeight="1" x14ac:dyDescent="0.25">
      <c r="B65" s="19">
        <v>2</v>
      </c>
      <c r="C65" s="20">
        <f t="shared" si="0"/>
        <v>1091.76</v>
      </c>
      <c r="D65" s="20"/>
      <c r="E65" s="20">
        <f t="shared" si="1"/>
        <v>2327.097600000001</v>
      </c>
      <c r="F65" s="20"/>
      <c r="G65" s="20">
        <f t="shared" si="2"/>
        <v>219248.69760000001</v>
      </c>
      <c r="H65" s="2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spans="2:31" ht="18.600000000000001" customHeight="1" x14ac:dyDescent="0.25">
      <c r="B66" s="17">
        <v>3</v>
      </c>
      <c r="C66" s="18">
        <f t="shared" si="0"/>
        <v>1195.82</v>
      </c>
      <c r="D66" s="18"/>
      <c r="E66" s="18">
        <f t="shared" si="1"/>
        <v>4119.0724000000082</v>
      </c>
      <c r="F66" s="18"/>
      <c r="G66" s="18">
        <f t="shared" si="2"/>
        <v>132627.07240000003</v>
      </c>
      <c r="H66" s="18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2:31" ht="18.600000000000001" customHeight="1" x14ac:dyDescent="0.25">
      <c r="B67" s="19">
        <v>4</v>
      </c>
      <c r="C67" s="20">
        <f t="shared" si="0"/>
        <v>1299.8800000000001</v>
      </c>
      <c r="D67" s="20"/>
      <c r="E67" s="20">
        <f t="shared" si="1"/>
        <v>25561.614400000035</v>
      </c>
      <c r="F67" s="20"/>
      <c r="G67" s="20">
        <f t="shared" si="2"/>
        <v>67662.414399999936</v>
      </c>
      <c r="H67" s="2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2:31" ht="18.600000000000001" customHeight="1" x14ac:dyDescent="0.25">
      <c r="B68" s="17">
        <v>5</v>
      </c>
      <c r="C68" s="18">
        <f t="shared" si="0"/>
        <v>1403.94</v>
      </c>
      <c r="D68" s="18"/>
      <c r="E68" s="18">
        <f t="shared" si="1"/>
        <v>156863.52359999996</v>
      </c>
      <c r="F68" s="18"/>
      <c r="G68" s="18">
        <f t="shared" si="2"/>
        <v>24354.723599999983</v>
      </c>
      <c r="H68" s="18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2:31" ht="18.600000000000001" customHeight="1" x14ac:dyDescent="0.25">
      <c r="B69" s="19">
        <v>6</v>
      </c>
      <c r="C69" s="20">
        <f t="shared" si="0"/>
        <v>1508</v>
      </c>
      <c r="D69" s="20"/>
      <c r="E69" s="20">
        <f t="shared" si="1"/>
        <v>222784</v>
      </c>
      <c r="F69" s="20"/>
      <c r="G69" s="20">
        <f t="shared" si="2"/>
        <v>2704</v>
      </c>
      <c r="H69" s="2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spans="2:31" ht="18.600000000000001" customHeight="1" x14ac:dyDescent="0.25">
      <c r="B70" s="17">
        <v>7</v>
      </c>
      <c r="C70" s="18">
        <f t="shared" si="0"/>
        <v>1612.06</v>
      </c>
      <c r="D70" s="18"/>
      <c r="E70" s="18">
        <f t="shared" si="1"/>
        <v>123946.24359999996</v>
      </c>
      <c r="F70" s="18"/>
      <c r="G70" s="18">
        <f t="shared" si="2"/>
        <v>2710.2435999999943</v>
      </c>
      <c r="H70" s="18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2:31" ht="18.600000000000001" customHeight="1" x14ac:dyDescent="0.25">
      <c r="B71" s="19">
        <v>8</v>
      </c>
      <c r="C71" s="20">
        <f t="shared" si="0"/>
        <v>1716.12</v>
      </c>
      <c r="D71" s="20"/>
      <c r="E71" s="20">
        <f t="shared" si="1"/>
        <v>141466.25439999992</v>
      </c>
      <c r="F71" s="20"/>
      <c r="G71" s="20">
        <f t="shared" si="2"/>
        <v>24373.454399999966</v>
      </c>
      <c r="H71" s="2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spans="2:31" ht="18.600000000000001" customHeight="1" x14ac:dyDescent="0.25">
      <c r="B72" s="17">
        <v>9</v>
      </c>
      <c r="C72" s="18">
        <f t="shared" si="0"/>
        <v>1820.1799999999998</v>
      </c>
      <c r="D72" s="18"/>
      <c r="E72" s="18">
        <f t="shared" si="1"/>
        <v>336608.83239999978</v>
      </c>
      <c r="F72" s="18"/>
      <c r="G72" s="18">
        <f t="shared" si="2"/>
        <v>67693.632399999915</v>
      </c>
      <c r="H72" s="18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2:31" ht="18.600000000000001" customHeight="1" x14ac:dyDescent="0.25">
      <c r="B73" s="19">
        <v>10</v>
      </c>
      <c r="C73" s="20">
        <f t="shared" si="0"/>
        <v>1924.2399999999998</v>
      </c>
      <c r="D73" s="20"/>
      <c r="E73" s="20">
        <f t="shared" si="1"/>
        <v>15435.577599999946</v>
      </c>
      <c r="F73" s="20"/>
      <c r="G73" s="20">
        <f t="shared" si="2"/>
        <v>132670.77759999983</v>
      </c>
      <c r="H73" s="2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2:31" ht="18.600000000000001" customHeight="1" x14ac:dyDescent="0.25">
      <c r="B74" s="17">
        <v>11</v>
      </c>
      <c r="C74" s="18">
        <f t="shared" si="0"/>
        <v>2028.3000000000002</v>
      </c>
      <c r="D74" s="18"/>
      <c r="E74" s="18">
        <f t="shared" si="1"/>
        <v>29480.889999999938</v>
      </c>
      <c r="F74" s="18"/>
      <c r="G74" s="18">
        <f t="shared" si="2"/>
        <v>219304.89000000016</v>
      </c>
      <c r="H74" s="18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2:31" ht="18.600000000000001" customHeight="1" x14ac:dyDescent="0.25">
      <c r="B75" s="19">
        <v>12</v>
      </c>
      <c r="C75" s="20">
        <f t="shared" si="0"/>
        <v>2132.36</v>
      </c>
      <c r="D75" s="20"/>
      <c r="E75" s="20">
        <f t="shared" si="1"/>
        <v>218687.16959999988</v>
      </c>
      <c r="F75" s="20"/>
      <c r="G75" s="20">
        <f t="shared" si="2"/>
        <v>327595.96960000013</v>
      </c>
      <c r="H75" s="2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2:31" x14ac:dyDescent="0.25">
      <c r="B76" s="21" t="s">
        <v>40</v>
      </c>
      <c r="C76" s="22"/>
      <c r="D76" s="22"/>
      <c r="E76" s="23">
        <f>SUM(E64:E75)</f>
        <v>1278047.5655999994</v>
      </c>
      <c r="F76" s="23"/>
      <c r="G76" s="23">
        <f>SUM(G64:G75)</f>
        <v>1548473.1655999999</v>
      </c>
      <c r="H76" s="23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2:31" x14ac:dyDescent="0.2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2:31" x14ac:dyDescent="0.25">
      <c r="B78" s="24" t="s">
        <v>41</v>
      </c>
      <c r="C78" s="24">
        <f>((C45-C46)*G76)/((C46-1)*E76)</f>
        <v>12.115927507541905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2:31" x14ac:dyDescent="0.25"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2:31" ht="18.75" x14ac:dyDescent="0.3">
      <c r="B80" s="9" t="s">
        <v>42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2:29" x14ac:dyDescent="0.25"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2:29" ht="18.75" x14ac:dyDescent="0.35">
      <c r="B82" s="12" t="s">
        <v>43</v>
      </c>
      <c r="C82" s="25" t="s">
        <v>44</v>
      </c>
      <c r="D82" s="12">
        <f>$C$46-1</f>
        <v>1</v>
      </c>
      <c r="E82" s="10" t="s">
        <v>45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2:29" ht="14.45" customHeight="1" x14ac:dyDescent="0.35">
      <c r="B83" s="12" t="s">
        <v>46</v>
      </c>
      <c r="C83" s="25" t="s">
        <v>47</v>
      </c>
      <c r="D83" s="12">
        <f>$C$45-$C$46</f>
        <v>10</v>
      </c>
      <c r="E83" s="10" t="s">
        <v>48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2:29" x14ac:dyDescent="0.25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2:29" x14ac:dyDescent="0.25">
      <c r="B85" s="2" t="s">
        <v>49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2:29" x14ac:dyDescent="0.25">
      <c r="B86" s="24" t="s">
        <v>50</v>
      </c>
      <c r="C86" s="26">
        <v>4.96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2:29" x14ac:dyDescent="0.25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2:29" x14ac:dyDescent="0.25">
      <c r="B88" s="2" t="s">
        <v>51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2:29" x14ac:dyDescent="0.25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2:29" x14ac:dyDescent="0.25">
      <c r="B90" s="27" t="s">
        <v>52</v>
      </c>
      <c r="C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2:29" x14ac:dyDescent="0.25">
      <c r="B91" s="24" t="s">
        <v>50</v>
      </c>
      <c r="C91" s="26">
        <f>_xlfn.F.INV(0.95,$D$82,$D$83)</f>
        <v>4.9646027437307128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2:29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2:29" ht="21" x14ac:dyDescent="0.35">
      <c r="B93" s="28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2:29" x14ac:dyDescent="0.25">
      <c r="B94" s="29"/>
      <c r="C94" s="10"/>
      <c r="D94" s="10"/>
      <c r="E94" s="10"/>
      <c r="F94" s="10"/>
      <c r="G94" s="10"/>
    </row>
    <row r="95" spans="2:29" x14ac:dyDescent="0.25">
      <c r="B95" s="29"/>
      <c r="C95" s="10"/>
      <c r="D95" s="10"/>
      <c r="E95" s="10"/>
      <c r="F95" s="10"/>
      <c r="G95" s="10"/>
    </row>
    <row r="96" spans="2:29" x14ac:dyDescent="0.25">
      <c r="B96" s="30"/>
      <c r="C96" s="10"/>
      <c r="D96" s="10"/>
      <c r="E96" s="10"/>
      <c r="F96" s="10"/>
      <c r="G96" s="10"/>
    </row>
    <row r="97" spans="2:10" x14ac:dyDescent="0.25">
      <c r="B97" s="10"/>
      <c r="C97" s="10"/>
      <c r="D97" s="10"/>
      <c r="E97" s="10"/>
      <c r="F97" s="10"/>
      <c r="G97" s="10"/>
      <c r="H97" s="10"/>
    </row>
    <row r="98" spans="2:10" x14ac:dyDescent="0.25">
      <c r="B98" s="10"/>
      <c r="C98" s="10"/>
      <c r="D98" s="10"/>
      <c r="E98" s="10"/>
      <c r="F98" s="10"/>
      <c r="G98" s="10"/>
      <c r="H98" s="10"/>
    </row>
    <row r="99" spans="2:10" x14ac:dyDescent="0.25">
      <c r="B99" s="10"/>
      <c r="C99" s="10"/>
      <c r="D99" s="10"/>
      <c r="E99" s="10"/>
      <c r="F99" s="10"/>
      <c r="G99" s="10"/>
      <c r="H99" s="10"/>
    </row>
    <row r="100" spans="2:10" x14ac:dyDescent="0.25">
      <c r="B100" s="10"/>
      <c r="C100" s="10"/>
      <c r="D100" s="10"/>
      <c r="E100" s="10"/>
      <c r="F100" s="10"/>
      <c r="G100" s="10"/>
      <c r="H100" s="10"/>
    </row>
    <row r="101" spans="2:10" ht="18.75" x14ac:dyDescent="0.3">
      <c r="B101" s="3" t="s">
        <v>53</v>
      </c>
      <c r="C101" s="3"/>
      <c r="D101" s="3"/>
      <c r="E101" s="3"/>
      <c r="F101" s="3"/>
      <c r="G101" s="3"/>
      <c r="H101" s="3"/>
      <c r="I101" s="3"/>
      <c r="J101" s="3"/>
    </row>
    <row r="102" spans="2:10" x14ac:dyDescent="0.25">
      <c r="E102" s="10"/>
      <c r="F102" s="10"/>
      <c r="G102" s="10"/>
      <c r="H102" s="10"/>
    </row>
    <row r="103" spans="2:10" ht="18.75" x14ac:dyDescent="0.35">
      <c r="B103" s="10" t="s">
        <v>54</v>
      </c>
      <c r="C103" s="10"/>
      <c r="E103" s="10"/>
      <c r="F103" s="10"/>
      <c r="G103" s="10"/>
      <c r="H103" s="10"/>
    </row>
    <row r="104" spans="2:10" ht="18.75" x14ac:dyDescent="0.35">
      <c r="B104" s="10" t="s">
        <v>55</v>
      </c>
      <c r="C104" s="10"/>
      <c r="E104" s="10"/>
      <c r="F104" s="10"/>
      <c r="G104" s="10"/>
      <c r="H104" s="10"/>
    </row>
    <row r="105" spans="2:10" x14ac:dyDescent="0.25">
      <c r="B105" s="10"/>
      <c r="C105" s="10"/>
      <c r="E105" s="10"/>
      <c r="F105" s="10"/>
      <c r="G105" s="10"/>
      <c r="H105" s="10"/>
    </row>
    <row r="106" spans="2:10" ht="18.75" x14ac:dyDescent="0.35">
      <c r="B106" s="12" t="s">
        <v>56</v>
      </c>
      <c r="C106" s="12">
        <f>104.06*13+883.64</f>
        <v>2236.42</v>
      </c>
    </row>
    <row r="108" spans="2:10" ht="18.75" x14ac:dyDescent="0.3">
      <c r="B108" s="3" t="s">
        <v>57</v>
      </c>
      <c r="C108" s="3"/>
      <c r="D108" s="3"/>
      <c r="E108" s="3"/>
      <c r="F108" s="3"/>
      <c r="G108" s="3"/>
      <c r="H108" s="3"/>
      <c r="I108" s="3"/>
      <c r="J108" s="3"/>
    </row>
    <row r="109" spans="2:10" x14ac:dyDescent="0.25">
      <c r="B109" s="2" t="s">
        <v>58</v>
      </c>
    </row>
    <row r="113" spans="2:7" x14ac:dyDescent="0.25">
      <c r="B113" s="2" t="s">
        <v>59</v>
      </c>
    </row>
    <row r="114" spans="2:7" ht="18.75" x14ac:dyDescent="0.35">
      <c r="B114" s="2" t="s">
        <v>60</v>
      </c>
    </row>
    <row r="115" spans="2:7" ht="18.75" x14ac:dyDescent="0.35">
      <c r="B115" s="2" t="s">
        <v>61</v>
      </c>
    </row>
    <row r="116" spans="2:7" ht="18.75" x14ac:dyDescent="0.35">
      <c r="B116" s="2" t="s">
        <v>62</v>
      </c>
    </row>
    <row r="118" spans="2:7" x14ac:dyDescent="0.25">
      <c r="B118" s="9" t="s">
        <v>63</v>
      </c>
    </row>
    <row r="123" spans="2:7" ht="18.75" x14ac:dyDescent="0.35">
      <c r="B123" s="14" t="s">
        <v>64</v>
      </c>
      <c r="C123" s="14">
        <f>SQRT((E76/($C$45-$C$46)))</f>
        <v>357.49791126662535</v>
      </c>
    </row>
    <row r="125" spans="2:7" x14ac:dyDescent="0.25">
      <c r="B125" s="9" t="s">
        <v>65</v>
      </c>
    </row>
    <row r="127" spans="2:7" x14ac:dyDescent="0.25">
      <c r="B127" s="2" t="s">
        <v>66</v>
      </c>
      <c r="F127" s="2" t="s">
        <v>67</v>
      </c>
    </row>
    <row r="128" spans="2:7" ht="18.75" x14ac:dyDescent="0.35">
      <c r="B128" s="14" t="s">
        <v>68</v>
      </c>
      <c r="C128" s="14"/>
      <c r="F128" s="14" t="s">
        <v>69</v>
      </c>
      <c r="G128" s="14"/>
    </row>
    <row r="129" spans="2:7" ht="18.75" x14ac:dyDescent="0.35">
      <c r="B129" s="14" t="s">
        <v>70</v>
      </c>
      <c r="C129" s="14"/>
    </row>
    <row r="131" spans="2:7" x14ac:dyDescent="0.25">
      <c r="B131" s="2" t="s">
        <v>71</v>
      </c>
    </row>
    <row r="132" spans="2:7" ht="18.75" x14ac:dyDescent="0.35">
      <c r="B132" s="14" t="s">
        <v>72</v>
      </c>
      <c r="C132" s="14">
        <v>2.2010000000000001</v>
      </c>
    </row>
    <row r="133" spans="2:7" x14ac:dyDescent="0.25">
      <c r="B133" s="14"/>
      <c r="C133" s="14"/>
    </row>
    <row r="134" spans="2:7" x14ac:dyDescent="0.25">
      <c r="B134" s="2" t="s">
        <v>73</v>
      </c>
    </row>
    <row r="135" spans="2:7" x14ac:dyDescent="0.25">
      <c r="B135" s="27" t="s">
        <v>74</v>
      </c>
    </row>
    <row r="137" spans="2:7" x14ac:dyDescent="0.25">
      <c r="B137" s="2" t="s">
        <v>75</v>
      </c>
      <c r="G137" s="2">
        <f>$C$106-$C$132*$C$123</f>
        <v>1449.5670973021577</v>
      </c>
    </row>
    <row r="138" spans="2:7" x14ac:dyDescent="0.25">
      <c r="B138" s="2" t="s">
        <v>76</v>
      </c>
      <c r="G138" s="2">
        <f>$C$106+$C$132*$C$123</f>
        <v>3023.2729026978423</v>
      </c>
    </row>
  </sheetData>
  <mergeCells count="45">
    <mergeCell ref="B108:J108"/>
    <mergeCell ref="C75:D75"/>
    <mergeCell ref="E75:F75"/>
    <mergeCell ref="G75:H75"/>
    <mergeCell ref="E76:F76"/>
    <mergeCell ref="G76:H76"/>
    <mergeCell ref="B101:J101"/>
    <mergeCell ref="C73:D73"/>
    <mergeCell ref="E73:F73"/>
    <mergeCell ref="G73:H73"/>
    <mergeCell ref="C74:D74"/>
    <mergeCell ref="E74:F74"/>
    <mergeCell ref="G74:H74"/>
    <mergeCell ref="C71:D71"/>
    <mergeCell ref="E71:F71"/>
    <mergeCell ref="G71:H71"/>
    <mergeCell ref="C72:D72"/>
    <mergeCell ref="E72:F72"/>
    <mergeCell ref="G72:H72"/>
    <mergeCell ref="C69:D69"/>
    <mergeCell ref="E69:F69"/>
    <mergeCell ref="G69:H69"/>
    <mergeCell ref="C70:D70"/>
    <mergeCell ref="E70:F70"/>
    <mergeCell ref="G70:H70"/>
    <mergeCell ref="C67:D67"/>
    <mergeCell ref="E67:F67"/>
    <mergeCell ref="G67:H67"/>
    <mergeCell ref="C68:D68"/>
    <mergeCell ref="E68:F68"/>
    <mergeCell ref="G68:H68"/>
    <mergeCell ref="C65:D65"/>
    <mergeCell ref="E65:F65"/>
    <mergeCell ref="G65:H65"/>
    <mergeCell ref="C66:D66"/>
    <mergeCell ref="E66:F66"/>
    <mergeCell ref="G66:H66"/>
    <mergeCell ref="B3:J3"/>
    <mergeCell ref="B34:J34"/>
    <mergeCell ref="C63:D63"/>
    <mergeCell ref="E63:F63"/>
    <mergeCell ref="G63:H63"/>
    <mergeCell ref="C64:D64"/>
    <mergeCell ref="E64:F64"/>
    <mergeCell ref="G64:H64"/>
  </mergeCells>
  <pageMargins left="0.3" right="0.12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Решение</vt:lpstr>
      <vt:lpstr>Решение!Область_печати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Технолог</dc:creator>
  <cp:lastModifiedBy>Технолог</cp:lastModifiedBy>
  <dcterms:created xsi:type="dcterms:W3CDTF">2024-07-11T10:15:30Z</dcterms:created>
  <dcterms:modified xsi:type="dcterms:W3CDTF">2024-07-11T10:16:05Z</dcterms:modified>
</cp:coreProperties>
</file>