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khlyantsevAA\Desktop\Portfolio_Analitics\Statistic\Task_1\"/>
    </mc:Choice>
  </mc:AlternateContent>
  <xr:revisionPtr revIDLastSave="0" documentId="13_ncr:1_{4EE7DFF0-BDC7-4474-B942-DF9212341C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Решение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0" i="2" l="1"/>
  <c r="E14" i="2"/>
  <c r="F20" i="2" s="1"/>
  <c r="E13" i="2"/>
  <c r="E12" i="2"/>
  <c r="E6" i="2"/>
  <c r="E5" i="2"/>
  <c r="E21" i="2" l="1"/>
  <c r="G20" i="2"/>
  <c r="F21" i="2" l="1"/>
  <c r="E22" i="2" l="1"/>
  <c r="G21" i="2"/>
  <c r="F22" i="2" l="1"/>
  <c r="E23" i="2" l="1"/>
  <c r="G22" i="2"/>
  <c r="F23" i="2" l="1"/>
  <c r="E24" i="2" l="1"/>
  <c r="G23" i="2"/>
  <c r="F24" i="2" l="1"/>
  <c r="E25" i="2" l="1"/>
  <c r="G24" i="2"/>
  <c r="F25" i="2" l="1"/>
  <c r="H20" i="2" s="1" a="1"/>
  <c r="G25" i="2" l="1"/>
  <c r="H22" i="2"/>
  <c r="I22" i="2" s="1"/>
  <c r="H25" i="2"/>
  <c r="I25" i="2" s="1"/>
  <c r="H21" i="2"/>
  <c r="I21" i="2" s="1"/>
  <c r="H23" i="2"/>
  <c r="I23" i="2" s="1"/>
  <c r="H24" i="2"/>
  <c r="I24" i="2" s="1"/>
  <c r="H20" i="2"/>
  <c r="I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Технолог</author>
  </authors>
  <commentList>
    <comment ref="G19" authorId="0" shapeId="0" xr:uid="{0C14A3B0-8EEF-477E-9DA8-062E66762009}">
      <text>
        <r>
          <rPr>
            <sz val="9"/>
            <color indexed="81"/>
            <rFont val="Tahoma"/>
            <family val="2"/>
            <charset val="204"/>
          </rPr>
          <t xml:space="preserve">Определение частоты попадания в диапазон с помощью формулы =СЧЁТЕСЛИМН( ) </t>
        </r>
      </text>
    </comment>
    <comment ref="H19" authorId="0" shapeId="0" xr:uid="{356DE48A-047E-41EB-9285-63EE93B64E19}">
      <text>
        <r>
          <rPr>
            <sz val="9"/>
            <color indexed="81"/>
            <rFont val="Tahoma"/>
            <family val="2"/>
            <charset val="204"/>
          </rPr>
          <t xml:space="preserve">Определение частоты попадания в диапазон с помощью формулы массивов {=ЧАСТОТА( )}
</t>
        </r>
      </text>
    </comment>
  </commentList>
</comments>
</file>

<file path=xl/sharedStrings.xml><?xml version="1.0" encoding="utf-8"?>
<sst xmlns="http://schemas.openxmlformats.org/spreadsheetml/2006/main" count="28" uniqueCount="27">
  <si>
    <t>Таможенный пост</t>
  </si>
  <si>
    <t>Оборот, млн. $</t>
  </si>
  <si>
    <t>1. Определяем количество групп, используя одну из формул Стёрджеса</t>
  </si>
  <si>
    <t>k = 1 + (3,322 * logN) или k = 1 + (1,44 * lnN)</t>
  </si>
  <si>
    <t>N =</t>
  </si>
  <si>
    <t xml:space="preserve">- количество наблюдений </t>
  </si>
  <si>
    <t>k=</t>
  </si>
  <si>
    <t>2. Определим длину интервалов</t>
  </si>
  <si>
    <t>h = (Хmax - Xmin)/k</t>
  </si>
  <si>
    <t xml:space="preserve">Хmax = </t>
  </si>
  <si>
    <t xml:space="preserve">Xmin = </t>
  </si>
  <si>
    <t xml:space="preserve">h = </t>
  </si>
  <si>
    <t xml:space="preserve">3. Пасторим диапазоны </t>
  </si>
  <si>
    <t>k</t>
  </si>
  <si>
    <t xml:space="preserve">От </t>
  </si>
  <si>
    <t xml:space="preserve">До </t>
  </si>
  <si>
    <t>Частота f</t>
  </si>
  <si>
    <t>Распределение выборочных частот</t>
  </si>
  <si>
    <t>Карман</t>
  </si>
  <si>
    <t>Частота</t>
  </si>
  <si>
    <t>Интегральный %</t>
  </si>
  <si>
    <t>24,16 -38,66</t>
  </si>
  <si>
    <t>38,66 - 53,16</t>
  </si>
  <si>
    <t>53,16 - 67,66</t>
  </si>
  <si>
    <t>67,66 - 82,16</t>
  </si>
  <si>
    <t>82,16 - 96,66</t>
  </si>
  <si>
    <t>96,6 - 111,16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</si>
</sst>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3" fillId="2" borderId="1" xfId="2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1" xfId="2" applyBorder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left"/>
    </xf>
    <xf numFmtId="0" fontId="0" fillId="0" borderId="2" xfId="0" applyBorder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0" fillId="0" borderId="2" xfId="0" applyBorder="1" applyAlignment="1">
      <alignment horizontal="center"/>
    </xf>
    <xf numFmtId="10" fontId="0" fillId="0" borderId="2" xfId="1" applyNumberFormat="1" applyFont="1" applyBorder="1"/>
    <xf numFmtId="10" fontId="0" fillId="0" borderId="2" xfId="0" applyNumberFormat="1" applyBorder="1"/>
    <xf numFmtId="0" fontId="5" fillId="0" borderId="0" xfId="0" applyFont="1"/>
  </cellXfs>
  <cellStyles count="3">
    <cellStyle name="Обычный" xfId="0" builtinId="0"/>
    <cellStyle name="Обычный 2" xfId="2" xr:uid="{9A15D432-6739-48A5-9062-F21C6E795E12}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Количество таможенных постов по группам</a:t>
            </a:r>
          </a:p>
        </c:rich>
      </c:tx>
      <c:layout>
        <c:manualLayout>
          <c:xMode val="edge"/>
          <c:yMode val="edge"/>
          <c:x val="0.21853568152823299"/>
          <c:y val="0.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Кол-во постов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Решение!$K$20:$K$25</c:f>
              <c:strCache>
                <c:ptCount val="6"/>
                <c:pt idx="0">
                  <c:v>24,16 -38,66</c:v>
                </c:pt>
                <c:pt idx="1">
                  <c:v>38,66 - 53,16</c:v>
                </c:pt>
                <c:pt idx="2">
                  <c:v>53,16 - 67,66</c:v>
                </c:pt>
                <c:pt idx="3">
                  <c:v>67,66 - 82,16</c:v>
                </c:pt>
                <c:pt idx="4">
                  <c:v>82,16 - 96,66</c:v>
                </c:pt>
                <c:pt idx="5">
                  <c:v>96,6 - 111,16</c:v>
                </c:pt>
              </c:strCache>
            </c:strRef>
          </c:cat>
          <c:val>
            <c:numRef>
              <c:f>Решение!$L$20:$L$25</c:f>
              <c:numCache>
                <c:formatCode>General</c:formatCode>
                <c:ptCount val="6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CC-4E92-A1FC-215282AEFA1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28505920"/>
        <c:axId val="442997920"/>
      </c:barChart>
      <c:lineChart>
        <c:grouping val="standard"/>
        <c:varyColors val="0"/>
        <c:ser>
          <c:idx val="1"/>
          <c:order val="1"/>
          <c:tx>
            <c:v>Интегральный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Решение!$K$20:$K$25</c:f>
              <c:strCache>
                <c:ptCount val="6"/>
                <c:pt idx="0">
                  <c:v>24,16 -38,66</c:v>
                </c:pt>
                <c:pt idx="1">
                  <c:v>38,66 - 53,16</c:v>
                </c:pt>
                <c:pt idx="2">
                  <c:v>53,16 - 67,66</c:v>
                </c:pt>
                <c:pt idx="3">
                  <c:v>67,66 - 82,16</c:v>
                </c:pt>
                <c:pt idx="4">
                  <c:v>82,16 - 96,66</c:v>
                </c:pt>
                <c:pt idx="5">
                  <c:v>96,6 - 111,16</c:v>
                </c:pt>
              </c:strCache>
            </c:strRef>
          </c:cat>
          <c:val>
            <c:numRef>
              <c:f>Решение!$M$20:$M$25</c:f>
              <c:numCache>
                <c:formatCode>0.00%</c:formatCode>
                <c:ptCount val="6"/>
                <c:pt idx="0">
                  <c:v>0.14285714285714285</c:v>
                </c:pt>
                <c:pt idx="1">
                  <c:v>0.34285714285714286</c:v>
                </c:pt>
                <c:pt idx="2">
                  <c:v>0.7142857142857143</c:v>
                </c:pt>
                <c:pt idx="3">
                  <c:v>0.82857142857142863</c:v>
                </c:pt>
                <c:pt idx="4">
                  <c:v>0.94285714285714284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CC-4E92-A1FC-215282AEFA1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35563872"/>
        <c:axId val="442997088"/>
      </c:lineChart>
      <c:catAx>
        <c:axId val="52850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Оборот, млн </a:t>
                </a:r>
                <a:r>
                  <a:rPr lang="en-US"/>
                  <a:t>$</a:t>
                </a:r>
                <a:r>
                  <a:rPr lang="en-US" baseline="0"/>
                  <a:t> </a:t>
                </a:r>
                <a:r>
                  <a:rPr lang="ru-RU" baseline="0"/>
                  <a:t>по группам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2997920"/>
        <c:crosses val="autoZero"/>
        <c:auto val="0"/>
        <c:lblAlgn val="ctr"/>
        <c:lblOffset val="100"/>
        <c:noMultiLvlLbl val="0"/>
      </c:catAx>
      <c:valAx>
        <c:axId val="44299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 попадания в группы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8505920"/>
        <c:crosses val="autoZero"/>
        <c:crossBetween val="between"/>
      </c:valAx>
      <c:valAx>
        <c:axId val="44299708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5563872"/>
        <c:crosses val="max"/>
        <c:crossBetween val="between"/>
      </c:valAx>
      <c:catAx>
        <c:axId val="5355638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429970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ru-RU"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Количество таможенных постов по группам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ru-RU"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Кол-во постов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Решение!$K$20:$K$25</c:f>
              <c:strCache>
                <c:ptCount val="6"/>
                <c:pt idx="0">
                  <c:v>24,16 -38,66</c:v>
                </c:pt>
                <c:pt idx="1">
                  <c:v>38,66 - 53,16</c:v>
                </c:pt>
                <c:pt idx="2">
                  <c:v>53,16 - 67,66</c:v>
                </c:pt>
                <c:pt idx="3">
                  <c:v>67,66 - 82,16</c:v>
                </c:pt>
                <c:pt idx="4">
                  <c:v>82,16 - 96,66</c:v>
                </c:pt>
                <c:pt idx="5">
                  <c:v>96,6 - 111,16</c:v>
                </c:pt>
              </c:strCache>
            </c:strRef>
          </c:cat>
          <c:val>
            <c:numRef>
              <c:f>Решение!$L$20:$L$25</c:f>
              <c:numCache>
                <c:formatCode>General</c:formatCode>
                <c:ptCount val="6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87-4658-9464-535683AF01B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438498800"/>
        <c:axId val="611908624"/>
      </c:lineChart>
      <c:catAx>
        <c:axId val="438498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900" b="0" i="0" baseline="0">
                    <a:solidFill>
                      <a:sysClr val="windowText" lastClr="000000"/>
                    </a:solidFill>
                    <a:effectLst/>
                  </a:rPr>
                  <a:t>Оборот, млн </a:t>
                </a:r>
                <a:r>
                  <a:rPr lang="en-US" sz="900" b="0" i="0" baseline="0">
                    <a:solidFill>
                      <a:sysClr val="windowText" lastClr="000000"/>
                    </a:solidFill>
                    <a:effectLst/>
                  </a:rPr>
                  <a:t>$ </a:t>
                </a:r>
                <a:r>
                  <a:rPr lang="ru-RU" sz="900" b="0" i="0" baseline="0">
                    <a:solidFill>
                      <a:sysClr val="windowText" lastClr="000000"/>
                    </a:solidFill>
                    <a:effectLst/>
                  </a:rPr>
                  <a:t>по группам</a:t>
                </a:r>
                <a:endParaRPr lang="ru-RU" sz="9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36664004199475064"/>
              <c:y val="0.915795995116407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1908624"/>
        <c:crosses val="autoZero"/>
        <c:auto val="1"/>
        <c:lblAlgn val="ctr"/>
        <c:lblOffset val="100"/>
        <c:noMultiLvlLbl val="0"/>
      </c:catAx>
      <c:valAx>
        <c:axId val="6119086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900" b="0" i="0" baseline="0">
                    <a:effectLst/>
                  </a:rPr>
                  <a:t>Частота попадания в группы</a:t>
                </a:r>
                <a:endParaRPr lang="ru-RU" sz="3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crossAx val="43849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7104709253044826"/>
          <c:y val="0.12401852701651037"/>
          <c:w val="0.19520990049121673"/>
          <c:h val="6.95522529498549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9524</xdr:colOff>
      <xdr:row>1</xdr:row>
      <xdr:rowOff>0</xdr:rowOff>
    </xdr:from>
    <xdr:to>
      <xdr:col>23</xdr:col>
      <xdr:colOff>600075</xdr:colOff>
      <xdr:row>18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0585EF3-6A49-4CB3-9493-F4C8D5258E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9524</xdr:colOff>
      <xdr:row>19</xdr:row>
      <xdr:rowOff>14287</xdr:rowOff>
    </xdr:from>
    <xdr:to>
      <xdr:col>23</xdr:col>
      <xdr:colOff>600075</xdr:colOff>
      <xdr:row>35</xdr:row>
      <xdr:rowOff>38100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AD69BC7-37CA-4A41-AD3A-5CBE31C55D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1055;&#1086;&#1088;&#1090;&#1092;&#1086;&#1083;&#1080;&#1086;\1.%20&#1057;&#1090;&#1072;&#1090;&#1080;&#1089;&#1090;&#1080;&#1082;&#1072;_&#1047;&#1072;&#1076;&#1072;&#1095;&#1080;_&#1061;&#1088;&#1091;&#10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дача_1"/>
      <sheetName val="Решение_1"/>
      <sheetName val="Задача_2"/>
      <sheetName val="Решение_2"/>
      <sheetName val="Задача_3"/>
      <sheetName val="Решение_3"/>
      <sheetName val="Задача_4"/>
      <sheetName val="Решение_4"/>
      <sheetName val="Задача_5"/>
      <sheetName val="Решение_5"/>
      <sheetName val="Задача_6"/>
      <sheetName val="Решение_6"/>
      <sheetName val="Задача_7"/>
      <sheetName val="Решение_7"/>
      <sheetName val="Задача_8"/>
      <sheetName val="Решение_8"/>
      <sheetName val="Задача_9"/>
      <sheetName val="Решение_9"/>
      <sheetName val="Задача_10"/>
      <sheetName val="Решение_10"/>
      <sheetName val="Задача_11"/>
      <sheetName val="Решение_11"/>
      <sheetName val="Задача_12"/>
      <sheetName val="Решение_12"/>
      <sheetName val="Задача_13"/>
      <sheetName val="Решение_13"/>
      <sheetName val="Задача_14"/>
      <sheetName val="Решение_14"/>
      <sheetName val="Задача_15"/>
      <sheetName val="Решение_15"/>
      <sheetName val="Задача_16"/>
      <sheetName val="Решение_16"/>
      <sheetName val="Задание_17"/>
      <sheetName val="Решение_17"/>
      <sheetName val="Задание_18"/>
      <sheetName val="Решение_18"/>
      <sheetName val="Задание_19"/>
      <sheetName val="Решение_19"/>
      <sheetName val="Задание_20"/>
      <sheetName val="Решение_20"/>
      <sheetName val="Задание_21"/>
      <sheetName val="Решение_21"/>
      <sheetName val="Задание_22"/>
      <sheetName val="Решение_22"/>
      <sheetName val="Задание_23"/>
      <sheetName val="Решение_23"/>
      <sheetName val="Задание_24"/>
      <sheetName val="Решение_24"/>
      <sheetName val="Задание_25"/>
      <sheetName val="Решение_25"/>
      <sheetName val="Задание_26"/>
      <sheetName val="Решение_26"/>
      <sheetName val="Задание_27"/>
      <sheetName val="Задание_28"/>
      <sheetName val="Решение_28"/>
      <sheetName val="Задание_29"/>
      <sheetName val="Решение_29"/>
      <sheetName val="Задание_30"/>
      <sheetName val="Решение_30"/>
    </sheetNames>
    <sheetDataSet>
      <sheetData sheetId="0"/>
      <sheetData sheetId="1">
        <row r="20">
          <cell r="K20" t="str">
            <v>24,16 -38,66</v>
          </cell>
          <cell r="L20">
            <v>5</v>
          </cell>
          <cell r="M20">
            <v>0.14285714285714285</v>
          </cell>
        </row>
        <row r="21">
          <cell r="K21" t="str">
            <v>38,66 - 53,16</v>
          </cell>
          <cell r="L21">
            <v>7</v>
          </cell>
          <cell r="M21">
            <v>0.34285714285714286</v>
          </cell>
        </row>
        <row r="22">
          <cell r="K22" t="str">
            <v>53,16 - 67,66</v>
          </cell>
          <cell r="L22">
            <v>13</v>
          </cell>
          <cell r="M22">
            <v>0.7142857142857143</v>
          </cell>
        </row>
        <row r="23">
          <cell r="K23" t="str">
            <v>67,66 - 82,16</v>
          </cell>
          <cell r="L23">
            <v>4</v>
          </cell>
          <cell r="M23">
            <v>0.82857142857142863</v>
          </cell>
        </row>
        <row r="24">
          <cell r="K24" t="str">
            <v>82,16 - 96,66</v>
          </cell>
          <cell r="L24">
            <v>4</v>
          </cell>
          <cell r="M24">
            <v>0.94285714285714284</v>
          </cell>
        </row>
        <row r="25">
          <cell r="K25" t="str">
            <v>96,6 - 111,16</v>
          </cell>
          <cell r="L25">
            <v>2</v>
          </cell>
          <cell r="M25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18E2-2AF1-4F5F-A3D6-E26C7E84AE19}">
  <dimension ref="A2:M37"/>
  <sheetViews>
    <sheetView tabSelected="1" zoomScale="85" zoomScaleNormal="85" workbookViewId="0">
      <selection activeCell="D41" sqref="D41"/>
    </sheetView>
  </sheetViews>
  <sheetFormatPr defaultRowHeight="15" x14ac:dyDescent="0.25"/>
  <cols>
    <col min="1" max="1" width="14.28515625" customWidth="1"/>
    <col min="2" max="2" width="14.5703125" customWidth="1"/>
    <col min="4" max="4" width="7.7109375" customWidth="1"/>
    <col min="7" max="8" width="11.5703125" bestFit="1" customWidth="1"/>
    <col min="9" max="9" width="22.42578125" customWidth="1"/>
    <col min="11" max="11" width="14.42578125" customWidth="1"/>
    <col min="12" max="12" width="12.140625" customWidth="1"/>
    <col min="13" max="13" width="16.7109375" customWidth="1"/>
    <col min="21" max="21" width="9.140625" customWidth="1"/>
  </cols>
  <sheetData>
    <row r="2" spans="1:6" ht="30" x14ac:dyDescent="0.25">
      <c r="A2" s="1" t="s">
        <v>0</v>
      </c>
      <c r="B2" s="2" t="s">
        <v>1</v>
      </c>
      <c r="D2" s="3" t="s">
        <v>2</v>
      </c>
    </row>
    <row r="3" spans="1:6" x14ac:dyDescent="0.25">
      <c r="A3" s="4">
        <v>1</v>
      </c>
      <c r="B3" s="4">
        <v>24.16</v>
      </c>
      <c r="D3" s="5" t="s">
        <v>3</v>
      </c>
    </row>
    <row r="4" spans="1:6" x14ac:dyDescent="0.25">
      <c r="A4" s="4">
        <v>2</v>
      </c>
      <c r="B4" s="4">
        <v>27.06</v>
      </c>
    </row>
    <row r="5" spans="1:6" x14ac:dyDescent="0.25">
      <c r="A5" s="4">
        <v>3</v>
      </c>
      <c r="B5" s="4">
        <v>29.12</v>
      </c>
      <c r="D5" s="6" t="s">
        <v>4</v>
      </c>
      <c r="E5">
        <f>COUNT(A3:A37)</f>
        <v>35</v>
      </c>
      <c r="F5" s="7" t="s">
        <v>5</v>
      </c>
    </row>
    <row r="6" spans="1:6" x14ac:dyDescent="0.25">
      <c r="A6" s="4">
        <v>4</v>
      </c>
      <c r="B6" s="4">
        <v>31.17</v>
      </c>
      <c r="D6" s="6" t="s">
        <v>6</v>
      </c>
      <c r="E6">
        <f>ROUNDDOWN(1+(3.322*LOG(35)),0)</f>
        <v>6</v>
      </c>
    </row>
    <row r="7" spans="1:6" x14ac:dyDescent="0.25">
      <c r="A7" s="4">
        <v>5</v>
      </c>
      <c r="B7" s="4">
        <v>37.08</v>
      </c>
    </row>
    <row r="8" spans="1:6" x14ac:dyDescent="0.25">
      <c r="A8" s="4">
        <v>6</v>
      </c>
      <c r="B8" s="4">
        <v>39.11</v>
      </c>
    </row>
    <row r="9" spans="1:6" x14ac:dyDescent="0.25">
      <c r="A9" s="4">
        <v>7</v>
      </c>
      <c r="B9" s="4">
        <v>41.58</v>
      </c>
      <c r="D9" s="3" t="s">
        <v>7</v>
      </c>
    </row>
    <row r="10" spans="1:6" x14ac:dyDescent="0.25">
      <c r="A10" s="4">
        <v>8</v>
      </c>
      <c r="B10" s="4">
        <v>44.84</v>
      </c>
      <c r="D10" s="5" t="s">
        <v>8</v>
      </c>
    </row>
    <row r="11" spans="1:6" x14ac:dyDescent="0.25">
      <c r="A11" s="4">
        <v>9</v>
      </c>
      <c r="B11" s="4">
        <v>46.8</v>
      </c>
    </row>
    <row r="12" spans="1:6" x14ac:dyDescent="0.25">
      <c r="A12" s="4">
        <v>10</v>
      </c>
      <c r="B12" s="4">
        <v>48.37</v>
      </c>
      <c r="D12" s="6" t="s">
        <v>9</v>
      </c>
      <c r="E12">
        <f>MAX(B3:B37)</f>
        <v>111.16</v>
      </c>
    </row>
    <row r="13" spans="1:6" x14ac:dyDescent="0.25">
      <c r="A13" s="4">
        <v>11</v>
      </c>
      <c r="B13" s="4">
        <v>51.44</v>
      </c>
      <c r="D13" s="6" t="s">
        <v>10</v>
      </c>
      <c r="E13">
        <f>MIN(B3:B37)</f>
        <v>24.16</v>
      </c>
    </row>
    <row r="14" spans="1:6" x14ac:dyDescent="0.25">
      <c r="A14" s="4">
        <v>12</v>
      </c>
      <c r="B14" s="4">
        <v>52.56</v>
      </c>
      <c r="D14" s="6" t="s">
        <v>11</v>
      </c>
      <c r="E14">
        <f>(E12-E13)/E6</f>
        <v>14.5</v>
      </c>
    </row>
    <row r="15" spans="1:6" x14ac:dyDescent="0.25">
      <c r="A15" s="4">
        <v>13</v>
      </c>
      <c r="B15" s="4">
        <v>54.12</v>
      </c>
    </row>
    <row r="16" spans="1:6" x14ac:dyDescent="0.25">
      <c r="A16" s="4">
        <v>14</v>
      </c>
      <c r="B16" s="4">
        <v>54.91</v>
      </c>
    </row>
    <row r="17" spans="1:13" x14ac:dyDescent="0.25">
      <c r="A17" s="4">
        <v>15</v>
      </c>
      <c r="B17" s="4">
        <v>55.74</v>
      </c>
      <c r="D17" s="3" t="s">
        <v>12</v>
      </c>
    </row>
    <row r="18" spans="1:13" ht="15.75" thickBot="1" x14ac:dyDescent="0.3">
      <c r="A18" s="4">
        <v>16</v>
      </c>
      <c r="B18" s="4">
        <v>55.91</v>
      </c>
      <c r="D18" s="8"/>
      <c r="E18" s="8"/>
      <c r="F18" s="8"/>
      <c r="G18" s="8"/>
      <c r="H18" s="8"/>
      <c r="I18" s="8"/>
    </row>
    <row r="19" spans="1:13" ht="30" x14ac:dyDescent="0.25">
      <c r="A19" s="4">
        <v>17</v>
      </c>
      <c r="B19" s="4">
        <v>56.07</v>
      </c>
      <c r="D19" s="9" t="s">
        <v>13</v>
      </c>
      <c r="E19" s="9" t="s">
        <v>14</v>
      </c>
      <c r="F19" s="9" t="s">
        <v>15</v>
      </c>
      <c r="G19" s="9" t="s">
        <v>16</v>
      </c>
      <c r="H19" s="9" t="s">
        <v>16</v>
      </c>
      <c r="I19" s="10" t="s">
        <v>17</v>
      </c>
      <c r="K19" s="11" t="s">
        <v>18</v>
      </c>
      <c r="L19" s="11" t="s">
        <v>19</v>
      </c>
      <c r="M19" s="10" t="s">
        <v>20</v>
      </c>
    </row>
    <row r="20" spans="1:13" x14ac:dyDescent="0.25">
      <c r="A20" s="4">
        <v>18</v>
      </c>
      <c r="B20" s="4">
        <v>56.8</v>
      </c>
      <c r="D20" s="12">
        <v>1</v>
      </c>
      <c r="E20">
        <f>MIN(B3:B37)</f>
        <v>24.16</v>
      </c>
      <c r="F20">
        <f>E20+$E$14</f>
        <v>38.659999999999997</v>
      </c>
      <c r="G20">
        <f>COUNTIFS($B$3:$B$37,"&gt;="&amp;E20,$B$3:$B$37,"&lt;"&amp;F20)</f>
        <v>5</v>
      </c>
      <c r="H20">
        <f t="array" ref="H20:H25">FREQUENCY(B3:B37,F20:F25)</f>
        <v>5</v>
      </c>
      <c r="I20" s="13">
        <f>H20/$E$5</f>
        <v>0.14285714285714285</v>
      </c>
      <c r="K20" s="12" t="s">
        <v>21</v>
      </c>
      <c r="L20">
        <v>5</v>
      </c>
      <c r="M20" s="14">
        <v>0.14285714285714285</v>
      </c>
    </row>
    <row r="21" spans="1:13" x14ac:dyDescent="0.25">
      <c r="A21" s="4">
        <v>19</v>
      </c>
      <c r="B21" s="4">
        <v>56.93</v>
      </c>
      <c r="D21" s="12">
        <v>2</v>
      </c>
      <c r="E21">
        <f>F20</f>
        <v>38.659999999999997</v>
      </c>
      <c r="F21">
        <f>E21+$E$14</f>
        <v>53.16</v>
      </c>
      <c r="G21">
        <f t="shared" ref="G21:G24" si="0">COUNTIFS($B$3:$B$37,"&gt;="&amp;E21,$B$3:$B$37,"&lt;"&amp;F21)</f>
        <v>7</v>
      </c>
      <c r="H21">
        <v>7</v>
      </c>
      <c r="I21" s="13">
        <f t="shared" ref="I21:I25" si="1">H21/$E$5</f>
        <v>0.2</v>
      </c>
      <c r="K21" s="12" t="s">
        <v>22</v>
      </c>
      <c r="L21">
        <v>7</v>
      </c>
      <c r="M21" s="14">
        <v>0.34285714285714286</v>
      </c>
    </row>
    <row r="22" spans="1:13" x14ac:dyDescent="0.25">
      <c r="A22" s="4">
        <v>20</v>
      </c>
      <c r="B22" s="4">
        <v>57.07</v>
      </c>
      <c r="D22" s="12">
        <v>3</v>
      </c>
      <c r="E22">
        <f t="shared" ref="E22:E25" si="2">F21</f>
        <v>53.16</v>
      </c>
      <c r="F22">
        <f t="shared" ref="F22:F25" si="3">E22+$E$14</f>
        <v>67.66</v>
      </c>
      <c r="G22">
        <f t="shared" si="0"/>
        <v>13</v>
      </c>
      <c r="H22">
        <v>13</v>
      </c>
      <c r="I22" s="13">
        <f t="shared" si="1"/>
        <v>0.37142857142857144</v>
      </c>
      <c r="K22" s="12" t="s">
        <v>23</v>
      </c>
      <c r="L22">
        <v>13</v>
      </c>
      <c r="M22" s="14">
        <v>0.7142857142857143</v>
      </c>
    </row>
    <row r="23" spans="1:13" x14ac:dyDescent="0.25">
      <c r="A23" s="4">
        <v>21</v>
      </c>
      <c r="B23" s="4">
        <v>58.39</v>
      </c>
      <c r="D23" s="12">
        <v>4</v>
      </c>
      <c r="E23">
        <f t="shared" si="2"/>
        <v>67.66</v>
      </c>
      <c r="F23">
        <f t="shared" si="3"/>
        <v>82.16</v>
      </c>
      <c r="G23">
        <f t="shared" si="0"/>
        <v>4</v>
      </c>
      <c r="H23">
        <v>4</v>
      </c>
      <c r="I23" s="13">
        <f t="shared" si="1"/>
        <v>0.11428571428571428</v>
      </c>
      <c r="K23" s="12" t="s">
        <v>24</v>
      </c>
      <c r="L23">
        <v>4</v>
      </c>
      <c r="M23" s="14">
        <v>0.82857142857142863</v>
      </c>
    </row>
    <row r="24" spans="1:13" x14ac:dyDescent="0.25">
      <c r="A24" s="4">
        <v>22</v>
      </c>
      <c r="B24" s="4">
        <v>59.61</v>
      </c>
      <c r="D24" s="12">
        <v>5</v>
      </c>
      <c r="E24">
        <f t="shared" si="2"/>
        <v>82.16</v>
      </c>
      <c r="F24">
        <f t="shared" si="3"/>
        <v>96.66</v>
      </c>
      <c r="G24">
        <f t="shared" si="0"/>
        <v>4</v>
      </c>
      <c r="H24">
        <v>4</v>
      </c>
      <c r="I24" s="13">
        <f t="shared" si="1"/>
        <v>0.11428571428571428</v>
      </c>
      <c r="K24" s="12" t="s">
        <v>25</v>
      </c>
      <c r="L24">
        <v>4</v>
      </c>
      <c r="M24" s="14">
        <v>0.94285714285714284</v>
      </c>
    </row>
    <row r="25" spans="1:13" ht="15.75" thickBot="1" x14ac:dyDescent="0.3">
      <c r="A25" s="4">
        <v>23</v>
      </c>
      <c r="B25" s="4">
        <v>59.95</v>
      </c>
      <c r="D25" s="15">
        <v>6</v>
      </c>
      <c r="E25" s="8">
        <f t="shared" si="2"/>
        <v>96.66</v>
      </c>
      <c r="F25" s="8">
        <f t="shared" si="3"/>
        <v>111.16</v>
      </c>
      <c r="G25" s="8">
        <f>COUNTIFS($B$3:$B$37,"&gt;="&amp;E25,$B$3:$B$37,"&lt;="&amp;F25)</f>
        <v>2</v>
      </c>
      <c r="H25" s="8">
        <v>2</v>
      </c>
      <c r="I25" s="16">
        <f t="shared" si="1"/>
        <v>5.7142857142857141E-2</v>
      </c>
      <c r="K25" s="15" t="s">
        <v>26</v>
      </c>
      <c r="L25" s="8">
        <v>2</v>
      </c>
      <c r="M25" s="17">
        <v>1</v>
      </c>
    </row>
    <row r="26" spans="1:13" x14ac:dyDescent="0.25">
      <c r="A26" s="4">
        <v>24</v>
      </c>
      <c r="B26" s="4">
        <v>62.05</v>
      </c>
      <c r="H26" s="18"/>
    </row>
    <row r="27" spans="1:13" x14ac:dyDescent="0.25">
      <c r="A27" s="4">
        <v>25</v>
      </c>
      <c r="B27" s="4">
        <v>65.31</v>
      </c>
    </row>
    <row r="28" spans="1:13" x14ac:dyDescent="0.25">
      <c r="A28" s="4">
        <v>26</v>
      </c>
      <c r="B28" s="4">
        <v>69.239999999999995</v>
      </c>
    </row>
    <row r="29" spans="1:13" x14ac:dyDescent="0.25">
      <c r="A29" s="4">
        <v>27</v>
      </c>
      <c r="B29" s="4">
        <v>71.39</v>
      </c>
    </row>
    <row r="30" spans="1:13" x14ac:dyDescent="0.25">
      <c r="A30" s="4">
        <v>28</v>
      </c>
      <c r="B30" s="4">
        <v>77.12</v>
      </c>
    </row>
    <row r="31" spans="1:13" x14ac:dyDescent="0.25">
      <c r="A31" s="4">
        <v>29</v>
      </c>
      <c r="B31" s="4">
        <v>79.12</v>
      </c>
    </row>
    <row r="32" spans="1:13" x14ac:dyDescent="0.25">
      <c r="A32" s="4">
        <v>30</v>
      </c>
      <c r="B32" s="4">
        <v>84.34</v>
      </c>
    </row>
    <row r="33" spans="1:2" x14ac:dyDescent="0.25">
      <c r="A33" s="4">
        <v>31</v>
      </c>
      <c r="B33" s="4">
        <v>86.89</v>
      </c>
    </row>
    <row r="34" spans="1:2" x14ac:dyDescent="0.25">
      <c r="A34" s="4">
        <v>32</v>
      </c>
      <c r="B34" s="4">
        <v>91.74</v>
      </c>
    </row>
    <row r="35" spans="1:2" x14ac:dyDescent="0.25">
      <c r="A35" s="4">
        <v>33</v>
      </c>
      <c r="B35" s="4">
        <v>96.01</v>
      </c>
    </row>
    <row r="36" spans="1:2" x14ac:dyDescent="0.25">
      <c r="A36" s="4">
        <v>34</v>
      </c>
      <c r="B36" s="4">
        <v>106.84</v>
      </c>
    </row>
    <row r="37" spans="1:2" x14ac:dyDescent="0.25">
      <c r="A37" s="4">
        <v>35</v>
      </c>
      <c r="B37" s="4">
        <v>111.16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Решение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Вихлянцев Алий Андреевич</dc:creator>
  <cp:lastModifiedBy>Технолог</cp:lastModifiedBy>
  <dcterms:created xsi:type="dcterms:W3CDTF">2015-06-05T18:19:34Z</dcterms:created>
  <dcterms:modified xsi:type="dcterms:W3CDTF">2024-07-11T10:08:35Z</dcterms:modified>
</cp:coreProperties>
</file>