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user\Desktop\Portfolio_Analitics\Statistic\Task_3\"/>
    </mc:Choice>
  </mc:AlternateContent>
  <xr:revisionPtr revIDLastSave="0" documentId="13_ncr:1_{AB981642-FFC7-4318-B0AC-B7E6BE8A83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Решение" sheetId="2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Решение!#REF!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8" i="2" l="1"/>
  <c r="K20" i="2"/>
  <c r="D18" i="2"/>
  <c r="F16" i="2" s="1"/>
  <c r="C18" i="2"/>
  <c r="G16" i="2" s="1"/>
  <c r="G17" i="2"/>
  <c r="F17" i="2"/>
  <c r="E17" i="2"/>
  <c r="E16" i="2"/>
  <c r="F14" i="2"/>
  <c r="E14" i="2"/>
  <c r="G13" i="2"/>
  <c r="F13" i="2"/>
  <c r="E13" i="2"/>
  <c r="E12" i="2"/>
  <c r="G10" i="2"/>
  <c r="F10" i="2"/>
  <c r="E10" i="2"/>
  <c r="G9" i="2"/>
  <c r="F9" i="2"/>
  <c r="E9" i="2"/>
  <c r="G8" i="2"/>
  <c r="F8" i="2"/>
  <c r="E8" i="2"/>
  <c r="F7" i="2"/>
  <c r="G6" i="2"/>
  <c r="F6" i="2"/>
  <c r="E6" i="2"/>
  <c r="G14" i="2" l="1"/>
  <c r="E7" i="2"/>
  <c r="E19" i="2" s="1"/>
  <c r="E11" i="2"/>
  <c r="E15" i="2"/>
  <c r="F15" i="2"/>
  <c r="F11" i="2"/>
  <c r="F19" i="2" s="1"/>
  <c r="G7" i="2"/>
  <c r="G11" i="2"/>
  <c r="G19" i="2" s="1"/>
  <c r="K17" i="2" s="1"/>
  <c r="G15" i="2"/>
  <c r="F12" i="2"/>
  <c r="K65" i="2"/>
  <c r="K67" i="2" s="1"/>
  <c r="G12" i="2"/>
</calcChain>
</file>

<file path=xl/sharedStrings.xml><?xml version="1.0" encoding="utf-8"?>
<sst xmlns="http://schemas.openxmlformats.org/spreadsheetml/2006/main" count="46" uniqueCount="46">
  <si>
    <t>Решение</t>
  </si>
  <si>
    <t>Месяц</t>
  </si>
  <si>
    <t>Оборот
млрд. $ (x)</t>
  </si>
  <si>
    <t>Платежи
млрд. руб. (y)</t>
  </si>
  <si>
    <t>где:</t>
  </si>
  <si>
    <t>х - оборот млрд. $ в каждом отдельном месяце</t>
  </si>
  <si>
    <t xml:space="preserve">y - платежи млрд. руб в каждом отдельном месяце </t>
  </si>
  <si>
    <r>
      <t>x</t>
    </r>
    <r>
      <rPr>
        <sz val="12"/>
        <rFont val="Calibri"/>
        <family val="2"/>
      </rPr>
      <t>̅ - среднее значение оборота</t>
    </r>
  </si>
  <si>
    <r>
      <t>y</t>
    </r>
    <r>
      <rPr>
        <sz val="12"/>
        <rFont val="Calibri"/>
        <family val="2"/>
      </rPr>
      <t xml:space="preserve">̅ - среднее значение платежей </t>
    </r>
  </si>
  <si>
    <t>r =</t>
  </si>
  <si>
    <t xml:space="preserve">Среднее </t>
  </si>
  <si>
    <t>Сумма</t>
  </si>
  <si>
    <t>Либо можем воспользоваться стандартной функцией Excel:</t>
  </si>
  <si>
    <t xml:space="preserve">r = </t>
  </si>
  <si>
    <t>=КОРРЕЛ($C$6:$C$17;$D$6:$D$17)</t>
  </si>
  <si>
    <t>Из результата r = + 0,93662 мы видим, что у нас положительная корелляция</t>
  </si>
  <si>
    <t>2. С помощью Шкалы Чеддока понимаем, что у нас сильная связь</t>
  </si>
  <si>
    <r>
      <t xml:space="preserve">Шкала Чеддока для </t>
    </r>
    <r>
      <rPr>
        <b/>
        <sz val="12"/>
        <rFont val="Calibri"/>
        <family val="2"/>
      </rPr>
      <t>| r |</t>
    </r>
  </si>
  <si>
    <t>менее 0,1</t>
  </si>
  <si>
    <t>связь отсутствует</t>
  </si>
  <si>
    <t xml:space="preserve">0,1 : 0,3 </t>
  </si>
  <si>
    <t>слабая связь</t>
  </si>
  <si>
    <t>3. Изобразим расположение наших данных на графике:</t>
  </si>
  <si>
    <t xml:space="preserve">0,3 : 0,5 </t>
  </si>
  <si>
    <t>умеренная связь</t>
  </si>
  <si>
    <t xml:space="preserve">0,5 : 0,7 </t>
  </si>
  <si>
    <t xml:space="preserve">заметная связь </t>
  </si>
  <si>
    <t>более 0,7</t>
  </si>
  <si>
    <t>сильная (тесная) связь</t>
  </si>
  <si>
    <t>Графическое изображение также подтверждает наличие положительной,</t>
  </si>
  <si>
    <t>тесной связи</t>
  </si>
  <si>
    <t xml:space="preserve">4. Далее проверяем коэффициент на статистическую значимость </t>
  </si>
  <si>
    <t xml:space="preserve">Так как у нас небольшая выборка (n &lt; 30), то будем сравнивать </t>
  </si>
  <si>
    <t xml:space="preserve">t-критерий стьюдента расчётный с t -критерием Стьюдента табличным </t>
  </si>
  <si>
    <t>Вычисляем квадратическую ошибку:</t>
  </si>
  <si>
    <r>
      <t>σ</t>
    </r>
    <r>
      <rPr>
        <vertAlign val="subscript"/>
        <sz val="12"/>
        <rFont val="Calibri"/>
        <family val="2"/>
      </rPr>
      <t>r</t>
    </r>
    <r>
      <rPr>
        <sz val="12"/>
        <rFont val="Calibri"/>
        <family val="2"/>
      </rPr>
      <t xml:space="preserve"> = </t>
    </r>
  </si>
  <si>
    <r>
      <t>t</t>
    </r>
    <r>
      <rPr>
        <vertAlign val="subscript"/>
        <sz val="12"/>
        <rFont val="Calibri"/>
        <family val="2"/>
        <scheme val="minor"/>
      </rPr>
      <t>расч</t>
    </r>
    <r>
      <rPr>
        <sz val="12"/>
        <rFont val="Calibri"/>
        <family val="2"/>
        <scheme val="minor"/>
      </rPr>
      <t xml:space="preserve"> = </t>
    </r>
  </si>
  <si>
    <t>Для определения табличного t-критерия вычислим число степеней свободы:</t>
  </si>
  <si>
    <t>ⱱ = n - 2</t>
  </si>
  <si>
    <t>ⱱ = 10</t>
  </si>
  <si>
    <r>
      <t xml:space="preserve">При уровне значимости </t>
    </r>
    <r>
      <rPr>
        <sz val="12"/>
        <rFont val="Calibri"/>
        <family val="2"/>
      </rPr>
      <t>α = 0,05, табличное значение t</t>
    </r>
    <r>
      <rPr>
        <vertAlign val="subscript"/>
        <sz val="12"/>
        <rFont val="Calibri"/>
        <family val="2"/>
      </rPr>
      <t>табл</t>
    </r>
    <r>
      <rPr>
        <sz val="12"/>
        <rFont val="Calibri"/>
        <family val="2"/>
      </rPr>
      <t xml:space="preserve"> = 2,228</t>
    </r>
  </si>
  <si>
    <t>Это же значение можно вычислить с помощью встроенной функции Excel:</t>
  </si>
  <si>
    <t>=СТЬЮДЕНТ.ОБР.2Х(0,05;10)</t>
  </si>
  <si>
    <r>
      <t>t</t>
    </r>
    <r>
      <rPr>
        <vertAlign val="subscript"/>
        <sz val="12"/>
        <rFont val="Calibri"/>
        <family val="2"/>
        <scheme val="minor"/>
      </rPr>
      <t>табл</t>
    </r>
    <r>
      <rPr>
        <sz val="12"/>
        <rFont val="Calibri"/>
        <family val="2"/>
        <scheme val="minor"/>
      </rPr>
      <t xml:space="preserve"> =</t>
    </r>
  </si>
  <si>
    <t>1. Линейный Коэффициент Корреляции определяется по формуле:</t>
  </si>
  <si>
    <t>(так как существует элемент случайности)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</si>
</sst>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b/>
      <sz val="12"/>
      <name val="Calibri"/>
      <family val="2"/>
    </font>
    <font>
      <vertAlign val="subscript"/>
      <sz val="12"/>
      <name val="Calibri"/>
      <family val="2"/>
    </font>
    <font>
      <vertAlign val="subscript"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2" borderId="0" xfId="1" applyFont="1" applyFill="1" applyAlignment="1">
      <alignment vertical="center"/>
    </xf>
    <xf numFmtId="0" fontId="3" fillId="2" borderId="0" xfId="1" applyFont="1" applyFill="1"/>
    <xf numFmtId="0" fontId="3" fillId="3" borderId="1" xfId="1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3" borderId="0" xfId="1" applyFont="1" applyFill="1" applyAlignment="1">
      <alignment horizontal="center"/>
    </xf>
    <xf numFmtId="164" fontId="3" fillId="3" borderId="0" xfId="1" applyNumberFormat="1" applyFont="1" applyFill="1" applyAlignment="1">
      <alignment horizontal="center"/>
    </xf>
    <xf numFmtId="0" fontId="3" fillId="0" borderId="2" xfId="1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0" fontId="3" fillId="3" borderId="0" xfId="1" applyFont="1" applyFill="1" applyAlignment="1">
      <alignment horizontal="left"/>
    </xf>
    <xf numFmtId="0" fontId="5" fillId="0" borderId="0" xfId="0" applyFont="1"/>
    <xf numFmtId="0" fontId="3" fillId="0" borderId="0" xfId="1" applyFont="1" applyAlignment="1">
      <alignment horizontal="left"/>
    </xf>
    <xf numFmtId="0" fontId="5" fillId="0" borderId="0" xfId="0" quotePrefix="1" applyFont="1"/>
    <xf numFmtId="0" fontId="6" fillId="0" borderId="0" xfId="1" applyFont="1"/>
    <xf numFmtId="0" fontId="3" fillId="0" borderId="0" xfId="1" applyFont="1" applyAlignment="1">
      <alignment horizontal="centerContinuous"/>
    </xf>
    <xf numFmtId="0" fontId="2" fillId="2" borderId="0" xfId="1" applyFont="1" applyFill="1"/>
    <xf numFmtId="0" fontId="2" fillId="0" borderId="3" xfId="1" applyFont="1" applyBorder="1" applyAlignment="1">
      <alignment horizontal="centerContinuous" vertical="center"/>
    </xf>
    <xf numFmtId="0" fontId="3" fillId="0" borderId="3" xfId="1" applyFont="1" applyBorder="1" applyAlignment="1">
      <alignment horizontal="centerContinuous"/>
    </xf>
    <xf numFmtId="0" fontId="4" fillId="0" borderId="0" xfId="1" applyFont="1"/>
    <xf numFmtId="0" fontId="3" fillId="0" borderId="0" xfId="1" quotePrefix="1" applyFont="1"/>
    <xf numFmtId="0" fontId="2" fillId="0" borderId="0" xfId="1" applyFont="1"/>
  </cellXfs>
  <cellStyles count="2">
    <cellStyle name="Обычный" xfId="0" builtinId="0"/>
    <cellStyle name="Обычный 7" xfId="1" xr:uid="{55BAA543-AC1C-4987-BA4F-06D336C1B4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двумерного рассеяния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Решение!$C$6:$C$17</c:f>
              <c:numCache>
                <c:formatCode>#\ ##0.000</c:formatCode>
                <c:ptCount val="12"/>
                <c:pt idx="0">
                  <c:v>27.068000000000001</c:v>
                </c:pt>
                <c:pt idx="1">
                  <c:v>29.888999999999999</c:v>
                </c:pt>
                <c:pt idx="2">
                  <c:v>34.444000000000003</c:v>
                </c:pt>
                <c:pt idx="3">
                  <c:v>33.158000000000001</c:v>
                </c:pt>
                <c:pt idx="4">
                  <c:v>37.755000000000003</c:v>
                </c:pt>
                <c:pt idx="5">
                  <c:v>37.554000000000002</c:v>
                </c:pt>
                <c:pt idx="6">
                  <c:v>37.298999999999999</c:v>
                </c:pt>
                <c:pt idx="7">
                  <c:v>40.369999999999997</c:v>
                </c:pt>
                <c:pt idx="8">
                  <c:v>37.908999999999999</c:v>
                </c:pt>
                <c:pt idx="9">
                  <c:v>38.347999999999999</c:v>
                </c:pt>
                <c:pt idx="10">
                  <c:v>39.137</c:v>
                </c:pt>
                <c:pt idx="11">
                  <c:v>46.298000000000002</c:v>
                </c:pt>
              </c:numCache>
            </c:numRef>
          </c:xVal>
          <c:yVal>
            <c:numRef>
              <c:f>Решение!$D$6:$D$17</c:f>
              <c:numCache>
                <c:formatCode>#\ ##0.000</c:formatCode>
                <c:ptCount val="12"/>
                <c:pt idx="0">
                  <c:v>172.17</c:v>
                </c:pt>
                <c:pt idx="1">
                  <c:v>200.9</c:v>
                </c:pt>
                <c:pt idx="2">
                  <c:v>231.83</c:v>
                </c:pt>
                <c:pt idx="3">
                  <c:v>232.1</c:v>
                </c:pt>
                <c:pt idx="4">
                  <c:v>233.4</c:v>
                </c:pt>
                <c:pt idx="5">
                  <c:v>236.99</c:v>
                </c:pt>
                <c:pt idx="6">
                  <c:v>246.53</c:v>
                </c:pt>
                <c:pt idx="7">
                  <c:v>253.62</c:v>
                </c:pt>
                <c:pt idx="8">
                  <c:v>256.52999999999997</c:v>
                </c:pt>
                <c:pt idx="9">
                  <c:v>261.89</c:v>
                </c:pt>
                <c:pt idx="10">
                  <c:v>259.36</c:v>
                </c:pt>
                <c:pt idx="11">
                  <c:v>278.87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0-404F-863A-8CF08CB41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09664"/>
        <c:axId val="422995024"/>
      </c:scatterChart>
      <c:valAx>
        <c:axId val="5051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995024"/>
        <c:crosses val="autoZero"/>
        <c:crossBetween val="midCat"/>
      </c:valAx>
      <c:valAx>
        <c:axId val="4229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10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409575</xdr:colOff>
      <xdr:row>4</xdr:row>
      <xdr:rowOff>142875</xdr:rowOff>
    </xdr:from>
    <xdr:to>
      <xdr:col>4</xdr:col>
      <xdr:colOff>1155345</xdr:colOff>
      <xdr:row>5</xdr:row>
      <xdr:rowOff>36644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4E5BFE3-7B28-46E7-84CF-72F8C60C3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9715" y="935355"/>
          <a:ext cx="745770" cy="290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476250</xdr:colOff>
      <xdr:row>4</xdr:row>
      <xdr:rowOff>142875</xdr:rowOff>
    </xdr:from>
    <xdr:to>
      <xdr:col>5</xdr:col>
      <xdr:colOff>1186815</xdr:colOff>
      <xdr:row>5</xdr:row>
      <xdr:rowOff>18670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85069E2-A206-4B8E-A170-E3D0F6B73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0870" y="935355"/>
          <a:ext cx="710565" cy="272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142875</xdr:colOff>
      <xdr:row>4</xdr:row>
      <xdr:rowOff>142875</xdr:rowOff>
    </xdr:from>
    <xdr:to>
      <xdr:col>6</xdr:col>
      <xdr:colOff>1400175</xdr:colOff>
      <xdr:row>5</xdr:row>
      <xdr:rowOff>28206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93A2CF3-7525-4F9E-9300-A1627A79A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935355"/>
          <a:ext cx="1257300" cy="281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</xdr:colOff>
      <xdr:row>5</xdr:row>
      <xdr:rowOff>86846</xdr:rowOff>
    </xdr:from>
    <xdr:to>
      <xdr:col>14</xdr:col>
      <xdr:colOff>49398</xdr:colOff>
      <xdr:row>8</xdr:row>
      <xdr:rowOff>190807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1CCF5C0-F904-4E72-948E-3E05E862E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07090" y="1275566"/>
          <a:ext cx="2933568" cy="698321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53</xdr:row>
      <xdr:rowOff>85725</xdr:rowOff>
    </xdr:from>
    <xdr:to>
      <xdr:col>13</xdr:col>
      <xdr:colOff>41910</xdr:colOff>
      <xdr:row>56</xdr:row>
      <xdr:rowOff>48297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B5E2507-71C1-45E1-ADC9-0EFF964A4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6615" y="10761345"/>
          <a:ext cx="2291715" cy="5569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20732</xdr:colOff>
      <xdr:row>59</xdr:row>
      <xdr:rowOff>71719</xdr:rowOff>
    </xdr:from>
    <xdr:to>
      <xdr:col>11</xdr:col>
      <xdr:colOff>325532</xdr:colOff>
      <xdr:row>62</xdr:row>
      <xdr:rowOff>95363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33E52676-69BE-40B6-942F-CC6667B16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772" y="11936059"/>
          <a:ext cx="1333500" cy="618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16807</xdr:colOff>
      <xdr:row>28</xdr:row>
      <xdr:rowOff>1119</xdr:rowOff>
    </xdr:from>
    <xdr:to>
      <xdr:col>18</xdr:col>
      <xdr:colOff>11206</xdr:colOff>
      <xdr:row>43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7A099E8-A3AF-423B-800D-1ED456A02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11206</xdr:colOff>
      <xdr:row>79</xdr:row>
      <xdr:rowOff>190499</xdr:rowOff>
    </xdr:from>
    <xdr:to>
      <xdr:col>18</xdr:col>
      <xdr:colOff>11206</xdr:colOff>
      <xdr:row>90</xdr:row>
      <xdr:rowOff>188259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AA92E97-7B3A-4B9C-8BC8-5E17976B85DB}"/>
            </a:ext>
          </a:extLst>
        </xdr:cNvPr>
        <xdr:cNvSpPr txBox="1"/>
      </xdr:nvSpPr>
      <xdr:spPr>
        <a:xfrm>
          <a:off x="10992971" y="16093887"/>
          <a:ext cx="5486400" cy="216721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Вывод:</a:t>
          </a:r>
        </a:p>
        <a:p>
          <a:endParaRPr lang="ru-RU" sz="12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</a:t>
          </a:r>
          <a:r>
            <a:rPr lang="ru-RU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помощью коэффициента Пирсона определили наличие связи между данными. При увеличении одного параметра - растет второй, так как коэффициент положительный. </a:t>
          </a:r>
        </a:p>
        <a:p>
          <a:r>
            <a:rPr lang="ru-RU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По шкале Чеддока сделали вывод, что связь у нас тесная</a:t>
          </a:r>
          <a:endParaRPr lang="ru-RU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ru-RU" sz="12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Сравнивая</a:t>
          </a:r>
          <a:r>
            <a:rPr lang="ru-RU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значения Стьюдента, м</a:t>
          </a:r>
          <a:r>
            <a:rPr lang="ru-R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ы видим, что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ru-RU" sz="1200" b="0" i="0" u="none" strike="noStrike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расч </a:t>
          </a:r>
          <a:r>
            <a:rPr lang="ru-R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ru-RU" sz="1200" b="0" i="0" u="none" strike="noStrike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табл</a:t>
          </a:r>
          <a:r>
            <a:rPr lang="ru-RU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П</a:t>
          </a:r>
          <a:r>
            <a:rPr lang="ru-R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оэтому</a:t>
          </a:r>
          <a:r>
            <a:rPr lang="ru-RU" sz="1200"/>
            <a:t> </a:t>
          </a:r>
          <a:r>
            <a:rPr lang="ru-R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линейный коэффициент корреляции не является случайным и считается</a:t>
          </a:r>
          <a:r>
            <a:rPr lang="ru-RU" sz="1200"/>
            <a:t> </a:t>
          </a:r>
          <a:r>
            <a:rPr lang="ru-R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значимым, а связь между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</a:t>
          </a:r>
          <a:r>
            <a:rPr lang="ru-R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</a:t>
          </a:r>
          <a:r>
            <a:rPr lang="ru-R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реальной. </a:t>
          </a:r>
          <a:r>
            <a:rPr lang="ru-RU" sz="12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EBC6F-759F-4A39-A912-7B5FF21F6DFC}">
  <dimension ref="B2:R80"/>
  <sheetViews>
    <sheetView tabSelected="1" topLeftCell="A64" zoomScale="85" zoomScaleNormal="85" workbookViewId="0">
      <selection activeCell="F75" sqref="F75"/>
    </sheetView>
  </sheetViews>
  <sheetFormatPr defaultColWidth="9.109375" defaultRowHeight="15.6" x14ac:dyDescent="0.3"/>
  <cols>
    <col min="1" max="1" width="9.109375" style="2"/>
    <col min="2" max="2" width="17.5546875" style="2" customWidth="1"/>
    <col min="3" max="3" width="22.5546875" style="2" customWidth="1"/>
    <col min="4" max="7" width="22.6640625" style="2" customWidth="1"/>
    <col min="8" max="8" width="9.88671875" style="2" customWidth="1"/>
    <col min="9" max="9" width="10.44140625" style="2" customWidth="1"/>
    <col min="10" max="10" width="5.88671875" style="2" customWidth="1"/>
    <col min="11" max="17" width="9.109375" style="2"/>
    <col min="18" max="18" width="10.109375" style="2" customWidth="1"/>
    <col min="19" max="16384" width="9.109375" style="2"/>
  </cols>
  <sheetData>
    <row r="2" spans="2:18" x14ac:dyDescent="0.3">
      <c r="B2" s="1" t="s">
        <v>0</v>
      </c>
    </row>
    <row r="4" spans="2:18" x14ac:dyDescent="0.3">
      <c r="C4" s="3"/>
      <c r="D4" s="3"/>
      <c r="E4" s="3"/>
      <c r="F4" s="3"/>
      <c r="G4" s="3"/>
      <c r="H4" s="3"/>
      <c r="I4" s="3"/>
      <c r="J4" s="3"/>
    </row>
    <row r="5" spans="2:18" ht="31.2" x14ac:dyDescent="0.3">
      <c r="B5" s="4" t="s">
        <v>1</v>
      </c>
      <c r="C5" s="5" t="s">
        <v>2</v>
      </c>
      <c r="D5" s="5" t="s">
        <v>3</v>
      </c>
      <c r="E5" s="5"/>
      <c r="F5" s="5"/>
      <c r="G5" s="5"/>
      <c r="J5" s="6" t="s">
        <v>44</v>
      </c>
      <c r="K5" s="7"/>
      <c r="L5" s="7"/>
      <c r="M5" s="7"/>
      <c r="N5" s="7"/>
      <c r="O5" s="7"/>
      <c r="P5" s="7"/>
      <c r="Q5" s="7"/>
      <c r="R5" s="7"/>
    </row>
    <row r="6" spans="2:18" x14ac:dyDescent="0.3">
      <c r="B6" s="8">
        <v>1</v>
      </c>
      <c r="C6" s="9">
        <v>27.068000000000001</v>
      </c>
      <c r="D6" s="9">
        <v>172.17</v>
      </c>
      <c r="E6" s="9">
        <f>(C6-C$18)^2</f>
        <v>90.905101173611158</v>
      </c>
      <c r="F6" s="9">
        <f>(D6-D$18)^2</f>
        <v>4423.9126562499987</v>
      </c>
      <c r="G6" s="9">
        <f>(C6-$C$18)*(D6-$D$18)</f>
        <v>634.15788854166669</v>
      </c>
    </row>
    <row r="7" spans="2:18" x14ac:dyDescent="0.3">
      <c r="B7" s="10">
        <v>2</v>
      </c>
      <c r="C7" s="11">
        <v>29.888999999999999</v>
      </c>
      <c r="D7" s="11">
        <v>200.9</v>
      </c>
      <c r="E7" s="11">
        <f t="shared" ref="E7:F17" si="0">(C7-C$18)^2</f>
        <v>45.06996334027783</v>
      </c>
      <c r="F7" s="11">
        <f t="shared" si="0"/>
        <v>1427.5173062499978</v>
      </c>
      <c r="G7" s="11">
        <f t="shared" ref="G7:G17" si="1">(C7-$C$18)*(D7-$D$18)</f>
        <v>253.64966520833329</v>
      </c>
    </row>
    <row r="8" spans="2:18" x14ac:dyDescent="0.3">
      <c r="B8" s="12">
        <v>3</v>
      </c>
      <c r="C8" s="13">
        <v>34.444000000000003</v>
      </c>
      <c r="D8" s="13">
        <v>231.83</v>
      </c>
      <c r="E8" s="13">
        <f t="shared" si="0"/>
        <v>4.6587625069444485</v>
      </c>
      <c r="F8" s="13">
        <f t="shared" si="0"/>
        <v>46.956756249999501</v>
      </c>
      <c r="G8" s="13">
        <f t="shared" si="1"/>
        <v>14.790550208333261</v>
      </c>
    </row>
    <row r="9" spans="2:18" x14ac:dyDescent="0.3">
      <c r="B9" s="10">
        <v>4</v>
      </c>
      <c r="C9" s="11">
        <v>33.158000000000001</v>
      </c>
      <c r="D9" s="11">
        <v>232.1</v>
      </c>
      <c r="E9" s="11">
        <f t="shared" si="0"/>
        <v>11.864006173611127</v>
      </c>
      <c r="F9" s="11">
        <f t="shared" si="0"/>
        <v>43.32930624999976</v>
      </c>
      <c r="G9" s="11">
        <f t="shared" si="1"/>
        <v>22.672872708333287</v>
      </c>
    </row>
    <row r="10" spans="2:18" x14ac:dyDescent="0.3">
      <c r="B10" s="12">
        <v>5</v>
      </c>
      <c r="C10" s="13">
        <v>37.755000000000003</v>
      </c>
      <c r="D10" s="13">
        <v>233.4</v>
      </c>
      <c r="E10" s="13">
        <f t="shared" si="0"/>
        <v>1.3284483402777756</v>
      </c>
      <c r="F10" s="13">
        <f t="shared" si="0"/>
        <v>27.904806249999687</v>
      </c>
      <c r="G10" s="13">
        <f t="shared" si="1"/>
        <v>-6.0885214583332941</v>
      </c>
    </row>
    <row r="11" spans="2:18" x14ac:dyDescent="0.3">
      <c r="B11" s="10">
        <v>6</v>
      </c>
      <c r="C11" s="11">
        <v>37.554000000000002</v>
      </c>
      <c r="D11" s="11">
        <v>236.99</v>
      </c>
      <c r="E11" s="11">
        <f t="shared" si="0"/>
        <v>0.90551084027777506</v>
      </c>
      <c r="F11" s="11">
        <f t="shared" si="0"/>
        <v>2.8645562499998882</v>
      </c>
      <c r="G11" s="11">
        <f t="shared" si="1"/>
        <v>-1.610554791666633</v>
      </c>
      <c r="J11" s="2" t="s">
        <v>4</v>
      </c>
    </row>
    <row r="12" spans="2:18" x14ac:dyDescent="0.3">
      <c r="B12" s="12">
        <v>7</v>
      </c>
      <c r="C12" s="13">
        <v>37.298999999999999</v>
      </c>
      <c r="D12" s="13">
        <v>246.53</v>
      </c>
      <c r="E12" s="13">
        <f t="shared" si="0"/>
        <v>0.48522834027777223</v>
      </c>
      <c r="F12" s="13">
        <f t="shared" si="0"/>
        <v>61.583256250000396</v>
      </c>
      <c r="G12" s="13">
        <f t="shared" si="1"/>
        <v>5.4664377083333191</v>
      </c>
      <c r="J12" s="2" t="s">
        <v>5</v>
      </c>
    </row>
    <row r="13" spans="2:18" x14ac:dyDescent="0.3">
      <c r="B13" s="10">
        <v>8</v>
      </c>
      <c r="C13" s="11">
        <v>40.369999999999997</v>
      </c>
      <c r="D13" s="11">
        <v>253.62</v>
      </c>
      <c r="E13" s="11">
        <f t="shared" si="0"/>
        <v>14.194684173611066</v>
      </c>
      <c r="F13" s="11">
        <f t="shared" si="0"/>
        <v>223.12890625000085</v>
      </c>
      <c r="G13" s="11">
        <f t="shared" si="1"/>
        <v>56.278276041666686</v>
      </c>
      <c r="J13" s="2" t="s">
        <v>6</v>
      </c>
    </row>
    <row r="14" spans="2:18" x14ac:dyDescent="0.3">
      <c r="B14" s="12">
        <v>9</v>
      </c>
      <c r="C14" s="13">
        <v>37.908999999999999</v>
      </c>
      <c r="D14" s="13">
        <v>256.52999999999997</v>
      </c>
      <c r="E14" s="13">
        <f t="shared" si="0"/>
        <v>1.7071600069444326</v>
      </c>
      <c r="F14" s="13">
        <f t="shared" si="0"/>
        <v>318.53325624999985</v>
      </c>
      <c r="G14" s="13">
        <f t="shared" si="1"/>
        <v>23.319246041666581</v>
      </c>
      <c r="J14" s="2" t="s">
        <v>7</v>
      </c>
    </row>
    <row r="15" spans="2:18" x14ac:dyDescent="0.3">
      <c r="B15" s="10">
        <v>10</v>
      </c>
      <c r="C15" s="11">
        <v>38.347999999999999</v>
      </c>
      <c r="D15" s="11">
        <v>261.89</v>
      </c>
      <c r="E15" s="11">
        <f t="shared" si="0"/>
        <v>3.0470611736110955</v>
      </c>
      <c r="F15" s="11">
        <f t="shared" si="0"/>
        <v>538.58805625000048</v>
      </c>
      <c r="G15" s="11">
        <f t="shared" si="1"/>
        <v>40.510625208333245</v>
      </c>
      <c r="J15" s="2" t="s">
        <v>8</v>
      </c>
    </row>
    <row r="16" spans="2:18" x14ac:dyDescent="0.3">
      <c r="B16" s="12">
        <v>11</v>
      </c>
      <c r="C16" s="13">
        <v>39.137</v>
      </c>
      <c r="D16" s="13">
        <v>259.36</v>
      </c>
      <c r="E16" s="13">
        <f t="shared" si="0"/>
        <v>6.4241126736110958</v>
      </c>
      <c r="F16" s="13">
        <f t="shared" si="0"/>
        <v>427.55900625000157</v>
      </c>
      <c r="G16" s="13">
        <f t="shared" si="1"/>
        <v>52.40884687500003</v>
      </c>
    </row>
    <row r="17" spans="2:18" ht="16.2" thickBot="1" x14ac:dyDescent="0.35">
      <c r="B17" s="14">
        <v>12</v>
      </c>
      <c r="C17" s="15">
        <v>46.298000000000002</v>
      </c>
      <c r="D17" s="15">
        <v>278.87</v>
      </c>
      <c r="E17" s="15">
        <f t="shared" si="0"/>
        <v>94.00433617361108</v>
      </c>
      <c r="F17" s="15">
        <f t="shared" si="0"/>
        <v>1615.0351562500023</v>
      </c>
      <c r="G17" s="15">
        <f t="shared" si="1"/>
        <v>389.64125520833352</v>
      </c>
      <c r="J17" s="2" t="s">
        <v>9</v>
      </c>
      <c r="K17" s="2">
        <f>G19/(SQRT(E19*F19))</f>
        <v>0.93662032930205508</v>
      </c>
    </row>
    <row r="18" spans="2:18" s="17" customFormat="1" x14ac:dyDescent="0.3">
      <c r="B18" s="16" t="s">
        <v>10</v>
      </c>
      <c r="C18" s="13">
        <f>AVERAGE(C6:C17)</f>
        <v>36.60241666666667</v>
      </c>
      <c r="D18" s="13">
        <f>AVERAGE(D6:D17)</f>
        <v>238.68249999999998</v>
      </c>
      <c r="E18" s="13"/>
      <c r="F18" s="13"/>
      <c r="G18" s="13"/>
    </row>
    <row r="19" spans="2:18" s="17" customFormat="1" ht="15" customHeight="1" x14ac:dyDescent="0.3">
      <c r="B19" s="18" t="s">
        <v>11</v>
      </c>
      <c r="E19" s="11">
        <f>SUM(E6:E17)</f>
        <v>274.59437491666665</v>
      </c>
      <c r="F19" s="11">
        <f>SUM(F6:F17)</f>
        <v>9156.9130249999998</v>
      </c>
      <c r="G19" s="11">
        <f>SUM(G6:G17)</f>
        <v>1485.1965875000001</v>
      </c>
      <c r="J19" s="2" t="s">
        <v>12</v>
      </c>
    </row>
    <row r="20" spans="2:18" s="17" customFormat="1" x14ac:dyDescent="0.3">
      <c r="J20" s="2" t="s">
        <v>13</v>
      </c>
      <c r="K20" s="17">
        <f>CORREL($C$6:$C$17,D6:D17)</f>
        <v>0.93662032930205519</v>
      </c>
      <c r="M20" s="19" t="s">
        <v>14</v>
      </c>
    </row>
    <row r="21" spans="2:18" s="17" customFormat="1" x14ac:dyDescent="0.3"/>
    <row r="22" spans="2:18" s="17" customFormat="1" x14ac:dyDescent="0.3">
      <c r="J22" s="20" t="s">
        <v>15</v>
      </c>
    </row>
    <row r="24" spans="2:18" x14ac:dyDescent="0.3">
      <c r="C24" s="21"/>
      <c r="D24" s="21"/>
      <c r="J24" s="22" t="s">
        <v>16</v>
      </c>
      <c r="K24" s="7"/>
      <c r="L24" s="7"/>
      <c r="M24" s="7"/>
      <c r="N24" s="7"/>
      <c r="O24" s="7"/>
      <c r="P24" s="7"/>
      <c r="Q24" s="7"/>
      <c r="R24" s="7"/>
    </row>
    <row r="25" spans="2:18" x14ac:dyDescent="0.3">
      <c r="B25" s="23" t="s">
        <v>17</v>
      </c>
      <c r="C25" s="24"/>
      <c r="D25" s="24"/>
    </row>
    <row r="26" spans="2:18" ht="14.25" customHeight="1" x14ac:dyDescent="0.3">
      <c r="B26" s="10" t="s">
        <v>18</v>
      </c>
      <c r="C26" s="21" t="s">
        <v>19</v>
      </c>
      <c r="D26" s="21"/>
      <c r="G26" s="11"/>
    </row>
    <row r="27" spans="2:18" x14ac:dyDescent="0.3">
      <c r="B27" s="10" t="s">
        <v>20</v>
      </c>
      <c r="C27" s="21" t="s">
        <v>21</v>
      </c>
      <c r="D27" s="21"/>
      <c r="J27" s="22" t="s">
        <v>22</v>
      </c>
      <c r="K27" s="7"/>
      <c r="L27" s="7"/>
      <c r="M27" s="7"/>
      <c r="N27" s="7"/>
      <c r="O27" s="7"/>
      <c r="P27" s="7"/>
      <c r="Q27" s="7"/>
      <c r="R27" s="7"/>
    </row>
    <row r="28" spans="2:18" x14ac:dyDescent="0.3">
      <c r="B28" s="10" t="s">
        <v>23</v>
      </c>
      <c r="C28" s="21" t="s">
        <v>24</v>
      </c>
      <c r="D28" s="21"/>
    </row>
    <row r="29" spans="2:18" x14ac:dyDescent="0.3">
      <c r="B29" s="10" t="s">
        <v>25</v>
      </c>
      <c r="C29" s="21" t="s">
        <v>26</v>
      </c>
      <c r="D29" s="21"/>
    </row>
    <row r="30" spans="2:18" x14ac:dyDescent="0.3">
      <c r="B30" s="10" t="s">
        <v>27</v>
      </c>
      <c r="C30" s="21" t="s">
        <v>28</v>
      </c>
      <c r="D30" s="21"/>
    </row>
    <row r="45" spans="10:18" x14ac:dyDescent="0.3">
      <c r="J45" s="2" t="s">
        <v>29</v>
      </c>
    </row>
    <row r="46" spans="10:18" x14ac:dyDescent="0.3">
      <c r="J46" s="2" t="s">
        <v>30</v>
      </c>
    </row>
    <row r="48" spans="10:18" x14ac:dyDescent="0.3">
      <c r="J48" s="22" t="s">
        <v>31</v>
      </c>
      <c r="K48" s="7"/>
      <c r="L48" s="7"/>
      <c r="M48" s="7"/>
      <c r="N48" s="7"/>
      <c r="O48" s="7"/>
      <c r="P48" s="7"/>
      <c r="Q48" s="7"/>
      <c r="R48" s="7"/>
    </row>
    <row r="49" spans="10:10" x14ac:dyDescent="0.3">
      <c r="J49" s="2" t="s">
        <v>45</v>
      </c>
    </row>
    <row r="51" spans="10:10" x14ac:dyDescent="0.3">
      <c r="J51" s="2" t="s">
        <v>32</v>
      </c>
    </row>
    <row r="52" spans="10:10" x14ac:dyDescent="0.3">
      <c r="J52" s="2" t="s">
        <v>33</v>
      </c>
    </row>
    <row r="59" spans="10:10" x14ac:dyDescent="0.3">
      <c r="J59" s="2" t="s">
        <v>34</v>
      </c>
    </row>
    <row r="65" spans="10:11" ht="18" x14ac:dyDescent="0.4">
      <c r="J65" s="25" t="s">
        <v>35</v>
      </c>
      <c r="K65" s="2">
        <f>SQRT(1-K20^2)/SQRT(12-2)</f>
        <v>0.11078915052391622</v>
      </c>
    </row>
    <row r="67" spans="10:11" ht="18" x14ac:dyDescent="0.4">
      <c r="J67" s="2" t="s">
        <v>36</v>
      </c>
      <c r="K67" s="2">
        <f>ABS(K20)/K65</f>
        <v>8.4540798884441806</v>
      </c>
    </row>
    <row r="69" spans="10:11" x14ac:dyDescent="0.3">
      <c r="J69" s="2" t="s">
        <v>37</v>
      </c>
    </row>
    <row r="71" spans="10:11" x14ac:dyDescent="0.3">
      <c r="J71" s="2" t="s">
        <v>38</v>
      </c>
    </row>
    <row r="72" spans="10:11" x14ac:dyDescent="0.3">
      <c r="J72" s="2" t="s">
        <v>39</v>
      </c>
    </row>
    <row r="74" spans="10:11" ht="18" x14ac:dyDescent="0.4">
      <c r="J74" s="2" t="s">
        <v>40</v>
      </c>
    </row>
    <row r="76" spans="10:11" x14ac:dyDescent="0.3">
      <c r="J76" s="2" t="s">
        <v>41</v>
      </c>
    </row>
    <row r="77" spans="10:11" x14ac:dyDescent="0.3">
      <c r="J77" s="26" t="s">
        <v>42</v>
      </c>
    </row>
    <row r="78" spans="10:11" ht="18" x14ac:dyDescent="0.4">
      <c r="J78" s="2" t="s">
        <v>43</v>
      </c>
      <c r="K78" s="2">
        <f>_xlfn.T.INV.2T(0.05,10)</f>
        <v>2.2281388519862744</v>
      </c>
    </row>
    <row r="80" spans="10:11" x14ac:dyDescent="0.3">
      <c r="J80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Решение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AlexAlik_PC</dc:creator>
  <cp:lastModifiedBy>Alex Olenev</cp:lastModifiedBy>
  <dcterms:created xsi:type="dcterms:W3CDTF">2015-06-05T18:17:20Z</dcterms:created>
  <dcterms:modified xsi:type="dcterms:W3CDTF">2024-07-16T13:56:07Z</dcterms:modified>
</cp:coreProperties>
</file>