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ac915479c30907/Desktop/Course Books/"/>
    </mc:Choice>
  </mc:AlternateContent>
  <xr:revisionPtr revIDLastSave="181" documentId="8_{8DAFD20C-92DD-4F08-8503-95B94F1AFDD9}" xr6:coauthVersionLast="47" xr6:coauthVersionMax="47" xr10:uidLastSave="{BA05F328-F374-4678-BF25-3E4FF202AE29}"/>
  <bookViews>
    <workbookView xWindow="-120" yWindow="-120" windowWidth="24240" windowHeight="13140" xr2:uid="{5B6392F5-4D81-4021-A2E7-16AE9B2FE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2" i="1" l="1"/>
  <c r="U23" i="1"/>
  <c r="U24" i="1"/>
  <c r="U25" i="1"/>
  <c r="U26" i="1"/>
  <c r="U27" i="1"/>
  <c r="U28" i="1"/>
  <c r="U29" i="1"/>
  <c r="U30" i="1"/>
  <c r="U21" i="1"/>
  <c r="U6" i="1"/>
  <c r="U7" i="1"/>
  <c r="U8" i="1"/>
  <c r="U9" i="1"/>
  <c r="U10" i="1"/>
  <c r="U11" i="1"/>
  <c r="U12" i="1"/>
  <c r="U13" i="1"/>
  <c r="U14" i="1"/>
  <c r="U5" i="1"/>
  <c r="H22" i="1"/>
  <c r="H23" i="1"/>
  <c r="H24" i="1"/>
  <c r="H25" i="1"/>
  <c r="H26" i="1"/>
  <c r="H27" i="1"/>
  <c r="H28" i="1"/>
  <c r="H29" i="1"/>
  <c r="H30" i="1"/>
  <c r="H21" i="1"/>
  <c r="H6" i="1"/>
  <c r="H7" i="1"/>
  <c r="H8" i="1"/>
  <c r="H9" i="1"/>
  <c r="H10" i="1"/>
  <c r="H11" i="1"/>
  <c r="H12" i="1"/>
  <c r="H13" i="1"/>
  <c r="H14" i="1"/>
  <c r="H5" i="1"/>
  <c r="T22" i="1"/>
  <c r="T23" i="1"/>
  <c r="T24" i="1"/>
  <c r="T25" i="1"/>
  <c r="T26" i="1"/>
  <c r="T27" i="1"/>
  <c r="T28" i="1"/>
  <c r="T29" i="1"/>
  <c r="T30" i="1"/>
  <c r="T21" i="1"/>
  <c r="G22" i="1"/>
  <c r="G23" i="1"/>
  <c r="G24" i="1"/>
  <c r="G25" i="1"/>
  <c r="G26" i="1"/>
  <c r="G27" i="1"/>
  <c r="G28" i="1"/>
  <c r="G29" i="1"/>
  <c r="G30" i="1"/>
  <c r="G21" i="1"/>
  <c r="T6" i="1"/>
  <c r="T7" i="1"/>
  <c r="T8" i="1"/>
  <c r="T9" i="1"/>
  <c r="T10" i="1"/>
  <c r="T11" i="1"/>
  <c r="T12" i="1"/>
  <c r="T13" i="1"/>
  <c r="T14" i="1"/>
  <c r="T5" i="1"/>
  <c r="G6" i="1"/>
  <c r="G7" i="1"/>
  <c r="G8" i="1"/>
  <c r="G9" i="1"/>
  <c r="G10" i="1"/>
  <c r="G11" i="1"/>
  <c r="G12" i="1"/>
  <c r="G13" i="1"/>
  <c r="G14" i="1"/>
  <c r="G5" i="1"/>
  <c r="S22" i="1"/>
  <c r="S23" i="1"/>
  <c r="S24" i="1"/>
  <c r="S25" i="1"/>
  <c r="S26" i="1"/>
  <c r="S27" i="1"/>
  <c r="S28" i="1"/>
  <c r="S29" i="1"/>
  <c r="S30" i="1"/>
  <c r="S21" i="1"/>
  <c r="F22" i="1"/>
  <c r="F23" i="1"/>
  <c r="F24" i="1"/>
  <c r="F25" i="1"/>
  <c r="F26" i="1"/>
  <c r="F27" i="1"/>
  <c r="F28" i="1"/>
  <c r="F29" i="1"/>
  <c r="F30" i="1"/>
  <c r="F21" i="1"/>
  <c r="S6" i="1"/>
  <c r="S7" i="1"/>
  <c r="S8" i="1"/>
  <c r="S9" i="1"/>
  <c r="S10" i="1"/>
  <c r="S11" i="1"/>
  <c r="S12" i="1"/>
  <c r="S13" i="1"/>
  <c r="S14" i="1"/>
  <c r="S5" i="1"/>
  <c r="F6" i="1"/>
  <c r="F7" i="1"/>
  <c r="F8" i="1"/>
  <c r="F9" i="1"/>
  <c r="F10" i="1"/>
  <c r="F11" i="1"/>
  <c r="F12" i="1"/>
  <c r="F13" i="1"/>
  <c r="F14" i="1"/>
  <c r="F5" i="1"/>
  <c r="W30" i="1"/>
  <c r="V30" i="1"/>
  <c r="R30" i="1"/>
  <c r="W29" i="1"/>
  <c r="V29" i="1"/>
  <c r="R29" i="1"/>
  <c r="W28" i="1"/>
  <c r="V28" i="1"/>
  <c r="R28" i="1"/>
  <c r="W27" i="1"/>
  <c r="V27" i="1"/>
  <c r="R27" i="1"/>
  <c r="W26" i="1"/>
  <c r="V26" i="1"/>
  <c r="R26" i="1"/>
  <c r="W25" i="1"/>
  <c r="V25" i="1"/>
  <c r="R25" i="1"/>
  <c r="W24" i="1"/>
  <c r="V24" i="1"/>
  <c r="R24" i="1"/>
  <c r="W23" i="1"/>
  <c r="V23" i="1"/>
  <c r="R23" i="1"/>
  <c r="W22" i="1"/>
  <c r="V22" i="1"/>
  <c r="R22" i="1"/>
  <c r="W21" i="1"/>
  <c r="V21" i="1"/>
  <c r="R21" i="1"/>
  <c r="J30" i="1"/>
  <c r="I30" i="1"/>
  <c r="E30" i="1"/>
  <c r="J29" i="1"/>
  <c r="I29" i="1"/>
  <c r="E29" i="1"/>
  <c r="J28" i="1"/>
  <c r="I28" i="1"/>
  <c r="E28" i="1"/>
  <c r="J27" i="1"/>
  <c r="I27" i="1"/>
  <c r="E27" i="1"/>
  <c r="J26" i="1"/>
  <c r="I26" i="1"/>
  <c r="E26" i="1"/>
  <c r="J25" i="1"/>
  <c r="I25" i="1"/>
  <c r="E25" i="1"/>
  <c r="J24" i="1"/>
  <c r="I24" i="1"/>
  <c r="E24" i="1"/>
  <c r="J23" i="1"/>
  <c r="I23" i="1"/>
  <c r="E23" i="1"/>
  <c r="J22" i="1"/>
  <c r="I22" i="1"/>
  <c r="E22" i="1"/>
  <c r="J21" i="1"/>
  <c r="I21" i="1"/>
  <c r="E21" i="1"/>
  <c r="W14" i="1"/>
  <c r="V14" i="1"/>
  <c r="R14" i="1"/>
  <c r="W13" i="1"/>
  <c r="V13" i="1"/>
  <c r="R13" i="1"/>
  <c r="W12" i="1"/>
  <c r="V12" i="1"/>
  <c r="R12" i="1"/>
  <c r="W11" i="1"/>
  <c r="V11" i="1"/>
  <c r="R11" i="1"/>
  <c r="W10" i="1"/>
  <c r="V10" i="1"/>
  <c r="R10" i="1"/>
  <c r="W9" i="1"/>
  <c r="V9" i="1"/>
  <c r="R9" i="1"/>
  <c r="W8" i="1"/>
  <c r="V8" i="1"/>
  <c r="R8" i="1"/>
  <c r="W7" i="1"/>
  <c r="V7" i="1"/>
  <c r="R7" i="1"/>
  <c r="W6" i="1"/>
  <c r="V6" i="1"/>
  <c r="R6" i="1"/>
  <c r="W5" i="1"/>
  <c r="V5" i="1"/>
  <c r="R5" i="1"/>
  <c r="J6" i="1"/>
  <c r="J7" i="1"/>
  <c r="J8" i="1"/>
  <c r="J9" i="1"/>
  <c r="J10" i="1"/>
  <c r="J11" i="1"/>
  <c r="J12" i="1"/>
  <c r="J13" i="1"/>
  <c r="J14" i="1"/>
  <c r="I6" i="1"/>
  <c r="I7" i="1"/>
  <c r="I8" i="1"/>
  <c r="I9" i="1"/>
  <c r="I10" i="1"/>
  <c r="I11" i="1"/>
  <c r="I12" i="1"/>
  <c r="I13" i="1"/>
  <c r="I14" i="1"/>
  <c r="I5" i="1"/>
  <c r="J5" i="1"/>
  <c r="E6" i="1"/>
  <c r="E7" i="1"/>
  <c r="E8" i="1"/>
  <c r="E9" i="1"/>
  <c r="E10" i="1"/>
  <c r="E11" i="1"/>
  <c r="E12" i="1"/>
  <c r="E13" i="1"/>
  <c r="E14" i="1"/>
  <c r="E5" i="1"/>
</calcChain>
</file>

<file path=xl/sharedStrings.xml><?xml version="1.0" encoding="utf-8"?>
<sst xmlns="http://schemas.openxmlformats.org/spreadsheetml/2006/main" count="42" uniqueCount="13">
  <si>
    <t>f</t>
  </si>
  <si>
    <t>W</t>
  </si>
  <si>
    <t>Vin</t>
  </si>
  <si>
    <t>fc</t>
  </si>
  <si>
    <t>H(W)</t>
  </si>
  <si>
    <t>phase</t>
  </si>
  <si>
    <t>Vo/Vin</t>
  </si>
  <si>
    <t>H(w)</t>
  </si>
  <si>
    <t>Vo</t>
  </si>
  <si>
    <t>Low Pass</t>
  </si>
  <si>
    <t>High Pass</t>
  </si>
  <si>
    <t>RL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</si>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</sst>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RC</a:t>
            </a:r>
            <a:r>
              <a:rPr lang="en-GB" baseline="0"/>
              <a:t> Low Pass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Sheet1!$E$5:$E$14</c:f>
              <c:numCache>
                <c:formatCode>General</c:formatCode>
                <c:ptCount val="10"/>
                <c:pt idx="0">
                  <c:v>50</c:v>
                </c:pt>
                <c:pt idx="1">
                  <c:v>500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30000</c:v>
                </c:pt>
                <c:pt idx="7">
                  <c:v>40000</c:v>
                </c:pt>
                <c:pt idx="8">
                  <c:v>50000</c:v>
                </c:pt>
                <c:pt idx="9">
                  <c:v>500000</c:v>
                </c:pt>
              </c:numCache>
            </c:numRef>
          </c:cat>
          <c:val>
            <c:numRef>
              <c:f>Sheet1!$G$5:$G$14</c:f>
              <c:numCache>
                <c:formatCode>General</c:formatCode>
                <c:ptCount val="10"/>
                <c:pt idx="0">
                  <c:v>0.99995000374968768</c:v>
                </c:pt>
                <c:pt idx="1">
                  <c:v>0.99503719020998926</c:v>
                </c:pt>
                <c:pt idx="2">
                  <c:v>0.89442719099991586</c:v>
                </c:pt>
                <c:pt idx="3">
                  <c:v>0.70710678118654746</c:v>
                </c:pt>
                <c:pt idx="4">
                  <c:v>0.44721359549995793</c:v>
                </c:pt>
                <c:pt idx="5">
                  <c:v>0.24253562503633297</c:v>
                </c:pt>
                <c:pt idx="6">
                  <c:v>0.16439898730535729</c:v>
                </c:pt>
                <c:pt idx="7">
                  <c:v>0.12403473458920847</c:v>
                </c:pt>
                <c:pt idx="8">
                  <c:v>9.9503719020998915E-2</c:v>
                </c:pt>
                <c:pt idx="9">
                  <c:v>9.9995000374968751E-3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99-437E-B0E4-0E4A813E6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2268671"/>
        <c:axId val="25905791"/>
      </c:lineChart>
      <c:catAx>
        <c:axId val="164226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05791"/>
        <c:crosses val="autoZero"/>
        <c:auto val="1"/>
        <c:lblAlgn val="ctr"/>
        <c:lblOffset val="100"/>
        <c:noMultiLvlLbl val="0"/>
      </c:catAx>
      <c:valAx>
        <c:axId val="2590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26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RC</a:t>
            </a:r>
            <a:r>
              <a:rPr lang="en-GB" baseline="0"/>
              <a:t> High Pass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Sheet1!$R$5:$R$14</c:f>
              <c:numCache>
                <c:formatCode>General</c:formatCode>
                <c:ptCount val="10"/>
                <c:pt idx="0">
                  <c:v>50</c:v>
                </c:pt>
                <c:pt idx="1">
                  <c:v>500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30000</c:v>
                </c:pt>
                <c:pt idx="7">
                  <c:v>40000</c:v>
                </c:pt>
                <c:pt idx="8">
                  <c:v>50000</c:v>
                </c:pt>
                <c:pt idx="9">
                  <c:v>500000</c:v>
                </c:pt>
              </c:numCache>
            </c:numRef>
          </c:cat>
          <c:val>
            <c:numRef>
              <c:f>Sheet1!$T$5:$T$14</c:f>
              <c:numCache>
                <c:formatCode>General</c:formatCode>
                <c:ptCount val="10"/>
                <c:pt idx="0">
                  <c:v>9.9995000374968751E-3</c:v>
                </c:pt>
                <c:pt idx="1">
                  <c:v>9.9503719020998915E-2</c:v>
                </c:pt>
                <c:pt idx="2">
                  <c:v>0.44721359549995793</c:v>
                </c:pt>
                <c:pt idx="3">
                  <c:v>0.70710678118654746</c:v>
                </c:pt>
                <c:pt idx="4">
                  <c:v>0.89442719099991586</c:v>
                </c:pt>
                <c:pt idx="5">
                  <c:v>0.97014250014533188</c:v>
                </c:pt>
                <c:pt idx="6">
                  <c:v>0.98639392383214386</c:v>
                </c:pt>
                <c:pt idx="7">
                  <c:v>0.99227787671366774</c:v>
                </c:pt>
                <c:pt idx="8">
                  <c:v>0.99503719020998926</c:v>
                </c:pt>
                <c:pt idx="9">
                  <c:v>0.99995000374968768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1E-4696-8313-3449F4D2A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6611775"/>
        <c:axId val="86015183"/>
      </c:lineChart>
      <c:catAx>
        <c:axId val="198661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15183"/>
        <c:crosses val="autoZero"/>
        <c:auto val="1"/>
        <c:lblAlgn val="ctr"/>
        <c:lblOffset val="100"/>
        <c:noMultiLvlLbl val="0"/>
      </c:catAx>
      <c:valAx>
        <c:axId val="8601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61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RL</a:t>
            </a:r>
            <a:r>
              <a:rPr lang="en-GB" baseline="0"/>
              <a:t> Low Pass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Sheet1!$E$21:$E$30</c:f>
              <c:numCache>
                <c:formatCode>General</c:formatCode>
                <c:ptCount val="10"/>
                <c:pt idx="0">
                  <c:v>50</c:v>
                </c:pt>
                <c:pt idx="1">
                  <c:v>500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30000</c:v>
                </c:pt>
                <c:pt idx="7">
                  <c:v>40000</c:v>
                </c:pt>
                <c:pt idx="8">
                  <c:v>50000</c:v>
                </c:pt>
                <c:pt idx="9">
                  <c:v>500000</c:v>
                </c:pt>
              </c:numCache>
            </c:numRef>
          </c:cat>
          <c:val>
            <c:numRef>
              <c:f>Sheet1!$G$21:$G$30</c:f>
              <c:numCache>
                <c:formatCode>General</c:formatCode>
                <c:ptCount val="10"/>
                <c:pt idx="0">
                  <c:v>0.99995000374968768</c:v>
                </c:pt>
                <c:pt idx="1">
                  <c:v>0.99503719020998926</c:v>
                </c:pt>
                <c:pt idx="2">
                  <c:v>0.89442719099991586</c:v>
                </c:pt>
                <c:pt idx="3">
                  <c:v>0.70710678118654746</c:v>
                </c:pt>
                <c:pt idx="4">
                  <c:v>0.44721359549995793</c:v>
                </c:pt>
                <c:pt idx="5">
                  <c:v>0.24253562503633297</c:v>
                </c:pt>
                <c:pt idx="6">
                  <c:v>0.16439898730535729</c:v>
                </c:pt>
                <c:pt idx="7">
                  <c:v>0.12403473458920847</c:v>
                </c:pt>
                <c:pt idx="8">
                  <c:v>9.9503719020998915E-2</c:v>
                </c:pt>
                <c:pt idx="9">
                  <c:v>9.9995000374968751E-3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DF-40CE-9691-9BAFB2D19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2269631"/>
        <c:axId val="1993396991"/>
      </c:lineChart>
      <c:catAx>
        <c:axId val="164226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396991"/>
        <c:crosses val="autoZero"/>
        <c:auto val="1"/>
        <c:lblAlgn val="ctr"/>
        <c:lblOffset val="100"/>
        <c:noMultiLvlLbl val="0"/>
      </c:catAx>
      <c:valAx>
        <c:axId val="19933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26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RL</a:t>
            </a:r>
            <a:r>
              <a:rPr lang="en-GB" baseline="0"/>
              <a:t> High Pass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Sheet1!$R$21:$R$30</c:f>
              <c:numCache>
                <c:formatCode>General</c:formatCode>
                <c:ptCount val="10"/>
                <c:pt idx="0">
                  <c:v>50</c:v>
                </c:pt>
                <c:pt idx="1">
                  <c:v>500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30000</c:v>
                </c:pt>
                <c:pt idx="7">
                  <c:v>40000</c:v>
                </c:pt>
                <c:pt idx="8">
                  <c:v>50000</c:v>
                </c:pt>
                <c:pt idx="9">
                  <c:v>500000</c:v>
                </c:pt>
              </c:numCache>
            </c:numRef>
          </c:cat>
          <c:val>
            <c:numRef>
              <c:f>Sheet1!$T$21:$T$30</c:f>
              <c:numCache>
                <c:formatCode>General</c:formatCode>
                <c:ptCount val="10"/>
                <c:pt idx="0">
                  <c:v>9.9995000374968751E-3</c:v>
                </c:pt>
                <c:pt idx="1">
                  <c:v>9.9503719020998915E-2</c:v>
                </c:pt>
                <c:pt idx="2">
                  <c:v>0.44721359549995793</c:v>
                </c:pt>
                <c:pt idx="3">
                  <c:v>0.70710678118654746</c:v>
                </c:pt>
                <c:pt idx="4">
                  <c:v>0.89442719099991586</c:v>
                </c:pt>
                <c:pt idx="5">
                  <c:v>0.97014250014533188</c:v>
                </c:pt>
                <c:pt idx="6">
                  <c:v>0.98639392383214386</c:v>
                </c:pt>
                <c:pt idx="7">
                  <c:v>0.99227787671366774</c:v>
                </c:pt>
                <c:pt idx="8">
                  <c:v>0.99503719020998926</c:v>
                </c:pt>
                <c:pt idx="9">
                  <c:v>0.99995000374968768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51-4E7E-A173-D0AC64C6C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127807"/>
        <c:axId val="91186735"/>
      </c:lineChart>
      <c:catAx>
        <c:axId val="9612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86735"/>
        <c:crosses val="autoZero"/>
        <c:auto val="1"/>
        <c:lblAlgn val="ctr"/>
        <c:lblOffset val="100"/>
        <c:noMultiLvlLbl val="0"/>
      </c:catAx>
      <c:valAx>
        <c:axId val="911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27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RC</a:t>
            </a:r>
            <a:r>
              <a:rPr lang="en-GB" baseline="0"/>
              <a:t> low pass Phase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Sheet1!$E$5:$E$14</c:f>
              <c:numCache>
                <c:formatCode>General</c:formatCode>
                <c:ptCount val="10"/>
                <c:pt idx="0">
                  <c:v>50</c:v>
                </c:pt>
                <c:pt idx="1">
                  <c:v>500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30000</c:v>
                </c:pt>
                <c:pt idx="7">
                  <c:v>40000</c:v>
                </c:pt>
                <c:pt idx="8">
                  <c:v>50000</c:v>
                </c:pt>
                <c:pt idx="9">
                  <c:v>500000</c:v>
                </c:pt>
              </c:numCache>
            </c:numRef>
          </c:cat>
          <c:val>
            <c:numRef>
              <c:f>Sheet1!$H$5:$H$14</c:f>
              <c:numCache>
                <c:formatCode>General</c:formatCode>
                <c:ptCount val="10"/>
                <c:pt idx="0">
                  <c:v>-0.57322930050947218</c:v>
                </c:pt>
                <c:pt idx="1">
                  <c:v>-5.713489633251327</c:v>
                </c:pt>
                <c:pt idx="2">
                  <c:v>-26.578525356734108</c:v>
                </c:pt>
                <c:pt idx="3">
                  <c:v>-45.022824653356906</c:v>
                </c:pt>
                <c:pt idx="4">
                  <c:v>-63.467123949979708</c:v>
                </c:pt>
                <c:pt idx="5">
                  <c:v>-76.002286452307601</c:v>
                </c:pt>
                <c:pt idx="6">
                  <c:v>-80.578527671480444</c:v>
                </c:pt>
                <c:pt idx="7">
                  <c:v>-82.917019046071431</c:v>
                </c:pt>
                <c:pt idx="8">
                  <c:v>-84.332159673462499</c:v>
                </c:pt>
                <c:pt idx="9">
                  <c:v>-89.472420006204345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5C-467E-BE62-4E9080558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411503"/>
        <c:axId val="825450223"/>
      </c:lineChart>
      <c:catAx>
        <c:axId val="49641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450223"/>
        <c:crosses val="autoZero"/>
        <c:auto val="1"/>
        <c:lblAlgn val="ctr"/>
        <c:lblOffset val="100"/>
        <c:noMultiLvlLbl val="0"/>
      </c:catAx>
      <c:valAx>
        <c:axId val="82545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1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RC</a:t>
            </a:r>
            <a:r>
              <a:rPr lang="en-GB" baseline="0"/>
              <a:t> High pass Phase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Sheet1!$R$5:$R$14</c:f>
              <c:numCache>
                <c:formatCode>General</c:formatCode>
                <c:ptCount val="10"/>
                <c:pt idx="0">
                  <c:v>50</c:v>
                </c:pt>
                <c:pt idx="1">
                  <c:v>500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30000</c:v>
                </c:pt>
                <c:pt idx="7">
                  <c:v>40000</c:v>
                </c:pt>
                <c:pt idx="8">
                  <c:v>50000</c:v>
                </c:pt>
                <c:pt idx="9">
                  <c:v>500000</c:v>
                </c:pt>
              </c:numCache>
            </c:numRef>
          </c:cat>
          <c:val>
            <c:numRef>
              <c:f>Sheet1!$U$5:$U$14</c:f>
              <c:numCache>
                <c:formatCode>General</c:formatCode>
                <c:ptCount val="10"/>
                <c:pt idx="0">
                  <c:v>-89.472420006204345</c:v>
                </c:pt>
                <c:pt idx="1">
                  <c:v>-84.332159673462499</c:v>
                </c:pt>
                <c:pt idx="2">
                  <c:v>-63.467123949979708</c:v>
                </c:pt>
                <c:pt idx="3">
                  <c:v>-45.022824653356906</c:v>
                </c:pt>
                <c:pt idx="4">
                  <c:v>-26.578525356734108</c:v>
                </c:pt>
                <c:pt idx="5">
                  <c:v>-14.043362854406224</c:v>
                </c:pt>
                <c:pt idx="6">
                  <c:v>-9.4671216352333847</c:v>
                </c:pt>
                <c:pt idx="7">
                  <c:v>-7.1286302606423746</c:v>
                </c:pt>
                <c:pt idx="8">
                  <c:v>-5.713489633251327</c:v>
                </c:pt>
                <c:pt idx="9">
                  <c:v>-0.57322930050947218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98-4B2A-91FA-9A346485D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410063"/>
        <c:axId val="934202143"/>
      </c:lineChart>
      <c:catAx>
        <c:axId val="49641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202143"/>
        <c:crosses val="autoZero"/>
        <c:auto val="1"/>
        <c:lblAlgn val="ctr"/>
        <c:lblOffset val="100"/>
        <c:noMultiLvlLbl val="0"/>
      </c:catAx>
      <c:valAx>
        <c:axId val="93420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10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RL</a:t>
            </a:r>
            <a:r>
              <a:rPr lang="en-GB" baseline="0"/>
              <a:t> low pass Phase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Sheet1!$E$21:$E$30</c:f>
              <c:numCache>
                <c:formatCode>General</c:formatCode>
                <c:ptCount val="10"/>
                <c:pt idx="0">
                  <c:v>50</c:v>
                </c:pt>
                <c:pt idx="1">
                  <c:v>500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30000</c:v>
                </c:pt>
                <c:pt idx="7">
                  <c:v>40000</c:v>
                </c:pt>
                <c:pt idx="8">
                  <c:v>50000</c:v>
                </c:pt>
                <c:pt idx="9">
                  <c:v>500000</c:v>
                </c:pt>
              </c:numCache>
            </c:numRef>
          </c:cat>
          <c:val>
            <c:numRef>
              <c:f>Sheet1!$H$21:$H$30</c:f>
              <c:numCache>
                <c:formatCode>General</c:formatCode>
                <c:ptCount val="10"/>
                <c:pt idx="0">
                  <c:v>-0.57322930050947218</c:v>
                </c:pt>
                <c:pt idx="1">
                  <c:v>-5.713489633251327</c:v>
                </c:pt>
                <c:pt idx="2">
                  <c:v>-26.578525356734108</c:v>
                </c:pt>
                <c:pt idx="3">
                  <c:v>-45.022824653356906</c:v>
                </c:pt>
                <c:pt idx="4">
                  <c:v>-63.467123949979708</c:v>
                </c:pt>
                <c:pt idx="5">
                  <c:v>-76.002286452307601</c:v>
                </c:pt>
                <c:pt idx="6">
                  <c:v>-80.578527671480444</c:v>
                </c:pt>
                <c:pt idx="7">
                  <c:v>-82.917019046071431</c:v>
                </c:pt>
                <c:pt idx="8">
                  <c:v>-84.332159673462499</c:v>
                </c:pt>
                <c:pt idx="9">
                  <c:v>-89.472420006204345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B4-428C-BBCC-E90212A6F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834847"/>
        <c:axId val="934205615"/>
      </c:lineChart>
      <c:catAx>
        <c:axId val="82283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205615"/>
        <c:crosses val="autoZero"/>
        <c:auto val="1"/>
        <c:lblAlgn val="ctr"/>
        <c:lblOffset val="100"/>
        <c:noMultiLvlLbl val="0"/>
      </c:catAx>
      <c:valAx>
        <c:axId val="93420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834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RL</a:t>
            </a:r>
            <a:r>
              <a:rPr lang="en-GB" baseline="0"/>
              <a:t> high pass Phase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Sheet1!$R$21:$R$30</c:f>
              <c:numCache>
                <c:formatCode>General</c:formatCode>
                <c:ptCount val="10"/>
                <c:pt idx="0">
                  <c:v>50</c:v>
                </c:pt>
                <c:pt idx="1">
                  <c:v>500</c:v>
                </c:pt>
                <c:pt idx="2">
                  <c:v>2500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30000</c:v>
                </c:pt>
                <c:pt idx="7">
                  <c:v>40000</c:v>
                </c:pt>
                <c:pt idx="8">
                  <c:v>50000</c:v>
                </c:pt>
                <c:pt idx="9">
                  <c:v>500000</c:v>
                </c:pt>
              </c:numCache>
            </c:numRef>
          </c:cat>
          <c:val>
            <c:numRef>
              <c:f>Sheet1!$U$21:$U$30</c:f>
              <c:numCache>
                <c:formatCode>General</c:formatCode>
                <c:ptCount val="10"/>
                <c:pt idx="0">
                  <c:v>-89.472420006204345</c:v>
                </c:pt>
                <c:pt idx="1">
                  <c:v>-84.332159673462499</c:v>
                </c:pt>
                <c:pt idx="2">
                  <c:v>-63.467123949979708</c:v>
                </c:pt>
                <c:pt idx="3">
                  <c:v>-45.022824653356906</c:v>
                </c:pt>
                <c:pt idx="4">
                  <c:v>-26.578525356734108</c:v>
                </c:pt>
                <c:pt idx="5">
                  <c:v>-14.043362854406224</c:v>
                </c:pt>
                <c:pt idx="6">
                  <c:v>-9.4671216352333847</c:v>
                </c:pt>
                <c:pt idx="7">
                  <c:v>-7.1286302606423746</c:v>
                </c:pt>
                <c:pt idx="8">
                  <c:v>-5.713489633251327</c:v>
                </c:pt>
                <c:pt idx="9">
                  <c:v>-0.57322930050947218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AA-41BF-A1FA-9AD4DE739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1089920"/>
        <c:axId val="934215535"/>
      </c:lineChart>
      <c:catAx>
        <c:axId val="103108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215535"/>
        <c:crosses val="autoZero"/>
        <c:auto val="1"/>
        <c:lblAlgn val="ctr"/>
        <c:lblOffset val="100"/>
        <c:noMultiLvlLbl val="0"/>
      </c:catAx>
      <c:valAx>
        <c:axId val="93421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08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364191</xdr:colOff>
      <xdr:row>1</xdr:row>
      <xdr:rowOff>146797</xdr:rowOff>
    </xdr:from>
    <xdr:to>
      <xdr:col>32</xdr:col>
      <xdr:colOff>95250</xdr:colOff>
      <xdr:row>15</xdr:row>
      <xdr:rowOff>222997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B74A385-A061-1746-CD24-33E58AEED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476249</xdr:colOff>
      <xdr:row>1</xdr:row>
      <xdr:rowOff>124385</xdr:rowOff>
    </xdr:from>
    <xdr:to>
      <xdr:col>40</xdr:col>
      <xdr:colOff>207308</xdr:colOff>
      <xdr:row>15</xdr:row>
      <xdr:rowOff>200585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797D4D4-9642-7A6D-4D0C-7299A7A058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476249</xdr:colOff>
      <xdr:row>16</xdr:row>
      <xdr:rowOff>135591</xdr:rowOff>
    </xdr:from>
    <xdr:to>
      <xdr:col>32</xdr:col>
      <xdr:colOff>207308</xdr:colOff>
      <xdr:row>31</xdr:row>
      <xdr:rowOff>21291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84EC14D-E475-8785-4409-521E6496C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39221</xdr:colOff>
      <xdr:row>16</xdr:row>
      <xdr:rowOff>169209</xdr:rowOff>
    </xdr:from>
    <xdr:to>
      <xdr:col>40</xdr:col>
      <xdr:colOff>375397</xdr:colOff>
      <xdr:row>31</xdr:row>
      <xdr:rowOff>54909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0D9B904-96DC-EEA8-C249-AF1824CFD6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386601</xdr:colOff>
      <xdr:row>2</xdr:row>
      <xdr:rowOff>34737</xdr:rowOff>
    </xdr:from>
    <xdr:to>
      <xdr:col>49</xdr:col>
      <xdr:colOff>117660</xdr:colOff>
      <xdr:row>15</xdr:row>
      <xdr:rowOff>301437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9A1EA7-1D23-B38B-B841-DDEF9D9BD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51</xdr:col>
      <xdr:colOff>431426</xdr:colOff>
      <xdr:row>2</xdr:row>
      <xdr:rowOff>45943</xdr:rowOff>
    </xdr:from>
    <xdr:to>
      <xdr:col>59</xdr:col>
      <xdr:colOff>162485</xdr:colOff>
      <xdr:row>15</xdr:row>
      <xdr:rowOff>312643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97E3A3-2CE4-BB4B-8356-80335F2D3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42</xdr:col>
      <xdr:colOff>218514</xdr:colOff>
      <xdr:row>17</xdr:row>
      <xdr:rowOff>180414</xdr:rowOff>
    </xdr:from>
    <xdr:to>
      <xdr:col>49</xdr:col>
      <xdr:colOff>554690</xdr:colOff>
      <xdr:row>32</xdr:row>
      <xdr:rowOff>66114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B4A151-A5FB-589E-B017-DCF5D2CA4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51</xdr:col>
      <xdr:colOff>72838</xdr:colOff>
      <xdr:row>17</xdr:row>
      <xdr:rowOff>113179</xdr:rowOff>
    </xdr:from>
    <xdr:to>
      <xdr:col>58</xdr:col>
      <xdr:colOff>409014</xdr:colOff>
      <xdr:row>31</xdr:row>
      <xdr:rowOff>189379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B93724-44EB-25BF-E242-39FA83FAE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4217-2CF1-4882-9842-63FA489E5528}">
  <dimension ref="B1:X30"/>
  <sheetViews>
    <sheetView tabSelected="1" topLeftCell="AG3" zoomScale="85" zoomScaleNormal="85" workbookViewId="0">
      <selection activeCell="BH22" sqref="BH22"/>
    </sheetView>
  </sheetViews>
  <sheetFormatPr defaultRowHeight="15" x14ac:dyDescent="0.25"/>
  <sheetData>
    <row r="1" spans="2:24" ht="36" x14ac:dyDescent="0.55000000000000004">
      <c r="B1" s="3" t="s">
        <v>12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2:24" x14ac:dyDescent="0.25">
      <c r="B2" s="2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O2" s="2" t="s">
        <v>10</v>
      </c>
      <c r="P2" s="2"/>
      <c r="Q2" s="2"/>
      <c r="R2" s="2"/>
      <c r="S2" s="2"/>
      <c r="T2" s="2"/>
      <c r="U2" s="2"/>
      <c r="V2" s="2"/>
      <c r="W2" s="2"/>
      <c r="X2" s="2"/>
    </row>
    <row r="4" spans="2:24" x14ac:dyDescent="0.25">
      <c r="B4" t="s">
        <v>2</v>
      </c>
      <c r="C4" t="s">
        <v>3</v>
      </c>
      <c r="D4" t="s">
        <v>0</v>
      </c>
      <c r="F4" t="s">
        <v>1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O4" t="s">
        <v>2</v>
      </c>
      <c r="P4" t="s">
        <v>3</v>
      </c>
      <c r="Q4" t="s">
        <v>0</v>
      </c>
      <c r="S4" t="s">
        <v>1</v>
      </c>
      <c r="T4" t="s">
        <v>4</v>
      </c>
      <c r="U4" t="s">
        <v>5</v>
      </c>
      <c r="V4" t="s">
        <v>6</v>
      </c>
      <c r="W4" t="s">
        <v>7</v>
      </c>
      <c r="X4" t="s">
        <v>8</v>
      </c>
    </row>
    <row r="5" spans="2:24" x14ac:dyDescent="0.25">
      <c r="B5">
        <v>5</v>
      </c>
      <c r="C5">
        <v>5000</v>
      </c>
      <c r="D5">
        <v>0.01</v>
      </c>
      <c r="E5">
        <f>C$5*D5</f>
        <v>50</v>
      </c>
      <c r="F5">
        <f>2*3.14*E5</f>
        <v>314</v>
      </c>
      <c r="G5">
        <f>1/(SQRT(1+(E5/C$5)^2))</f>
        <v>0.99995000374968768</v>
      </c>
      <c r="H5">
        <f>-ATAN(E5/C$5)*180/3.14</f>
        <v>-0.57322930050947218</v>
      </c>
      <c r="I5">
        <f>K5/B$5</f>
        <v>0.998</v>
      </c>
      <c r="J5">
        <f>20*LOG(K5/B$5)</f>
        <v>-1.7389174252577827E-2</v>
      </c>
      <c r="K5">
        <v>4.99</v>
      </c>
      <c r="O5">
        <v>5</v>
      </c>
      <c r="P5">
        <v>5000</v>
      </c>
      <c r="Q5">
        <v>0.01</v>
      </c>
      <c r="R5">
        <f>P$5*Q5</f>
        <v>50</v>
      </c>
      <c r="S5">
        <f>2*3.14*R5</f>
        <v>314</v>
      </c>
      <c r="T5">
        <f>1/(SQRT(1+(-P$5/R5)^2))</f>
        <v>9.9995000374968751E-3</v>
      </c>
      <c r="U5">
        <f>-ATAN(P$5/R5)*180/3.14</f>
        <v>-89.472420006204345</v>
      </c>
      <c r="V5">
        <f>X5/O$5</f>
        <v>0.01</v>
      </c>
      <c r="W5">
        <f>20*LOG(X5/O$5)</f>
        <v>-40</v>
      </c>
      <c r="X5">
        <v>0.05</v>
      </c>
    </row>
    <row r="6" spans="2:24" x14ac:dyDescent="0.25">
      <c r="D6">
        <v>0.1</v>
      </c>
      <c r="E6">
        <f t="shared" ref="E6:E14" si="0">C$5*D6</f>
        <v>500</v>
      </c>
      <c r="F6">
        <f t="shared" ref="F6:F14" si="1">2*3.14*E6</f>
        <v>3140</v>
      </c>
      <c r="G6">
        <f t="shared" ref="G6:G14" si="2">1/(SQRT(1+(E6/C$5)^2))</f>
        <v>0.99503719020998926</v>
      </c>
      <c r="H6">
        <f t="shared" ref="H6:H14" si="3">-ATAN(E6/C$5)*180/3.14</f>
        <v>-5.713489633251327</v>
      </c>
      <c r="I6">
        <f t="shared" ref="I6:I14" si="4">K6/B$5</f>
        <v>0.99399999999999999</v>
      </c>
      <c r="J6">
        <f t="shared" ref="J6:J14" si="5">20*LOG(K6/B$5)</f>
        <v>-5.2272312053733803E-2</v>
      </c>
      <c r="K6">
        <v>4.97</v>
      </c>
      <c r="Q6">
        <v>0.1</v>
      </c>
      <c r="R6">
        <f t="shared" ref="R6:R14" si="6">P$5*Q6</f>
        <v>500</v>
      </c>
      <c r="S6">
        <f t="shared" ref="S6:S14" si="7">2*3.14*R6</f>
        <v>3140</v>
      </c>
      <c r="T6">
        <f t="shared" ref="T6:T14" si="8">1/(SQRT(1+(-P$5/R6)^2))</f>
        <v>9.9503719020998915E-2</v>
      </c>
      <c r="U6">
        <f t="shared" ref="U6:U14" si="9">-ATAN(P$5/R6)*180/3.14</f>
        <v>-84.332159673462499</v>
      </c>
      <c r="V6">
        <f t="shared" ref="V6:V14" si="10">X6/O$5</f>
        <v>9.8000000000000004E-2</v>
      </c>
      <c r="W6">
        <f t="shared" ref="W6:W14" si="11">20*LOG(X6/O$5)</f>
        <v>-20.175478486150102</v>
      </c>
      <c r="X6">
        <v>0.49</v>
      </c>
    </row>
    <row r="7" spans="2:24" x14ac:dyDescent="0.25">
      <c r="D7">
        <v>0.5</v>
      </c>
      <c r="E7">
        <f t="shared" si="0"/>
        <v>2500</v>
      </c>
      <c r="F7">
        <f t="shared" si="1"/>
        <v>15700</v>
      </c>
      <c r="G7">
        <f t="shared" si="2"/>
        <v>0.89442719099991586</v>
      </c>
      <c r="H7">
        <f t="shared" si="3"/>
        <v>-26.578525356734108</v>
      </c>
      <c r="I7">
        <f t="shared" si="4"/>
        <v>0.88800000000000012</v>
      </c>
      <c r="J7">
        <f t="shared" si="5"/>
        <v>-1.0317406844279784</v>
      </c>
      <c r="K7">
        <v>4.4400000000000004</v>
      </c>
      <c r="Q7">
        <v>0.5</v>
      </c>
      <c r="R7">
        <f t="shared" si="6"/>
        <v>2500</v>
      </c>
      <c r="S7">
        <f t="shared" si="7"/>
        <v>15700</v>
      </c>
      <c r="T7">
        <f t="shared" si="8"/>
        <v>0.44721359549995793</v>
      </c>
      <c r="U7">
        <f t="shared" si="9"/>
        <v>-63.467123949979708</v>
      </c>
      <c r="V7">
        <f t="shared" si="10"/>
        <v>0.44600000000000001</v>
      </c>
      <c r="W7">
        <f t="shared" si="11"/>
        <v>-7.0133028257571626</v>
      </c>
      <c r="X7">
        <v>2.23</v>
      </c>
    </row>
    <row r="8" spans="2:24" x14ac:dyDescent="0.25">
      <c r="D8">
        <v>1</v>
      </c>
      <c r="E8">
        <f t="shared" si="0"/>
        <v>5000</v>
      </c>
      <c r="F8">
        <f t="shared" si="1"/>
        <v>31400</v>
      </c>
      <c r="G8">
        <f t="shared" si="2"/>
        <v>0.70710678118654746</v>
      </c>
      <c r="H8">
        <f t="shared" si="3"/>
        <v>-45.022824653356906</v>
      </c>
      <c r="I8">
        <f t="shared" si="4"/>
        <v>0.70599999999999996</v>
      </c>
      <c r="J8">
        <f t="shared" si="5"/>
        <v>-3.0239059789639251</v>
      </c>
      <c r="K8">
        <v>3.53</v>
      </c>
      <c r="Q8">
        <v>1</v>
      </c>
      <c r="R8">
        <f t="shared" si="6"/>
        <v>5000</v>
      </c>
      <c r="S8">
        <f t="shared" si="7"/>
        <v>31400</v>
      </c>
      <c r="T8">
        <f t="shared" si="8"/>
        <v>0.70710678118654746</v>
      </c>
      <c r="U8">
        <f t="shared" si="9"/>
        <v>-45.022824653356906</v>
      </c>
      <c r="V8">
        <f t="shared" si="10"/>
        <v>0.70599999999999996</v>
      </c>
      <c r="W8">
        <f t="shared" si="11"/>
        <v>-3.0239059789639251</v>
      </c>
      <c r="X8">
        <v>3.53</v>
      </c>
    </row>
    <row r="9" spans="2:24" x14ac:dyDescent="0.25">
      <c r="D9">
        <v>2</v>
      </c>
      <c r="E9">
        <f t="shared" si="0"/>
        <v>10000</v>
      </c>
      <c r="F9">
        <f t="shared" si="1"/>
        <v>62800</v>
      </c>
      <c r="G9">
        <f t="shared" si="2"/>
        <v>0.44721359549995793</v>
      </c>
      <c r="H9">
        <f t="shared" si="3"/>
        <v>-63.467123949979708</v>
      </c>
      <c r="I9">
        <f t="shared" si="4"/>
        <v>0.44699999999999995</v>
      </c>
      <c r="J9">
        <f t="shared" si="5"/>
        <v>-6.9938495373612719</v>
      </c>
      <c r="K9">
        <v>2.2349999999999999</v>
      </c>
      <c r="Q9">
        <v>2</v>
      </c>
      <c r="R9">
        <f t="shared" si="6"/>
        <v>10000</v>
      </c>
      <c r="S9">
        <f t="shared" si="7"/>
        <v>62800</v>
      </c>
      <c r="T9">
        <f t="shared" si="8"/>
        <v>0.89442719099991586</v>
      </c>
      <c r="U9">
        <f t="shared" si="9"/>
        <v>-26.578525356734108</v>
      </c>
      <c r="V9">
        <f t="shared" si="10"/>
        <v>0.89399999999999991</v>
      </c>
      <c r="W9">
        <f t="shared" si="11"/>
        <v>-0.9732496240816475</v>
      </c>
      <c r="X9">
        <v>4.47</v>
      </c>
    </row>
    <row r="10" spans="2:24" x14ac:dyDescent="0.25">
      <c r="D10">
        <v>4</v>
      </c>
      <c r="E10">
        <f t="shared" si="0"/>
        <v>20000</v>
      </c>
      <c r="F10">
        <f t="shared" si="1"/>
        <v>125600</v>
      </c>
      <c r="G10">
        <f t="shared" si="2"/>
        <v>0.24253562503633297</v>
      </c>
      <c r="H10">
        <f t="shared" si="3"/>
        <v>-76.002286452307601</v>
      </c>
      <c r="I10">
        <f t="shared" si="4"/>
        <v>0.2424</v>
      </c>
      <c r="J10">
        <f t="shared" si="5"/>
        <v>-12.309347690115029</v>
      </c>
      <c r="K10">
        <v>1.212</v>
      </c>
      <c r="Q10">
        <v>4</v>
      </c>
      <c r="R10">
        <f t="shared" si="6"/>
        <v>20000</v>
      </c>
      <c r="S10">
        <f t="shared" si="7"/>
        <v>125600</v>
      </c>
      <c r="T10">
        <f t="shared" si="8"/>
        <v>0.97014250014533188</v>
      </c>
      <c r="U10">
        <f t="shared" si="9"/>
        <v>-14.043362854406224</v>
      </c>
      <c r="V10">
        <f t="shared" si="10"/>
        <v>0.97</v>
      </c>
      <c r="W10">
        <f t="shared" si="11"/>
        <v>-0.26456531467510319</v>
      </c>
      <c r="X10">
        <v>4.8499999999999996</v>
      </c>
    </row>
    <row r="11" spans="2:24" x14ac:dyDescent="0.25">
      <c r="D11">
        <v>6</v>
      </c>
      <c r="E11">
        <f t="shared" si="0"/>
        <v>30000</v>
      </c>
      <c r="F11">
        <f t="shared" si="1"/>
        <v>188400</v>
      </c>
      <c r="G11">
        <f t="shared" si="2"/>
        <v>0.16439898730535729</v>
      </c>
      <c r="H11">
        <f t="shared" si="3"/>
        <v>-80.578527671480444</v>
      </c>
      <c r="I11">
        <f t="shared" si="4"/>
        <v>0.16419999999999998</v>
      </c>
      <c r="J11">
        <f t="shared" si="5"/>
        <v>-15.692536944331561</v>
      </c>
      <c r="K11">
        <v>0.82099999999999995</v>
      </c>
      <c r="Q11">
        <v>6</v>
      </c>
      <c r="R11">
        <f t="shared" si="6"/>
        <v>30000</v>
      </c>
      <c r="S11">
        <f t="shared" si="7"/>
        <v>188400</v>
      </c>
      <c r="T11">
        <f t="shared" si="8"/>
        <v>0.98639392383214386</v>
      </c>
      <c r="U11">
        <f t="shared" si="9"/>
        <v>-9.4671216352333847</v>
      </c>
      <c r="V11">
        <f t="shared" si="10"/>
        <v>0.98599999999999999</v>
      </c>
      <c r="W11">
        <f t="shared" si="11"/>
        <v>-0.12246170117577589</v>
      </c>
      <c r="X11">
        <v>4.93</v>
      </c>
    </row>
    <row r="12" spans="2:24" x14ac:dyDescent="0.25">
      <c r="D12">
        <v>8</v>
      </c>
      <c r="E12">
        <f t="shared" si="0"/>
        <v>40000</v>
      </c>
      <c r="F12">
        <f t="shared" si="1"/>
        <v>251200</v>
      </c>
      <c r="G12">
        <f t="shared" si="2"/>
        <v>0.12403473458920847</v>
      </c>
      <c r="H12">
        <f t="shared" si="3"/>
        <v>-82.917019046071431</v>
      </c>
      <c r="I12">
        <f t="shared" si="4"/>
        <v>0.12379999999999999</v>
      </c>
      <c r="J12">
        <f t="shared" si="5"/>
        <v>-18.145587106318018</v>
      </c>
      <c r="K12">
        <v>0.61899999999999999</v>
      </c>
      <c r="Q12">
        <v>8</v>
      </c>
      <c r="R12">
        <f t="shared" si="6"/>
        <v>40000</v>
      </c>
      <c r="S12">
        <f t="shared" si="7"/>
        <v>251200</v>
      </c>
      <c r="T12">
        <f t="shared" si="8"/>
        <v>0.99227787671366774</v>
      </c>
      <c r="U12">
        <f t="shared" si="9"/>
        <v>-7.1286302606423746</v>
      </c>
      <c r="V12">
        <f t="shared" si="10"/>
        <v>0.99199999999999999</v>
      </c>
      <c r="W12">
        <f t="shared" si="11"/>
        <v>-6.9766556916426942E-2</v>
      </c>
      <c r="X12">
        <v>4.96</v>
      </c>
    </row>
    <row r="13" spans="2:24" x14ac:dyDescent="0.25">
      <c r="D13">
        <v>10</v>
      </c>
      <c r="E13">
        <f t="shared" si="0"/>
        <v>50000</v>
      </c>
      <c r="F13">
        <f t="shared" si="1"/>
        <v>314000</v>
      </c>
      <c r="G13">
        <f t="shared" si="2"/>
        <v>9.9503719020998915E-2</v>
      </c>
      <c r="H13">
        <f t="shared" si="3"/>
        <v>-84.332159673462499</v>
      </c>
      <c r="I13">
        <f t="shared" si="4"/>
        <v>9.9400000000000002E-2</v>
      </c>
      <c r="J13">
        <f t="shared" si="5"/>
        <v>-20.052272312053731</v>
      </c>
      <c r="K13">
        <v>0.497</v>
      </c>
      <c r="Q13">
        <v>10</v>
      </c>
      <c r="R13">
        <f t="shared" si="6"/>
        <v>50000</v>
      </c>
      <c r="S13">
        <f t="shared" si="7"/>
        <v>314000</v>
      </c>
      <c r="T13">
        <f t="shared" si="8"/>
        <v>0.99503719020998926</v>
      </c>
      <c r="U13">
        <f t="shared" si="9"/>
        <v>-5.713489633251327</v>
      </c>
      <c r="V13">
        <f t="shared" si="10"/>
        <v>0.99399999999999999</v>
      </c>
      <c r="W13">
        <f t="shared" si="11"/>
        <v>-5.2272312053733803E-2</v>
      </c>
      <c r="X13">
        <v>4.97</v>
      </c>
    </row>
    <row r="14" spans="2:24" x14ac:dyDescent="0.25">
      <c r="D14">
        <v>100</v>
      </c>
      <c r="E14">
        <f t="shared" si="0"/>
        <v>500000</v>
      </c>
      <c r="F14">
        <f t="shared" si="1"/>
        <v>3140000</v>
      </c>
      <c r="G14">
        <f t="shared" si="2"/>
        <v>9.9995000374968751E-3</v>
      </c>
      <c r="H14">
        <f t="shared" si="3"/>
        <v>-89.472420006204345</v>
      </c>
      <c r="I14">
        <f t="shared" si="4"/>
        <v>9.7999999999999997E-3</v>
      </c>
      <c r="J14">
        <f t="shared" si="5"/>
        <v>-40.175478486150105</v>
      </c>
      <c r="K14">
        <v>4.9000000000000002E-2</v>
      </c>
      <c r="Q14">
        <v>100</v>
      </c>
      <c r="R14">
        <f t="shared" si="6"/>
        <v>500000</v>
      </c>
      <c r="S14">
        <f t="shared" si="7"/>
        <v>3140000</v>
      </c>
      <c r="T14">
        <f t="shared" si="8"/>
        <v>0.99995000374968768</v>
      </c>
      <c r="U14">
        <f t="shared" si="9"/>
        <v>-0.57322930050947218</v>
      </c>
      <c r="V14">
        <f t="shared" si="10"/>
        <v>0.998</v>
      </c>
      <c r="W14">
        <f t="shared" si="11"/>
        <v>-1.7389174252577827E-2</v>
      </c>
      <c r="X14">
        <v>4.99</v>
      </c>
    </row>
    <row r="16" spans="2:24" ht="36" x14ac:dyDescent="0.55000000000000004">
      <c r="B16" s="1"/>
      <c r="C16" s="4" t="s">
        <v>11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8" spans="2:24" x14ac:dyDescent="0.25">
      <c r="B18" s="2" t="s">
        <v>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O18" s="2" t="s">
        <v>10</v>
      </c>
      <c r="P18" s="2"/>
      <c r="Q18" s="2"/>
      <c r="R18" s="2"/>
      <c r="S18" s="2"/>
      <c r="T18" s="2"/>
      <c r="U18" s="2"/>
      <c r="V18" s="2"/>
      <c r="W18" s="2"/>
      <c r="X18" s="2"/>
    </row>
    <row r="20" spans="2:24" x14ac:dyDescent="0.25">
      <c r="B20" t="s">
        <v>2</v>
      </c>
      <c r="C20" t="s">
        <v>3</v>
      </c>
      <c r="D20" t="s">
        <v>0</v>
      </c>
      <c r="F20" t="s">
        <v>1</v>
      </c>
      <c r="G20" t="s">
        <v>4</v>
      </c>
      <c r="H20" t="s">
        <v>5</v>
      </c>
      <c r="I20" t="s">
        <v>6</v>
      </c>
      <c r="J20" t="s">
        <v>7</v>
      </c>
      <c r="K20" t="s">
        <v>8</v>
      </c>
      <c r="O20" t="s">
        <v>2</v>
      </c>
      <c r="P20" t="s">
        <v>3</v>
      </c>
      <c r="Q20" t="s">
        <v>0</v>
      </c>
      <c r="S20" t="s">
        <v>1</v>
      </c>
      <c r="T20" t="s">
        <v>4</v>
      </c>
      <c r="U20" t="s">
        <v>5</v>
      </c>
      <c r="V20" t="s">
        <v>6</v>
      </c>
      <c r="W20" t="s">
        <v>7</v>
      </c>
      <c r="X20" t="s">
        <v>8</v>
      </c>
    </row>
    <row r="21" spans="2:24" x14ac:dyDescent="0.25">
      <c r="B21">
        <v>5</v>
      </c>
      <c r="C21">
        <v>5000</v>
      </c>
      <c r="D21">
        <v>0.01</v>
      </c>
      <c r="E21">
        <f>C$5*D21</f>
        <v>50</v>
      </c>
      <c r="F21">
        <f>2*3.14*E21</f>
        <v>314</v>
      </c>
      <c r="G21">
        <f>1/(SQRT(1+(E21/C$5)^2))</f>
        <v>0.99995000374968768</v>
      </c>
      <c r="H21">
        <f>-ATAN(E21/C$5)*180/3.14</f>
        <v>-0.57322930050947218</v>
      </c>
      <c r="I21">
        <f>K21/B$5</f>
        <v>0.998</v>
      </c>
      <c r="J21">
        <f>20*LOG(K21/B$5)</f>
        <v>-1.7389174252577827E-2</v>
      </c>
      <c r="K21">
        <v>4.99</v>
      </c>
      <c r="O21">
        <v>5</v>
      </c>
      <c r="P21">
        <v>5000</v>
      </c>
      <c r="Q21">
        <v>0.01</v>
      </c>
      <c r="R21">
        <f>P$5*Q21</f>
        <v>50</v>
      </c>
      <c r="S21">
        <f>2*3.14*R21</f>
        <v>314</v>
      </c>
      <c r="T21">
        <f>1/(SQRT(1+(-P$5/R21)^2))</f>
        <v>9.9995000374968751E-3</v>
      </c>
      <c r="U21">
        <f>-ATAN(P$5/R21)*180/3.14</f>
        <v>-89.472420006204345</v>
      </c>
      <c r="V21">
        <f>X21/O$5</f>
        <v>0.01</v>
      </c>
      <c r="W21">
        <f>20*LOG(X21/O$5)</f>
        <v>-40</v>
      </c>
      <c r="X21">
        <v>0.05</v>
      </c>
    </row>
    <row r="22" spans="2:24" x14ac:dyDescent="0.25">
      <c r="D22">
        <v>0.1</v>
      </c>
      <c r="E22">
        <f t="shared" ref="E22:E30" si="12">C$5*D22</f>
        <v>500</v>
      </c>
      <c r="F22">
        <f t="shared" ref="F22:F30" si="13">2*3.14*E22</f>
        <v>3140</v>
      </c>
      <c r="G22">
        <f t="shared" ref="G22:G30" si="14">1/(SQRT(1+(E22/C$5)^2))</f>
        <v>0.99503719020998926</v>
      </c>
      <c r="H22">
        <f t="shared" ref="H22:H30" si="15">-ATAN(E22/C$5)*180/3.14</f>
        <v>-5.713489633251327</v>
      </c>
      <c r="I22">
        <f t="shared" ref="I22:I30" si="16">K22/B$5</f>
        <v>0.99499999999999988</v>
      </c>
      <c r="J22">
        <f t="shared" ref="J22:J30" si="17">20*LOG(K22/B$5)</f>
        <v>-4.3538385085491911E-2</v>
      </c>
      <c r="K22">
        <v>4.9749999999999996</v>
      </c>
      <c r="Q22">
        <v>0.1</v>
      </c>
      <c r="R22">
        <f t="shared" ref="R22:R30" si="18">P$5*Q22</f>
        <v>500</v>
      </c>
      <c r="S22">
        <f t="shared" ref="S22:S30" si="19">2*3.14*R22</f>
        <v>3140</v>
      </c>
      <c r="T22">
        <f t="shared" ref="T22:T30" si="20">1/(SQRT(1+(-P$5/R22)^2))</f>
        <v>9.9503719020998915E-2</v>
      </c>
      <c r="U22">
        <f t="shared" ref="U22:U30" si="21">-ATAN(P$5/R22)*180/3.14</f>
        <v>-84.332159673462499</v>
      </c>
      <c r="V22">
        <f t="shared" ref="V22:V30" si="22">X22/O$5</f>
        <v>9.8000000000000004E-2</v>
      </c>
      <c r="W22">
        <f t="shared" ref="W22:W30" si="23">20*LOG(X22/O$5)</f>
        <v>-20.175478486150102</v>
      </c>
      <c r="X22">
        <v>0.49</v>
      </c>
    </row>
    <row r="23" spans="2:24" x14ac:dyDescent="0.25">
      <c r="D23">
        <v>0.5</v>
      </c>
      <c r="E23">
        <f t="shared" si="12"/>
        <v>2500</v>
      </c>
      <c r="F23">
        <f t="shared" si="13"/>
        <v>15700</v>
      </c>
      <c r="G23">
        <f t="shared" si="14"/>
        <v>0.89442719099991586</v>
      </c>
      <c r="H23">
        <f t="shared" si="15"/>
        <v>-26.578525356734108</v>
      </c>
      <c r="I23">
        <f t="shared" si="16"/>
        <v>0.89399999999999991</v>
      </c>
      <c r="J23">
        <f t="shared" si="17"/>
        <v>-0.9732496240816475</v>
      </c>
      <c r="K23">
        <v>4.47</v>
      </c>
      <c r="Q23">
        <v>0.5</v>
      </c>
      <c r="R23">
        <f t="shared" si="18"/>
        <v>2500</v>
      </c>
      <c r="S23">
        <f t="shared" si="19"/>
        <v>15700</v>
      </c>
      <c r="T23">
        <f t="shared" si="20"/>
        <v>0.44721359549995793</v>
      </c>
      <c r="U23">
        <f t="shared" si="21"/>
        <v>-63.467123949979708</v>
      </c>
      <c r="V23">
        <f t="shared" si="22"/>
        <v>0.44600000000000001</v>
      </c>
      <c r="W23">
        <f t="shared" si="23"/>
        <v>-7.0133028257571626</v>
      </c>
      <c r="X23">
        <v>2.23</v>
      </c>
    </row>
    <row r="24" spans="2:24" x14ac:dyDescent="0.25">
      <c r="D24">
        <v>1</v>
      </c>
      <c r="E24">
        <f t="shared" si="12"/>
        <v>5000</v>
      </c>
      <c r="F24">
        <f t="shared" si="13"/>
        <v>31400</v>
      </c>
      <c r="G24">
        <f t="shared" si="14"/>
        <v>0.70710678118654746</v>
      </c>
      <c r="H24">
        <f t="shared" si="15"/>
        <v>-45.022824653356906</v>
      </c>
      <c r="I24">
        <f t="shared" si="16"/>
        <v>0.70599999999999996</v>
      </c>
      <c r="J24">
        <f t="shared" si="17"/>
        <v>-3.0239059789639251</v>
      </c>
      <c r="K24">
        <v>3.53</v>
      </c>
      <c r="Q24">
        <v>1</v>
      </c>
      <c r="R24">
        <f t="shared" si="18"/>
        <v>5000</v>
      </c>
      <c r="S24">
        <f t="shared" si="19"/>
        <v>31400</v>
      </c>
      <c r="T24">
        <f t="shared" si="20"/>
        <v>0.70710678118654746</v>
      </c>
      <c r="U24">
        <f t="shared" si="21"/>
        <v>-45.022824653356906</v>
      </c>
      <c r="V24">
        <f t="shared" si="22"/>
        <v>0.70599999999999996</v>
      </c>
      <c r="W24">
        <f t="shared" si="23"/>
        <v>-3.0239059789639251</v>
      </c>
      <c r="X24">
        <v>3.53</v>
      </c>
    </row>
    <row r="25" spans="2:24" x14ac:dyDescent="0.25">
      <c r="D25">
        <v>2</v>
      </c>
      <c r="E25">
        <f t="shared" si="12"/>
        <v>10000</v>
      </c>
      <c r="F25">
        <f t="shared" si="13"/>
        <v>62800</v>
      </c>
      <c r="G25">
        <f t="shared" si="14"/>
        <v>0.44721359549995793</v>
      </c>
      <c r="H25">
        <f t="shared" si="15"/>
        <v>-63.467123949979708</v>
      </c>
      <c r="I25">
        <f t="shared" si="16"/>
        <v>0.44600000000000001</v>
      </c>
      <c r="J25">
        <f t="shared" si="17"/>
        <v>-7.0133028257571626</v>
      </c>
      <c r="K25">
        <v>2.23</v>
      </c>
      <c r="Q25">
        <v>2</v>
      </c>
      <c r="R25">
        <f t="shared" si="18"/>
        <v>10000</v>
      </c>
      <c r="S25">
        <f t="shared" si="19"/>
        <v>62800</v>
      </c>
      <c r="T25">
        <f t="shared" si="20"/>
        <v>0.89442719099991586</v>
      </c>
      <c r="U25">
        <f t="shared" si="21"/>
        <v>-26.578525356734108</v>
      </c>
      <c r="V25">
        <f t="shared" si="22"/>
        <v>0.89399999999999991</v>
      </c>
      <c r="W25">
        <f t="shared" si="23"/>
        <v>-0.9732496240816475</v>
      </c>
      <c r="X25">
        <v>4.47</v>
      </c>
    </row>
    <row r="26" spans="2:24" x14ac:dyDescent="0.25">
      <c r="D26">
        <v>4</v>
      </c>
      <c r="E26">
        <f t="shared" si="12"/>
        <v>20000</v>
      </c>
      <c r="F26">
        <f t="shared" si="13"/>
        <v>125600</v>
      </c>
      <c r="G26">
        <f t="shared" si="14"/>
        <v>0.24253562503633297</v>
      </c>
      <c r="H26">
        <f t="shared" si="15"/>
        <v>-76.002286452307601</v>
      </c>
      <c r="I26">
        <f t="shared" si="16"/>
        <v>0.2424</v>
      </c>
      <c r="J26">
        <f t="shared" si="17"/>
        <v>-12.309347690115029</v>
      </c>
      <c r="K26">
        <v>1.212</v>
      </c>
      <c r="Q26">
        <v>4</v>
      </c>
      <c r="R26">
        <f t="shared" si="18"/>
        <v>20000</v>
      </c>
      <c r="S26">
        <f t="shared" si="19"/>
        <v>125600</v>
      </c>
      <c r="T26">
        <f t="shared" si="20"/>
        <v>0.97014250014533188</v>
      </c>
      <c r="U26">
        <f t="shared" si="21"/>
        <v>-14.043362854406224</v>
      </c>
      <c r="V26">
        <f t="shared" si="22"/>
        <v>0.97</v>
      </c>
      <c r="W26">
        <f t="shared" si="23"/>
        <v>-0.26456531467510319</v>
      </c>
      <c r="X26">
        <v>4.8499999999999996</v>
      </c>
    </row>
    <row r="27" spans="2:24" x14ac:dyDescent="0.25">
      <c r="D27">
        <v>6</v>
      </c>
      <c r="E27">
        <f t="shared" si="12"/>
        <v>30000</v>
      </c>
      <c r="F27">
        <f t="shared" si="13"/>
        <v>188400</v>
      </c>
      <c r="G27">
        <f t="shared" si="14"/>
        <v>0.16439898730535729</v>
      </c>
      <c r="H27">
        <f t="shared" si="15"/>
        <v>-80.578527671480444</v>
      </c>
      <c r="I27">
        <f t="shared" si="16"/>
        <v>0.16399999999999998</v>
      </c>
      <c r="J27">
        <f t="shared" si="17"/>
        <v>-15.703123039046043</v>
      </c>
      <c r="K27">
        <v>0.82</v>
      </c>
      <c r="Q27">
        <v>6</v>
      </c>
      <c r="R27">
        <f t="shared" si="18"/>
        <v>30000</v>
      </c>
      <c r="S27">
        <f t="shared" si="19"/>
        <v>188400</v>
      </c>
      <c r="T27">
        <f t="shared" si="20"/>
        <v>0.98639392383214386</v>
      </c>
      <c r="U27">
        <f t="shared" si="21"/>
        <v>-9.4671216352333847</v>
      </c>
      <c r="V27">
        <f t="shared" si="22"/>
        <v>0.98599999999999999</v>
      </c>
      <c r="W27">
        <f t="shared" si="23"/>
        <v>-0.12246170117577589</v>
      </c>
      <c r="X27">
        <v>4.93</v>
      </c>
    </row>
    <row r="28" spans="2:24" x14ac:dyDescent="0.25">
      <c r="D28">
        <v>8</v>
      </c>
      <c r="E28">
        <f t="shared" si="12"/>
        <v>40000</v>
      </c>
      <c r="F28">
        <f t="shared" si="13"/>
        <v>251200</v>
      </c>
      <c r="G28">
        <f t="shared" si="14"/>
        <v>0.12403473458920847</v>
      </c>
      <c r="H28">
        <f t="shared" si="15"/>
        <v>-82.917019046071431</v>
      </c>
      <c r="I28">
        <f t="shared" si="16"/>
        <v>0.124</v>
      </c>
      <c r="J28">
        <f t="shared" si="17"/>
        <v>-18.131566296755299</v>
      </c>
      <c r="K28">
        <v>0.62</v>
      </c>
      <c r="Q28">
        <v>8</v>
      </c>
      <c r="R28">
        <f t="shared" si="18"/>
        <v>40000</v>
      </c>
      <c r="S28">
        <f t="shared" si="19"/>
        <v>251200</v>
      </c>
      <c r="T28">
        <f t="shared" si="20"/>
        <v>0.99227787671366774</v>
      </c>
      <c r="U28">
        <f t="shared" si="21"/>
        <v>-7.1286302606423746</v>
      </c>
      <c r="V28">
        <f t="shared" si="22"/>
        <v>0.99199999999999999</v>
      </c>
      <c r="W28">
        <f t="shared" si="23"/>
        <v>-6.9766556916426942E-2</v>
      </c>
      <c r="X28">
        <v>4.96</v>
      </c>
    </row>
    <row r="29" spans="2:24" x14ac:dyDescent="0.25">
      <c r="D29">
        <v>10</v>
      </c>
      <c r="E29">
        <f t="shared" si="12"/>
        <v>50000</v>
      </c>
      <c r="F29">
        <f t="shared" si="13"/>
        <v>314000</v>
      </c>
      <c r="G29">
        <f t="shared" si="14"/>
        <v>9.9503719020998915E-2</v>
      </c>
      <c r="H29">
        <f t="shared" si="15"/>
        <v>-84.332159673462499</v>
      </c>
      <c r="I29">
        <f t="shared" si="16"/>
        <v>9.8000000000000004E-2</v>
      </c>
      <c r="J29">
        <f t="shared" si="17"/>
        <v>-20.175478486150102</v>
      </c>
      <c r="K29">
        <v>0.49</v>
      </c>
      <c r="Q29">
        <v>10</v>
      </c>
      <c r="R29">
        <f t="shared" si="18"/>
        <v>50000</v>
      </c>
      <c r="S29">
        <f t="shared" si="19"/>
        <v>314000</v>
      </c>
      <c r="T29">
        <f t="shared" si="20"/>
        <v>0.99503719020998926</v>
      </c>
      <c r="U29">
        <f t="shared" si="21"/>
        <v>-5.713489633251327</v>
      </c>
      <c r="V29">
        <f t="shared" si="22"/>
        <v>0.99399999999999999</v>
      </c>
      <c r="W29">
        <f t="shared" si="23"/>
        <v>-5.2272312053733803E-2</v>
      </c>
      <c r="X29">
        <v>4.97</v>
      </c>
    </row>
    <row r="30" spans="2:24" x14ac:dyDescent="0.25">
      <c r="D30">
        <v>100</v>
      </c>
      <c r="E30">
        <f t="shared" si="12"/>
        <v>500000</v>
      </c>
      <c r="F30">
        <f t="shared" si="13"/>
        <v>3140000</v>
      </c>
      <c r="G30">
        <f t="shared" si="14"/>
        <v>9.9995000374968751E-3</v>
      </c>
      <c r="H30">
        <f t="shared" si="15"/>
        <v>-89.472420006204345</v>
      </c>
      <c r="I30">
        <f t="shared" si="16"/>
        <v>9.7999999999999997E-3</v>
      </c>
      <c r="J30">
        <f t="shared" si="17"/>
        <v>-40.175478486150105</v>
      </c>
      <c r="K30">
        <v>4.9000000000000002E-2</v>
      </c>
      <c r="Q30">
        <v>100</v>
      </c>
      <c r="R30">
        <f t="shared" si="18"/>
        <v>500000</v>
      </c>
      <c r="S30">
        <f t="shared" si="19"/>
        <v>3140000</v>
      </c>
      <c r="T30">
        <f t="shared" si="20"/>
        <v>0.99995000374968768</v>
      </c>
      <c r="U30">
        <f t="shared" si="21"/>
        <v>-0.57322930050947218</v>
      </c>
      <c r="V30">
        <f t="shared" si="22"/>
        <v>0.998</v>
      </c>
      <c r="W30">
        <f t="shared" si="23"/>
        <v>-1.7389174252577827E-2</v>
      </c>
      <c r="X30">
        <v>4.99</v>
      </c>
    </row>
  </sheetData>
  <mergeCells count="6">
    <mergeCell ref="B2:M2"/>
    <mergeCell ref="O2:X2"/>
    <mergeCell ref="B1:X1"/>
    <mergeCell ref="B18:M18"/>
    <mergeCell ref="O18:X18"/>
    <mergeCell ref="C16:X1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Aliyan Ahmed Cheema</dc:creator>
  <cp:lastModifiedBy>Aliyan Ahmed Cheema</cp:lastModifiedBy>
  <dcterms:created xsi:type="dcterms:W3CDTF">2023-11-08T07:04:47Z</dcterms:created>
  <dcterms:modified xsi:type="dcterms:W3CDTF">2023-12-19T15:22:37Z</dcterms:modified>
</cp:coreProperties>
</file>