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rachi\Documents\"/>
    </mc:Choice>
  </mc:AlternateContent>
  <bookViews>
    <workbookView xWindow="0" yWindow="0" windowWidth="20490" windowHeight="765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E17" i="1" l="1"/>
  <c r="K17" i="1"/>
  <c r="K18" i="1"/>
  <c r="K20" i="1"/>
  <c r="K19" i="1"/>
  <c r="K21" i="1"/>
  <c r="K22" i="1"/>
  <c r="J18" i="1"/>
  <c r="J20" i="1"/>
  <c r="J19" i="1"/>
  <c r="J21" i="1"/>
  <c r="J22" i="1"/>
  <c r="J17" i="1"/>
  <c r="R5" i="1"/>
  <c r="R6" i="1"/>
  <c r="R7" i="1"/>
  <c r="R8" i="1"/>
  <c r="R9" i="1"/>
  <c r="R4" i="1"/>
  <c r="Q4" i="1"/>
  <c r="Q5" i="1"/>
  <c r="Q6" i="1"/>
  <c r="Q7" i="1"/>
  <c r="Q8" i="1"/>
  <c r="Q9" i="1"/>
  <c r="Q3" i="1"/>
  <c r="P10" i="1"/>
  <c r="P9" i="1"/>
  <c r="P8" i="1"/>
  <c r="P7" i="1"/>
  <c r="P6" i="1"/>
  <c r="P5" i="1"/>
  <c r="P4" i="1"/>
  <c r="P3" i="1"/>
  <c r="O10" i="1"/>
  <c r="O9" i="1"/>
  <c r="O8" i="1"/>
  <c r="O7" i="1"/>
  <c r="O6" i="1"/>
  <c r="O5" i="1"/>
  <c r="O4" i="1"/>
  <c r="O3" i="1"/>
  <c r="N10" i="1"/>
  <c r="N9" i="1"/>
  <c r="N8" i="1"/>
  <c r="N7" i="1"/>
  <c r="N6" i="1"/>
  <c r="N5" i="1"/>
  <c r="N4" i="1"/>
  <c r="N3" i="1"/>
  <c r="M3" i="1"/>
  <c r="M10" i="1"/>
  <c r="M9" i="1"/>
  <c r="M8" i="1"/>
  <c r="M7" i="1"/>
  <c r="M6" i="1"/>
  <c r="M5" i="1"/>
  <c r="M4" i="1"/>
  <c r="N2" i="1"/>
  <c r="J16" i="1"/>
  <c r="K16" i="1" s="1"/>
  <c r="I24" i="1"/>
  <c r="I23" i="1"/>
  <c r="I15" i="1"/>
  <c r="E14" i="1"/>
  <c r="E13" i="1"/>
  <c r="E16" i="1" s="1"/>
  <c r="J15" i="1" s="1"/>
  <c r="K15" i="1" s="1"/>
  <c r="B16" i="1"/>
  <c r="C11" i="1"/>
  <c r="D11" i="1"/>
  <c r="E11" i="1"/>
  <c r="F11" i="1"/>
  <c r="G11" i="1"/>
  <c r="H11" i="1"/>
  <c r="I11" i="1"/>
  <c r="B11" i="1"/>
  <c r="J4" i="1"/>
  <c r="J5" i="1"/>
  <c r="J11" i="1" s="1"/>
  <c r="B13" i="1" s="1"/>
  <c r="J6" i="1"/>
  <c r="J7" i="1"/>
  <c r="J8" i="1"/>
  <c r="J9" i="1"/>
  <c r="J10" i="1"/>
  <c r="J3" i="1"/>
  <c r="E15" i="1" l="1"/>
  <c r="J24" i="1" l="1"/>
  <c r="E18" i="1"/>
  <c r="J23" i="1" s="1"/>
  <c r="K23" i="1" s="1"/>
  <c r="L16" i="1" l="1"/>
  <c r="L20" i="1"/>
  <c r="L15" i="1"/>
  <c r="L18" i="1"/>
  <c r="L21" i="1"/>
  <c r="L17" i="1"/>
  <c r="L19" i="1"/>
  <c r="L22" i="1"/>
</calcChain>
</file>

<file path=xl/sharedStrings.xml><?xml version="1.0" encoding="utf-8"?>
<sst xmlns="http://schemas.openxmlformats.org/spreadsheetml/2006/main" count="55" uniqueCount="39">
  <si>
    <t>Replications</t>
  </si>
  <si>
    <t>N</t>
  </si>
  <si>
    <t>K</t>
  </si>
  <si>
    <t>P</t>
  </si>
  <si>
    <t>NK</t>
  </si>
  <si>
    <t>NP</t>
  </si>
  <si>
    <t>KP</t>
  </si>
  <si>
    <t>NKP</t>
  </si>
  <si>
    <t>Block I</t>
  </si>
  <si>
    <t>Block II</t>
  </si>
  <si>
    <t>Block III</t>
  </si>
  <si>
    <t>Block IV</t>
  </si>
  <si>
    <t>Block V</t>
  </si>
  <si>
    <t>Block VI</t>
  </si>
  <si>
    <t>Block VII</t>
  </si>
  <si>
    <t>Block VIII</t>
  </si>
  <si>
    <t>G</t>
  </si>
  <si>
    <t>CF</t>
  </si>
  <si>
    <t>r</t>
  </si>
  <si>
    <t>t</t>
  </si>
  <si>
    <t>RSS</t>
  </si>
  <si>
    <t>TSS</t>
  </si>
  <si>
    <t>SSB</t>
  </si>
  <si>
    <t>SSE</t>
  </si>
  <si>
    <t>SST</t>
  </si>
  <si>
    <t>SV</t>
  </si>
  <si>
    <t>df</t>
  </si>
  <si>
    <t>SS</t>
  </si>
  <si>
    <t>MSS</t>
  </si>
  <si>
    <t>VR</t>
  </si>
  <si>
    <t>Blocks</t>
  </si>
  <si>
    <t>Treatments</t>
  </si>
  <si>
    <t>Error</t>
  </si>
  <si>
    <t>Total</t>
  </si>
  <si>
    <t>Totals</t>
  </si>
  <si>
    <t>(Effect Total)^2</t>
  </si>
  <si>
    <t>Not estimable</t>
  </si>
  <si>
    <t>Yate's table</t>
  </si>
  <si>
    <t>ANOVA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</si>
</sst>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2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R24"/>
  <sheetViews>
    <sheetView tabSelected="1" zoomScale="70" zoomScaleNormal="70" workbookViewId="0">
      <selection activeCell="E19" sqref="E19"/>
    </sheetView>
  </sheetViews>
  <sheetFormatPr defaultColWidth="12.5703125" defaultRowHeight="15.75" customHeight="1" x14ac:dyDescent="0.2"/>
  <cols>
    <col min="1" max="16384" width="12.5703125" style="4"/>
  </cols>
  <sheetData>
    <row r="1" spans="1:18" x14ac:dyDescent="0.2">
      <c r="A1" s="1"/>
      <c r="B1" s="2" t="s">
        <v>0</v>
      </c>
      <c r="C1" s="2"/>
      <c r="D1" s="2"/>
      <c r="E1" s="2"/>
      <c r="F1" s="2"/>
      <c r="G1" s="2"/>
      <c r="H1" s="2"/>
      <c r="I1" s="2"/>
      <c r="J1" s="3"/>
      <c r="L1" s="5" t="s">
        <v>37</v>
      </c>
      <c r="M1" s="5"/>
      <c r="N1" s="5"/>
      <c r="O1" s="5"/>
      <c r="P1" s="5"/>
      <c r="Q1" s="5"/>
      <c r="R1" s="5"/>
    </row>
    <row r="2" spans="1:18" x14ac:dyDescent="0.2">
      <c r="A2" s="3"/>
      <c r="B2" s="6">
        <v>1</v>
      </c>
      <c r="C2" s="6" t="s">
        <v>1</v>
      </c>
      <c r="D2" s="6" t="s">
        <v>2</v>
      </c>
      <c r="E2" s="6" t="s">
        <v>3</v>
      </c>
      <c r="F2" s="6" t="s">
        <v>4</v>
      </c>
      <c r="G2" s="6" t="s">
        <v>5</v>
      </c>
      <c r="H2" s="6" t="s">
        <v>6</v>
      </c>
      <c r="I2" s="6" t="s">
        <v>7</v>
      </c>
      <c r="J2" s="3"/>
      <c r="L2" s="6" t="s">
        <v>31</v>
      </c>
      <c r="M2" s="6" t="s">
        <v>34</v>
      </c>
      <c r="N2" s="1">
        <f>(3)</f>
        <v>3</v>
      </c>
      <c r="O2" s="1">
        <v>4</v>
      </c>
      <c r="P2" s="1">
        <v>5</v>
      </c>
      <c r="Q2" s="1" t="s">
        <v>35</v>
      </c>
      <c r="R2" s="3"/>
    </row>
    <row r="3" spans="1:18" x14ac:dyDescent="0.2">
      <c r="A3" s="6" t="s">
        <v>8</v>
      </c>
      <c r="B3" s="7">
        <v>101</v>
      </c>
      <c r="C3" s="3"/>
      <c r="D3" s="3"/>
      <c r="E3" s="3"/>
      <c r="F3" s="7">
        <v>291</v>
      </c>
      <c r="G3" s="7">
        <v>373</v>
      </c>
      <c r="H3" s="7">
        <v>391</v>
      </c>
      <c r="I3" s="3"/>
      <c r="J3" s="1">
        <f>SUM(B3:I3)</f>
        <v>1156</v>
      </c>
      <c r="L3" s="1">
        <v>1</v>
      </c>
      <c r="M3" s="3">
        <f>B11</f>
        <v>425</v>
      </c>
      <c r="N3" s="3">
        <f>M3+M4</f>
        <v>851</v>
      </c>
      <c r="O3" s="3">
        <f>N3+N4</f>
        <v>3172</v>
      </c>
      <c r="P3" s="3">
        <f>O3+O4</f>
        <v>9324</v>
      </c>
      <c r="Q3" s="3">
        <f>P3^2</f>
        <v>86936976</v>
      </c>
      <c r="R3" s="3"/>
    </row>
    <row r="4" spans="1:18" x14ac:dyDescent="0.2">
      <c r="A4" s="6" t="s">
        <v>9</v>
      </c>
      <c r="B4" s="3"/>
      <c r="C4" s="7">
        <v>106</v>
      </c>
      <c r="D4" s="7">
        <v>265</v>
      </c>
      <c r="E4" s="7">
        <v>312</v>
      </c>
      <c r="F4" s="3"/>
      <c r="G4" s="3"/>
      <c r="H4" s="3"/>
      <c r="I4" s="7">
        <v>450</v>
      </c>
      <c r="J4" s="1">
        <f t="shared" ref="J4:J10" si="0">SUM(B4:I4)</f>
        <v>1133</v>
      </c>
      <c r="L4" s="1" t="s">
        <v>1</v>
      </c>
      <c r="M4" s="3">
        <f>C11</f>
        <v>426</v>
      </c>
      <c r="N4" s="3">
        <f>M5+M6</f>
        <v>2321</v>
      </c>
      <c r="O4" s="3">
        <f>N5+N6</f>
        <v>6152</v>
      </c>
      <c r="P4" s="3">
        <f>O5+O6</f>
        <v>340</v>
      </c>
      <c r="Q4" s="3">
        <f t="shared" ref="Q4:Q10" si="1">P4^2</f>
        <v>115600</v>
      </c>
      <c r="R4" s="3">
        <f>Q4/32</f>
        <v>3612.5</v>
      </c>
    </row>
    <row r="5" spans="1:18" x14ac:dyDescent="0.2">
      <c r="A5" s="6" t="s">
        <v>10</v>
      </c>
      <c r="B5" s="7">
        <v>106</v>
      </c>
      <c r="C5" s="3"/>
      <c r="D5" s="3"/>
      <c r="E5" s="3"/>
      <c r="F5" s="7">
        <v>306</v>
      </c>
      <c r="G5" s="7">
        <v>338</v>
      </c>
      <c r="H5" s="7">
        <v>407</v>
      </c>
      <c r="I5" s="3"/>
      <c r="J5" s="1">
        <f t="shared" si="0"/>
        <v>1157</v>
      </c>
      <c r="L5" s="1" t="s">
        <v>2</v>
      </c>
      <c r="M5" s="3">
        <f>D11</f>
        <v>1118</v>
      </c>
      <c r="N5" s="3">
        <f>M7+M8</f>
        <v>2679</v>
      </c>
      <c r="O5" s="3">
        <f>N7+N8</f>
        <v>86</v>
      </c>
      <c r="P5" s="3">
        <f>O7+O8</f>
        <v>2264</v>
      </c>
      <c r="Q5" s="3">
        <f t="shared" si="1"/>
        <v>5125696</v>
      </c>
      <c r="R5" s="3">
        <f t="shared" ref="R5:R10" si="2">Q5/32</f>
        <v>160178</v>
      </c>
    </row>
    <row r="6" spans="1:18" x14ac:dyDescent="0.2">
      <c r="A6" s="6" t="s">
        <v>11</v>
      </c>
      <c r="B6" s="3"/>
      <c r="C6" s="7">
        <v>89</v>
      </c>
      <c r="D6" s="7">
        <v>272</v>
      </c>
      <c r="E6" s="7">
        <v>324</v>
      </c>
      <c r="F6" s="3"/>
      <c r="G6" s="3"/>
      <c r="H6" s="3"/>
      <c r="I6" s="7">
        <v>449</v>
      </c>
      <c r="J6" s="1">
        <f t="shared" si="0"/>
        <v>1134</v>
      </c>
      <c r="L6" s="1" t="s">
        <v>4</v>
      </c>
      <c r="M6" s="3">
        <f>F11</f>
        <v>1203</v>
      </c>
      <c r="N6" s="3">
        <f>M9+M10</f>
        <v>3473</v>
      </c>
      <c r="O6" s="3">
        <f>N9+N10</f>
        <v>254</v>
      </c>
      <c r="P6" s="3">
        <f>O9+O10</f>
        <v>112</v>
      </c>
      <c r="Q6" s="3">
        <f t="shared" si="1"/>
        <v>12544</v>
      </c>
      <c r="R6" s="3">
        <f t="shared" si="2"/>
        <v>392</v>
      </c>
    </row>
    <row r="7" spans="1:18" x14ac:dyDescent="0.2">
      <c r="A7" s="6" t="s">
        <v>12</v>
      </c>
      <c r="B7" s="7">
        <v>87</v>
      </c>
      <c r="C7" s="3"/>
      <c r="D7" s="3"/>
      <c r="E7" s="3"/>
      <c r="F7" s="7">
        <v>334</v>
      </c>
      <c r="G7" s="7">
        <v>324</v>
      </c>
      <c r="H7" s="7">
        <v>423</v>
      </c>
      <c r="I7" s="3"/>
      <c r="J7" s="1">
        <f t="shared" si="0"/>
        <v>1168</v>
      </c>
      <c r="L7" s="1" t="s">
        <v>3</v>
      </c>
      <c r="M7" s="3">
        <f>E11</f>
        <v>1283</v>
      </c>
      <c r="N7" s="3">
        <f>M4-M3</f>
        <v>1</v>
      </c>
      <c r="O7" s="3">
        <f>N4-N3</f>
        <v>1470</v>
      </c>
      <c r="P7" s="3">
        <f>O4-O3</f>
        <v>2980</v>
      </c>
      <c r="Q7" s="3">
        <f t="shared" si="1"/>
        <v>8880400</v>
      </c>
      <c r="R7" s="3">
        <f t="shared" si="2"/>
        <v>277512.5</v>
      </c>
    </row>
    <row r="8" spans="1:18" x14ac:dyDescent="0.2">
      <c r="A8" s="6" t="s">
        <v>13</v>
      </c>
      <c r="B8" s="3"/>
      <c r="C8" s="7">
        <v>128</v>
      </c>
      <c r="D8" s="7">
        <v>279</v>
      </c>
      <c r="E8" s="7">
        <v>323</v>
      </c>
      <c r="F8" s="3"/>
      <c r="G8" s="3"/>
      <c r="H8" s="3"/>
      <c r="I8" s="7">
        <v>471</v>
      </c>
      <c r="J8" s="1">
        <f t="shared" si="0"/>
        <v>1201</v>
      </c>
      <c r="L8" s="1" t="s">
        <v>5</v>
      </c>
      <c r="M8" s="3">
        <f>G11</f>
        <v>1396</v>
      </c>
      <c r="N8" s="3">
        <f>M6-M5</f>
        <v>85</v>
      </c>
      <c r="O8" s="3">
        <f>N6-N5</f>
        <v>794</v>
      </c>
      <c r="P8" s="3">
        <f>O6-O5</f>
        <v>168</v>
      </c>
      <c r="Q8" s="3">
        <f t="shared" si="1"/>
        <v>28224</v>
      </c>
      <c r="R8" s="3">
        <f t="shared" si="2"/>
        <v>882</v>
      </c>
    </row>
    <row r="9" spans="1:18" x14ac:dyDescent="0.2">
      <c r="A9" s="6" t="s">
        <v>14</v>
      </c>
      <c r="B9" s="7">
        <v>131</v>
      </c>
      <c r="C9" s="3"/>
      <c r="D9" s="3"/>
      <c r="E9" s="3"/>
      <c r="F9" s="7">
        <v>272</v>
      </c>
      <c r="G9" s="7">
        <v>361</v>
      </c>
      <c r="H9" s="7">
        <v>445</v>
      </c>
      <c r="I9" s="3"/>
      <c r="J9" s="1">
        <f t="shared" si="0"/>
        <v>1209</v>
      </c>
      <c r="L9" s="1" t="s">
        <v>6</v>
      </c>
      <c r="M9" s="3">
        <f>H11</f>
        <v>1666</v>
      </c>
      <c r="N9" s="3">
        <f>M8-M7</f>
        <v>113</v>
      </c>
      <c r="O9" s="3">
        <f>N8-N7</f>
        <v>84</v>
      </c>
      <c r="P9" s="3">
        <f>O8-O7</f>
        <v>-676</v>
      </c>
      <c r="Q9" s="3">
        <f t="shared" si="1"/>
        <v>456976</v>
      </c>
      <c r="R9" s="3">
        <f t="shared" si="2"/>
        <v>14280.5</v>
      </c>
    </row>
    <row r="10" spans="1:18" x14ac:dyDescent="0.2">
      <c r="A10" s="6" t="s">
        <v>15</v>
      </c>
      <c r="B10" s="3"/>
      <c r="C10" s="7">
        <v>103</v>
      </c>
      <c r="D10" s="7">
        <v>302</v>
      </c>
      <c r="E10" s="7">
        <v>324</v>
      </c>
      <c r="F10" s="3"/>
      <c r="G10" s="3"/>
      <c r="H10" s="3"/>
      <c r="I10" s="7">
        <v>437</v>
      </c>
      <c r="J10" s="1">
        <f t="shared" si="0"/>
        <v>1166</v>
      </c>
      <c r="L10" s="1" t="s">
        <v>7</v>
      </c>
      <c r="M10" s="3">
        <f>I11</f>
        <v>1807</v>
      </c>
      <c r="N10" s="3">
        <f>M10-M9</f>
        <v>141</v>
      </c>
      <c r="O10" s="3">
        <f>N10-N9</f>
        <v>28</v>
      </c>
      <c r="P10" s="3">
        <f>O10-O9</f>
        <v>-56</v>
      </c>
      <c r="Q10" s="8" t="s">
        <v>7</v>
      </c>
      <c r="R10" s="8" t="s">
        <v>36</v>
      </c>
    </row>
    <row r="11" spans="1:18" ht="15.75" customHeight="1" x14ac:dyDescent="0.2">
      <c r="A11" s="1"/>
      <c r="B11" s="1">
        <f>SUM(B3:B10)</f>
        <v>425</v>
      </c>
      <c r="C11" s="1">
        <f t="shared" ref="C11:I11" si="3">SUM(C3:C10)</f>
        <v>426</v>
      </c>
      <c r="D11" s="1">
        <f t="shared" si="3"/>
        <v>1118</v>
      </c>
      <c r="E11" s="1">
        <f t="shared" si="3"/>
        <v>1283</v>
      </c>
      <c r="F11" s="1">
        <f t="shared" si="3"/>
        <v>1203</v>
      </c>
      <c r="G11" s="1">
        <f t="shared" si="3"/>
        <v>1396</v>
      </c>
      <c r="H11" s="1">
        <f t="shared" si="3"/>
        <v>1666</v>
      </c>
      <c r="I11" s="1">
        <f t="shared" si="3"/>
        <v>1807</v>
      </c>
      <c r="J11" s="1">
        <f>SUM(J3:J10)</f>
        <v>9324</v>
      </c>
      <c r="K11" s="9"/>
      <c r="L11" s="9"/>
    </row>
    <row r="13" spans="1:18" ht="15.75" customHeight="1" x14ac:dyDescent="0.2">
      <c r="A13" s="6" t="s">
        <v>16</v>
      </c>
      <c r="B13" s="3">
        <f>J11</f>
        <v>9324</v>
      </c>
      <c r="D13" s="1" t="s">
        <v>17</v>
      </c>
      <c r="E13" s="3">
        <f>B13^2/B16</f>
        <v>2716780.5</v>
      </c>
      <c r="H13" s="5" t="s">
        <v>38</v>
      </c>
      <c r="I13" s="5"/>
      <c r="J13" s="5"/>
      <c r="K13" s="5"/>
      <c r="L13" s="5"/>
    </row>
    <row r="14" spans="1:18" ht="15.75" customHeight="1" x14ac:dyDescent="0.2">
      <c r="A14" s="1" t="s">
        <v>18</v>
      </c>
      <c r="B14" s="3">
        <v>4</v>
      </c>
      <c r="D14" s="1" t="s">
        <v>20</v>
      </c>
      <c r="E14" s="3">
        <f>SUMSQ(B3:I10)</f>
        <v>3182118</v>
      </c>
      <c r="H14" s="1" t="s">
        <v>25</v>
      </c>
      <c r="I14" s="1" t="s">
        <v>26</v>
      </c>
      <c r="J14" s="1" t="s">
        <v>27</v>
      </c>
      <c r="K14" s="1" t="s">
        <v>28</v>
      </c>
      <c r="L14" s="1" t="s">
        <v>29</v>
      </c>
    </row>
    <row r="15" spans="1:18" ht="15.75" customHeight="1" x14ac:dyDescent="0.2">
      <c r="A15" s="1" t="s">
        <v>19</v>
      </c>
      <c r="B15" s="3">
        <v>8</v>
      </c>
      <c r="D15" s="1" t="s">
        <v>21</v>
      </c>
      <c r="E15" s="3">
        <f>E14-E13</f>
        <v>465337.5</v>
      </c>
      <c r="H15" s="1" t="s">
        <v>30</v>
      </c>
      <c r="I15" s="3">
        <f>(2*B14)-1</f>
        <v>7</v>
      </c>
      <c r="J15" s="3">
        <f>E16</f>
        <v>1342.5</v>
      </c>
      <c r="K15" s="3">
        <f>J15/I15</f>
        <v>191.78571428571428</v>
      </c>
      <c r="L15" s="3">
        <f>K15/$K$23</f>
        <v>0.48366274706029522</v>
      </c>
    </row>
    <row r="16" spans="1:18" ht="15.75" customHeight="1" x14ac:dyDescent="0.2">
      <c r="A16" s="1" t="s">
        <v>1</v>
      </c>
      <c r="B16" s="3">
        <f>B14*B15</f>
        <v>32</v>
      </c>
      <c r="D16" s="1" t="s">
        <v>22</v>
      </c>
      <c r="E16" s="3">
        <f>(((J3^2)+(J4^2)+(J5^2)+(J6^2)+(J7^2)+(J8^2)+(J9^2)+(J10^2))/B14)-E13</f>
        <v>1342.5</v>
      </c>
      <c r="H16" s="1" t="s">
        <v>31</v>
      </c>
      <c r="I16" s="3">
        <v>6</v>
      </c>
      <c r="J16" s="3">
        <f>E17</f>
        <v>456857.5</v>
      </c>
      <c r="K16" s="3">
        <f t="shared" ref="K16:K23" si="4">J16/I16</f>
        <v>76142.916666666672</v>
      </c>
      <c r="L16" s="3">
        <f>K16/$K$23</f>
        <v>192.02416812609459</v>
      </c>
    </row>
    <row r="17" spans="4:12" ht="15.75" customHeight="1" x14ac:dyDescent="0.2">
      <c r="D17" s="1" t="s">
        <v>24</v>
      </c>
      <c r="E17" s="3">
        <f>SUM(R4:R9)</f>
        <v>456857.5</v>
      </c>
      <c r="H17" s="1" t="s">
        <v>1</v>
      </c>
      <c r="I17" s="3">
        <v>1</v>
      </c>
      <c r="J17" s="3">
        <f>R4</f>
        <v>3612.5</v>
      </c>
      <c r="K17" s="3">
        <f t="shared" si="4"/>
        <v>3612.5</v>
      </c>
      <c r="L17" s="3">
        <f t="shared" ref="L17:L23" si="5">K17/$K$23</f>
        <v>9.110332749562172</v>
      </c>
    </row>
    <row r="18" spans="4:12" ht="15.75" customHeight="1" x14ac:dyDescent="0.2">
      <c r="D18" s="1" t="s">
        <v>23</v>
      </c>
      <c r="E18" s="3">
        <f>E15-E16-E17</f>
        <v>7137.5</v>
      </c>
      <c r="H18" s="1" t="s">
        <v>2</v>
      </c>
      <c r="I18" s="3">
        <v>1</v>
      </c>
      <c r="J18" s="3">
        <f t="shared" ref="J18:J22" si="6">R5</f>
        <v>160178</v>
      </c>
      <c r="K18" s="3">
        <f t="shared" si="4"/>
        <v>160178</v>
      </c>
      <c r="L18" s="3">
        <f t="shared" si="5"/>
        <v>403.95152364273207</v>
      </c>
    </row>
    <row r="19" spans="4:12" ht="15.75" customHeight="1" x14ac:dyDescent="0.2">
      <c r="H19" s="1" t="s">
        <v>3</v>
      </c>
      <c r="I19" s="3">
        <v>1</v>
      </c>
      <c r="J19" s="3">
        <f>R7</f>
        <v>277512.5</v>
      </c>
      <c r="K19" s="3">
        <f>J19/I20</f>
        <v>277512.5</v>
      </c>
      <c r="L19" s="3">
        <f t="shared" si="5"/>
        <v>699.85639229422065</v>
      </c>
    </row>
    <row r="20" spans="4:12" ht="15.75" customHeight="1" x14ac:dyDescent="0.2">
      <c r="H20" s="1" t="s">
        <v>4</v>
      </c>
      <c r="I20" s="3">
        <v>1</v>
      </c>
      <c r="J20" s="3">
        <f>R6</f>
        <v>392</v>
      </c>
      <c r="K20" s="3">
        <f>J20/I19</f>
        <v>392</v>
      </c>
      <c r="L20" s="3">
        <f t="shared" si="5"/>
        <v>0.98858143607705784</v>
      </c>
    </row>
    <row r="21" spans="4:12" ht="15.75" customHeight="1" x14ac:dyDescent="0.2">
      <c r="H21" s="1" t="s">
        <v>5</v>
      </c>
      <c r="I21" s="3">
        <v>1</v>
      </c>
      <c r="J21" s="3">
        <f t="shared" si="6"/>
        <v>882</v>
      </c>
      <c r="K21" s="3">
        <f t="shared" si="4"/>
        <v>882</v>
      </c>
      <c r="L21" s="3">
        <f t="shared" si="5"/>
        <v>2.2243082311733802</v>
      </c>
    </row>
    <row r="22" spans="4:12" ht="15.75" customHeight="1" x14ac:dyDescent="0.2">
      <c r="H22" s="1" t="s">
        <v>6</v>
      </c>
      <c r="I22" s="3">
        <v>1</v>
      </c>
      <c r="J22" s="3">
        <f t="shared" si="6"/>
        <v>14280.5</v>
      </c>
      <c r="K22" s="3">
        <f t="shared" si="4"/>
        <v>14280.5</v>
      </c>
      <c r="L22" s="3">
        <f t="shared" si="5"/>
        <v>36.013870402802105</v>
      </c>
    </row>
    <row r="23" spans="4:12" ht="15.75" customHeight="1" x14ac:dyDescent="0.2">
      <c r="H23" s="1" t="s">
        <v>32</v>
      </c>
      <c r="I23" s="3">
        <f>6*(B14-1)</f>
        <v>18</v>
      </c>
      <c r="J23" s="3">
        <f>E18</f>
        <v>7137.5</v>
      </c>
      <c r="K23" s="3">
        <f t="shared" si="4"/>
        <v>396.52777777777777</v>
      </c>
      <c r="L23" s="3"/>
    </row>
    <row r="24" spans="4:12" ht="15.75" customHeight="1" x14ac:dyDescent="0.2">
      <c r="H24" s="1" t="s">
        <v>33</v>
      </c>
      <c r="I24" s="3">
        <f>(8*B14)-1</f>
        <v>31</v>
      </c>
      <c r="J24" s="8">
        <f>E15</f>
        <v>465337.5</v>
      </c>
      <c r="K24" s="3"/>
      <c r="L24" s="3"/>
    </row>
  </sheetData>
  <mergeCells count="3">
    <mergeCell ref="B1:I1"/>
    <mergeCell ref="L1:R1"/>
    <mergeCell ref="H13:L13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Prachi</dc:creator>
  <cp:lastModifiedBy>Prachi</cp:lastModifiedBy>
  <dcterms:created xsi:type="dcterms:W3CDTF">2024-05-07T21:21:28Z</dcterms:created>
  <dcterms:modified xsi:type="dcterms:W3CDTF">2024-05-07T21:21:28Z</dcterms:modified>
</cp:coreProperties>
</file>