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kebrinker/Documents/Rockets/Half Cat/GSE/Github Published/BOM/"/>
    </mc:Choice>
  </mc:AlternateContent>
  <xr:revisionPtr revIDLastSave="0" documentId="13_ncr:1_{17292BDD-79CC-F841-B68C-DFA086A884A0}" xr6:coauthVersionLast="47" xr6:coauthVersionMax="47" xr10:uidLastSave="{00000000-0000-0000-0000-000000000000}"/>
  <bookViews>
    <workbookView xWindow="25840" yWindow="3620" windowWidth="39800" windowHeight="36880" xr2:uid="{FB18561F-E9A4-5842-96C4-C373E4944331}"/>
  </bookViews>
  <sheets>
    <sheet name="E-GSE Master BOM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3" i="1" l="1"/>
  <c r="F60" i="1"/>
  <c r="H60" i="1" s="1"/>
  <c r="F59" i="1"/>
  <c r="H59" i="1" s="1"/>
  <c r="G58" i="1"/>
  <c r="F58" i="1"/>
  <c r="F56" i="1"/>
  <c r="H56" i="1" s="1"/>
  <c r="G45" i="1"/>
  <c r="F45" i="1"/>
  <c r="G44" i="1"/>
  <c r="F44" i="1"/>
  <c r="G43" i="1"/>
  <c r="F43" i="1"/>
  <c r="F35" i="1"/>
  <c r="H35" i="1" s="1"/>
  <c r="G34" i="1"/>
  <c r="F34" i="1"/>
  <c r="F32" i="1"/>
  <c r="G32" i="1"/>
  <c r="F33" i="1"/>
  <c r="G33" i="1"/>
  <c r="F31" i="1"/>
  <c r="G31" i="1"/>
  <c r="F27" i="1"/>
  <c r="H27" i="1" s="1"/>
  <c r="G30" i="1"/>
  <c r="F30" i="1"/>
  <c r="G29" i="1"/>
  <c r="F29" i="1"/>
  <c r="F20" i="1"/>
  <c r="H20" i="1" s="1"/>
  <c r="F19" i="1"/>
  <c r="H19" i="1" s="1"/>
  <c r="F18" i="1"/>
  <c r="H18" i="1" s="1"/>
  <c r="F17" i="1"/>
  <c r="H17" i="1" s="1"/>
  <c r="F21" i="1"/>
  <c r="H21" i="1" s="1"/>
  <c r="G36" i="1"/>
  <c r="F36" i="1"/>
  <c r="F16" i="1"/>
  <c r="H16" i="1" s="1"/>
  <c r="G37" i="1"/>
  <c r="F37" i="1"/>
  <c r="E15" i="1"/>
  <c r="E48" i="1" s="1"/>
  <c r="F14" i="1"/>
  <c r="H14" i="1" s="1"/>
  <c r="F13" i="1"/>
  <c r="H13" i="1" s="1"/>
  <c r="F12" i="1"/>
  <c r="H12" i="1" s="1"/>
  <c r="F11" i="1"/>
  <c r="H11" i="1" s="1"/>
  <c r="F10" i="1"/>
  <c r="H10" i="1" s="1"/>
  <c r="H45" i="1" l="1"/>
  <c r="G63" i="1"/>
  <c r="H58" i="1"/>
  <c r="H63" i="1" s="1"/>
  <c r="H34" i="1"/>
  <c r="F63" i="1"/>
  <c r="H43" i="1"/>
  <c r="H36" i="1"/>
  <c r="H44" i="1"/>
  <c r="H33" i="1"/>
  <c r="H30" i="1"/>
  <c r="H31" i="1"/>
  <c r="H32" i="1"/>
  <c r="G48" i="1"/>
  <c r="H29" i="1"/>
  <c r="H37" i="1"/>
  <c r="F15" i="1"/>
  <c r="H15" i="1" s="1"/>
  <c r="F22" i="1"/>
  <c r="H22" i="1" s="1"/>
  <c r="F23" i="1" l="1"/>
  <c r="H23" i="1" s="1"/>
  <c r="F46" i="1"/>
  <c r="H46" i="1" s="1"/>
  <c r="H28" i="1"/>
  <c r="F26" i="1"/>
  <c r="H26" i="1" s="1"/>
  <c r="H48" i="1" l="1"/>
  <c r="F48" i="1"/>
</calcChain>
</file>

<file path=xl/sharedStrings.xml><?xml version="1.0" encoding="utf-8"?>
<sst xmlns="http://schemas.openxmlformats.org/spreadsheetml/2006/main" count="148" uniqueCount="107">
  <si>
    <t>QTY</t>
  </si>
  <si>
    <t>Part Number</t>
  </si>
  <si>
    <t>Description</t>
  </si>
  <si>
    <t>Unit Price</t>
  </si>
  <si>
    <t>Ex Total Price</t>
  </si>
  <si>
    <t>Source</t>
  </si>
  <si>
    <t>Link</t>
  </si>
  <si>
    <t>Notes</t>
  </si>
  <si>
    <t>Amazon</t>
  </si>
  <si>
    <t>Min Purchase</t>
  </si>
  <si>
    <t>Tax</t>
  </si>
  <si>
    <t>Shipping</t>
  </si>
  <si>
    <t>JLC3D</t>
  </si>
  <si>
    <t>LED mounts x 2</t>
  </si>
  <si>
    <t>LEDs 3mm x 2  (green, red)</t>
  </si>
  <si>
    <t>Stand off 10mm x 3mm (female male)</t>
  </si>
  <si>
    <t>MAIN BOX</t>
  </si>
  <si>
    <t>Zip ties 3mm x 100mm</t>
  </si>
  <si>
    <t>Heat shrink - various sizes</t>
  </si>
  <si>
    <t>TOOLS AND CONSUMABLES</t>
  </si>
  <si>
    <t>PAD CABLES AND BOX</t>
  </si>
  <si>
    <t>Antenna grommets</t>
  </si>
  <si>
    <t>(no box hardware)</t>
  </si>
  <si>
    <t>CUSTOM PCB</t>
  </si>
  <si>
    <t>Lora611pro</t>
  </si>
  <si>
    <t>Radio 915 MHz - NiceRF Lora611pro 100mw</t>
  </si>
  <si>
    <t>AliExpress / NiceRF</t>
  </si>
  <si>
    <t>https://www.aliexpress.us/item/3256806011499899.html?spm=a2g0o.order_list.order_list_main.5.2fea1802QDzQlL&amp;gatewayAdapt=glo2usa</t>
  </si>
  <si>
    <t>Arm key switch - 16mm red 3-6v</t>
  </si>
  <si>
    <t>AliExpress</t>
  </si>
  <si>
    <t>https://www.aliexpress.us/item/3256803859396303.html?spm=a2g0o.order_list.order_list_main.34.2fea1802QDzQlL&amp;gatewayAdapt=glo2usa</t>
  </si>
  <si>
    <t>yes</t>
  </si>
  <si>
    <t>https://a.co/d/6YWw2OK</t>
  </si>
  <si>
    <t xml:space="preserve">stand-off kit </t>
  </si>
  <si>
    <t>https://a.co/d/fuNCLa0</t>
  </si>
  <si>
    <t>https://a.co/d/59Hs2r3</t>
  </si>
  <si>
    <t>https://a.co/d/hwglX05</t>
  </si>
  <si>
    <t>JLCPCB</t>
  </si>
  <si>
    <t>Proto Supplies</t>
  </si>
  <si>
    <t>https://protosupplies.com/product/teensy-4-1-fully-loaded/</t>
  </si>
  <si>
    <t>https://a.co/d/22ZGyPW</t>
  </si>
  <si>
    <t>PCB and pre-assembled (partially)
- Estimated to include all res, caps, DA, diodes, DB cons, ADCs, JSTs, led, optos</t>
  </si>
  <si>
    <t>E</t>
  </si>
  <si>
    <t>5v 5A Polulu regulators</t>
  </si>
  <si>
    <t>Copper tape 2"</t>
  </si>
  <si>
    <t>SD Card extender B33SH, 25cm</t>
  </si>
  <si>
    <t>https://www.aliexpress.us/item/3256804330908697.html?spm=a2g0o.order_detail.order_detail_item.4.bf04f19c59GnXO&amp;gatewayAdapt=glo2usa</t>
  </si>
  <si>
    <t>1455U1601</t>
  </si>
  <si>
    <t>Hammond Box 190m x 160m x 66mm</t>
  </si>
  <si>
    <t>https://www.mouser.com/ProductDetail/Hammond-Manufacturing/1455U1601?qs=stqOd1AaK791Yz2A6fFZrw%3D%3D&amp;countryCode=US&amp;currencyCode=USD</t>
  </si>
  <si>
    <t>Mouser</t>
  </si>
  <si>
    <t>Custom top plate machined</t>
  </si>
  <si>
    <t xml:space="preserve">Power Switch uxcell Latching Metal Push Button Switch 22mm </t>
  </si>
  <si>
    <t>https://a.co/d/ifg8pvQ</t>
  </si>
  <si>
    <t>Continuity Switch - Momentary Push Button Switch 12mm</t>
  </si>
  <si>
    <t>Order prewired pk of 6</t>
  </si>
  <si>
    <t>https://a.co/d/6r6VOOG</t>
  </si>
  <si>
    <t>Confirm FCC certified version</t>
  </si>
  <si>
    <t>4-1775099-0</t>
  </si>
  <si>
    <t>Power connector: 4 pin ATX connector (PC power 9A)</t>
  </si>
  <si>
    <t>https://www.digikey.com/en/products/detail/te-connectivity-amp-connectors/4-1775099-0/5272721</t>
  </si>
  <si>
    <t>DigiKey</t>
  </si>
  <si>
    <t>https://a.co/d/dR5XRIx</t>
  </si>
  <si>
    <t>https://www.digikey.com/en/products/detail/molex/0430450212/252502?s=N4IgTCBcDaIAwBYDMiCscwEYIF0C%2BQA</t>
  </si>
  <si>
    <t>Panel Mount Extension USB Cable</t>
  </si>
  <si>
    <t>ADA3258</t>
  </si>
  <si>
    <t>https://a.co/d/0o2t8Ip</t>
  </si>
  <si>
    <t>3D Printed antenna groms</t>
  </si>
  <si>
    <t>3D Printed DB connecter groms</t>
  </si>
  <si>
    <t>20awg silicon wire</t>
  </si>
  <si>
    <t>Wire clips for wire management</t>
  </si>
  <si>
    <t>BV1HD090FJ-CE2</t>
  </si>
  <si>
    <t>https://www.digikey.com/en/products/detail/rohm-semiconductor/BV1HD090FJ-CE2/10249266?s=N4IgTCBcDaIEIDUCMAJAIgBgJwYGICkBaAYQFEIBdAXyA</t>
  </si>
  <si>
    <t>VO1400AEFTR</t>
  </si>
  <si>
    <t>SSR Relay for fuse detect</t>
  </si>
  <si>
    <t>https://www.digikey.com/en/products/detail/vishay-semiconductor-opto-division/VO1400AEFTR/4073970?s=N4IgTCBcDaIGoHkCMAWADGgggUQGIBUAlEAXQF8g</t>
  </si>
  <si>
    <t>Polulu</t>
  </si>
  <si>
    <t>https://www.pololu.com/product/2851</t>
  </si>
  <si>
    <t>Estimate</t>
  </si>
  <si>
    <t>ADC:  ADS1115BQDGSRQ1</t>
  </si>
  <si>
    <t>https://www.digikey.com/en/products/detail/texas-instruments/ADS1115BQDGSRQ1/6575621</t>
  </si>
  <si>
    <t>3544-2</t>
  </si>
  <si>
    <t>PCB Fuse Blocks</t>
  </si>
  <si>
    <t>https://www.digikey.com/en/products/detail/keystone-electronics/3544-2/316029?so=84562332&amp;content=productdetail_US&amp;mkt_tok=MDI4LVNYSy01MDcAAAGQCpjlPc5rUZYT62htWsuuePXtHsaJkl96cRCZDioUinMZ1K6MweszxBS3aRCEM10_y-qAYxzlKJZ6JcwJ8Ar8Fc_dRxTENK8I_dtNlW6a</t>
  </si>
  <si>
    <t>4F Capacitor</t>
  </si>
  <si>
    <t>MAL219691104E3</t>
  </si>
  <si>
    <t>https://www.digikey.com/en/products/detail/vishay-beyschlag-draloric-bc-components/MAL219691104E3/5017510?so=84562332&amp;content=productdetail_US&amp;mkt_tok=MDI4LVNYSy01MDcAAAGQCpjlPfEdcR6hO5Gid-s-uRCkI-xGiPv_bKBfUQdDlgAZcJmKwxIb9BwZD5G4H8CLH1WPcbhqSdsx23OhNkEYzO03vxQMB49hX1ld1rFY</t>
  </si>
  <si>
    <t>029707.5WXNV</t>
  </si>
  <si>
    <t>7A fuses FUSE AUTO 7.5A 32VDC BLADE MINI</t>
  </si>
  <si>
    <t>https://www.digikey.com/en/products/detail/littelfuse-inc/029707-5WXNV/146586</t>
  </si>
  <si>
    <t xml:space="preserve">Heatsink uxcell 7x7x6mm Black Thermal Self Adhesive </t>
  </si>
  <si>
    <t>https://a.co/d/8giv6k3</t>
  </si>
  <si>
    <t>Antenna 915mhz mag mount</t>
  </si>
  <si>
    <t>https://a.co/d/5b89Azy</t>
  </si>
  <si>
    <t>TBD</t>
  </si>
  <si>
    <t>Igniter Cable - 18 Gauge 2 Conductor Electrical Wire  25'</t>
  </si>
  <si>
    <t>https://a.co/d/0pno9xZ</t>
  </si>
  <si>
    <t xml:space="preserve">Clip Leads for Igniter 1.77" </t>
  </si>
  <si>
    <t>https://a.co/d/54TRCeZ</t>
  </si>
  <si>
    <t>Half Cat Custom GSE Controller and DAQ</t>
  </si>
  <si>
    <t>BOM</t>
  </si>
  <si>
    <t>version 1 - 2/2/2025</t>
  </si>
  <si>
    <t>GSE CONTROLLER  (ESTIMATED TBD)</t>
  </si>
  <si>
    <t>Power conn: ATX 2 pin</t>
  </si>
  <si>
    <t>Teensy 4.1 with pins</t>
  </si>
  <si>
    <t>Igniter: Molex Microfit 2P</t>
  </si>
  <si>
    <t>DB9 Straight cable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</si>
</sst>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56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43" fontId="0" fillId="2" borderId="1" xfId="1" applyFont="1" applyFill="1" applyBorder="1" applyAlignment="1">
      <alignment horizontal="center"/>
    </xf>
    <xf numFmtId="0" fontId="0" fillId="2" borderId="2" xfId="0" applyFill="1" applyBorder="1"/>
    <xf numFmtId="0" fontId="0" fillId="2" borderId="2" xfId="0" applyFill="1" applyBorder="1" applyAlignment="1">
      <alignment horizontal="center"/>
    </xf>
    <xf numFmtId="43" fontId="0" fillId="2" borderId="2" xfId="1" applyFont="1" applyFill="1" applyBorder="1" applyAlignment="1">
      <alignment horizontal="center"/>
    </xf>
    <xf numFmtId="0" fontId="0" fillId="2" borderId="4" xfId="0" applyFill="1" applyBorder="1"/>
    <xf numFmtId="0" fontId="2" fillId="2" borderId="0" xfId="0" applyFont="1" applyFill="1"/>
    <xf numFmtId="0" fontId="0" fillId="2" borderId="8" xfId="0" applyFill="1" applyBorder="1"/>
    <xf numFmtId="0" fontId="0" fillId="3" borderId="9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0" xfId="0" applyFill="1" applyBorder="1"/>
    <xf numFmtId="0" fontId="0" fillId="3" borderId="11" xfId="0" applyFill="1" applyBorder="1" applyAlignment="1">
      <alignment horizontal="left"/>
    </xf>
    <xf numFmtId="0" fontId="0" fillId="3" borderId="12" xfId="0" applyFill="1" applyBorder="1"/>
    <xf numFmtId="0" fontId="0" fillId="4" borderId="13" xfId="0" applyFill="1" applyBorder="1" applyAlignment="1">
      <alignment horizontal="center"/>
    </xf>
    <xf numFmtId="0" fontId="0" fillId="4" borderId="13" xfId="0" applyFill="1" applyBorder="1"/>
    <xf numFmtId="43" fontId="0" fillId="4" borderId="13" xfId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43" fontId="0" fillId="2" borderId="0" xfId="0" applyNumberFormat="1" applyFill="1" applyAlignment="1">
      <alignment horizontal="center"/>
    </xf>
    <xf numFmtId="164" fontId="0" fillId="2" borderId="0" xfId="0" applyNumberFormat="1" applyFill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164" fontId="0" fillId="4" borderId="13" xfId="1" applyNumberFormat="1" applyFont="1" applyFill="1" applyBorder="1" applyAlignment="1">
      <alignment horizontal="center"/>
    </xf>
    <xf numFmtId="164" fontId="0" fillId="2" borderId="2" xfId="1" applyNumberFormat="1" applyFont="1" applyFill="1" applyBorder="1" applyAlignment="1">
      <alignment horizontal="center"/>
    </xf>
    <xf numFmtId="164" fontId="0" fillId="2" borderId="1" xfId="1" applyNumberFormat="1" applyFont="1" applyFill="1" applyBorder="1" applyAlignment="1">
      <alignment horizontal="center"/>
    </xf>
    <xf numFmtId="0" fontId="3" fillId="2" borderId="4" xfId="2" applyFill="1" applyBorder="1"/>
    <xf numFmtId="0" fontId="0" fillId="2" borderId="0" xfId="0" applyFill="1" applyAlignment="1">
      <alignment horizontal="left"/>
    </xf>
    <xf numFmtId="0" fontId="0" fillId="4" borderId="13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0" fillId="2" borderId="5" xfId="0" applyFill="1" applyBorder="1" applyAlignment="1">
      <alignment horizontal="left"/>
    </xf>
    <xf numFmtId="0" fontId="0" fillId="2" borderId="2" xfId="0" applyFill="1" applyBorder="1" applyAlignment="1">
      <alignment horizontal="center" wrapText="1"/>
    </xf>
    <xf numFmtId="0" fontId="0" fillId="0" borderId="3" xfId="0" applyBorder="1" applyAlignment="1">
      <alignment horizontal="center"/>
    </xf>
    <xf numFmtId="0" fontId="0" fillId="4" borderId="14" xfId="0" applyFill="1" applyBorder="1" applyAlignment="1">
      <alignment horizontal="left"/>
    </xf>
    <xf numFmtId="0" fontId="0" fillId="4" borderId="15" xfId="0" applyFill="1" applyBorder="1"/>
    <xf numFmtId="43" fontId="0" fillId="0" borderId="2" xfId="1" applyFont="1" applyFill="1" applyBorder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0" fontId="4" fillId="4" borderId="14" xfId="0" applyFont="1" applyFill="1" applyBorder="1" applyAlignment="1">
      <alignment horizontal="left"/>
    </xf>
    <xf numFmtId="0" fontId="3" fillId="2" borderId="5" xfId="2" applyFill="1" applyBorder="1" applyAlignment="1">
      <alignment horizontal="left"/>
    </xf>
    <xf numFmtId="0" fontId="0" fillId="2" borderId="0" xfId="0" applyFill="1" applyAlignment="1">
      <alignment horizontal="right"/>
    </xf>
    <xf numFmtId="0" fontId="0" fillId="2" borderId="3" xfId="0" applyFill="1" applyBorder="1" applyAlignment="1">
      <alignment horizontal="center" vertical="top"/>
    </xf>
    <xf numFmtId="0" fontId="0" fillId="2" borderId="1" xfId="0" applyFill="1" applyBorder="1" applyAlignment="1">
      <alignment horizontal="center" vertical="top"/>
    </xf>
    <xf numFmtId="0" fontId="0" fillId="2" borderId="1" xfId="0" applyFill="1" applyBorder="1" applyAlignment="1">
      <alignment vertical="top" wrapText="1"/>
    </xf>
    <xf numFmtId="43" fontId="0" fillId="2" borderId="1" xfId="1" applyFont="1" applyFill="1" applyBorder="1" applyAlignment="1">
      <alignment horizontal="center" vertical="top"/>
    </xf>
    <xf numFmtId="43" fontId="0" fillId="2" borderId="2" xfId="1" applyFont="1" applyFill="1" applyBorder="1" applyAlignment="1">
      <alignment horizontal="center" vertical="top"/>
    </xf>
    <xf numFmtId="164" fontId="0" fillId="2" borderId="1" xfId="1" applyNumberFormat="1" applyFont="1" applyFill="1" applyBorder="1" applyAlignment="1">
      <alignment horizontal="center" vertical="top"/>
    </xf>
    <xf numFmtId="0" fontId="0" fillId="2" borderId="5" xfId="0" applyFill="1" applyBorder="1" applyAlignment="1">
      <alignment horizontal="left" vertical="top"/>
    </xf>
    <xf numFmtId="0" fontId="0" fillId="2" borderId="4" xfId="0" applyFill="1" applyBorder="1" applyAlignment="1">
      <alignment vertical="top"/>
    </xf>
    <xf numFmtId="43" fontId="0" fillId="2" borderId="0" xfId="1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0" fontId="3" fillId="2" borderId="8" xfId="2" applyFill="1" applyBorder="1"/>
    <xf numFmtId="43" fontId="0" fillId="5" borderId="0" xfId="1" applyFont="1" applyFill="1" applyBorder="1" applyAlignment="1">
      <alignment horizontal="center"/>
    </xf>
    <xf numFmtId="43" fontId="0" fillId="5" borderId="0" xfId="0" applyNumberFormat="1" applyFill="1" applyAlignment="1">
      <alignment horizontal="center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a.co/d/hwglX05" TargetMode="External"/><Relationship Id="rId2" Type="http://schemas.openxmlformats.org/officeDocument/2006/relationships/hyperlink" Target="https://a.co/d/59Hs2r3" TargetMode="External"/><Relationship Id="rId1" Type="http://schemas.openxmlformats.org/officeDocument/2006/relationships/hyperlink" Target="https://www.digikey.com/en/products/detail/molex/0430450212/252502?s=N4IgTCBcDaIAwBYDMiCscwEYIF0C%2BQA" TargetMode="External"/><Relationship Id="rId4" Type="http://schemas.openxmlformats.org/officeDocument/2006/relationships/hyperlink" Target="https://www.pololu.com/product/285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852CE-E905-754B-AF74-B555337CEA62}">
  <dimension ref="A2:L63"/>
  <sheetViews>
    <sheetView tabSelected="1" zoomScale="121" zoomScaleNormal="121" workbookViewId="0">
      <selection activeCell="D59" sqref="D59"/>
    </sheetView>
  </sheetViews>
  <sheetFormatPr baseColWidth="10" defaultRowHeight="16" x14ac:dyDescent="0.2"/>
  <cols>
    <col min="1" max="1" width="8" style="1" customWidth="1"/>
    <col min="2" max="2" width="10.83203125" style="1"/>
    <col min="3" max="3" width="14.6640625" style="2" customWidth="1"/>
    <col min="4" max="4" width="56.1640625" style="1" customWidth="1"/>
    <col min="5" max="6" width="10.83203125" style="2"/>
    <col min="7" max="7" width="11.6640625" style="2" customWidth="1"/>
    <col min="8" max="8" width="12" style="2" customWidth="1"/>
    <col min="9" max="9" width="12" style="23" customWidth="1"/>
    <col min="10" max="10" width="15.6640625" style="2" customWidth="1"/>
    <col min="11" max="11" width="37" style="29" customWidth="1"/>
    <col min="12" max="12" width="66.5" style="1" customWidth="1"/>
    <col min="13" max="16384" width="10.83203125" style="1"/>
  </cols>
  <sheetData>
    <row r="2" spans="2:12" ht="24" x14ac:dyDescent="0.3">
      <c r="B2" s="39" t="s">
        <v>99</v>
      </c>
    </row>
    <row r="3" spans="2:12" ht="21" x14ac:dyDescent="0.25">
      <c r="B3" s="38" t="s">
        <v>100</v>
      </c>
    </row>
    <row r="4" spans="2:12" x14ac:dyDescent="0.2">
      <c r="B4" s="10" t="s">
        <v>101</v>
      </c>
    </row>
    <row r="5" spans="2:12" x14ac:dyDescent="0.2">
      <c r="B5" s="10"/>
    </row>
    <row r="7" spans="2:12" ht="22" thickBot="1" x14ac:dyDescent="0.3">
      <c r="B7" s="38" t="s">
        <v>102</v>
      </c>
    </row>
    <row r="8" spans="2:12" x14ac:dyDescent="0.2">
      <c r="B8" s="12" t="s">
        <v>0</v>
      </c>
      <c r="C8" s="13" t="s">
        <v>1</v>
      </c>
      <c r="D8" s="14" t="s">
        <v>2</v>
      </c>
      <c r="E8" s="13" t="s">
        <v>3</v>
      </c>
      <c r="F8" s="13" t="s">
        <v>10</v>
      </c>
      <c r="G8" s="13" t="s">
        <v>11</v>
      </c>
      <c r="H8" s="13" t="s">
        <v>4</v>
      </c>
      <c r="I8" s="24" t="s">
        <v>9</v>
      </c>
      <c r="J8" s="13" t="s">
        <v>5</v>
      </c>
      <c r="K8" s="15" t="s">
        <v>7</v>
      </c>
      <c r="L8" s="16" t="s">
        <v>6</v>
      </c>
    </row>
    <row r="9" spans="2:12" x14ac:dyDescent="0.2">
      <c r="B9" s="40" t="s">
        <v>16</v>
      </c>
      <c r="C9" s="17"/>
      <c r="D9" s="18"/>
      <c r="E9" s="19"/>
      <c r="F9" s="19"/>
      <c r="G9" s="19"/>
      <c r="H9" s="19"/>
      <c r="I9" s="25"/>
      <c r="J9" s="17"/>
      <c r="K9" s="30"/>
      <c r="L9" s="36"/>
    </row>
    <row r="10" spans="2:12" x14ac:dyDescent="0.2">
      <c r="B10" s="20">
        <v>1</v>
      </c>
      <c r="C10" s="7" t="s">
        <v>47</v>
      </c>
      <c r="D10" s="6" t="s">
        <v>48</v>
      </c>
      <c r="E10" s="8">
        <v>35.94</v>
      </c>
      <c r="F10" s="8">
        <f>0.075*E10</f>
        <v>2.6954999999999996</v>
      </c>
      <c r="G10" s="8">
        <v>9</v>
      </c>
      <c r="H10" s="8">
        <f>SUM(E10:G10)*B10</f>
        <v>47.6355</v>
      </c>
      <c r="I10" s="26"/>
      <c r="J10" s="7" t="s">
        <v>50</v>
      </c>
      <c r="K10" s="31"/>
      <c r="L10" s="11" t="s">
        <v>49</v>
      </c>
    </row>
    <row r="11" spans="2:12" x14ac:dyDescent="0.2">
      <c r="B11" s="20">
        <v>1</v>
      </c>
      <c r="C11" s="7"/>
      <c r="D11" s="6" t="s">
        <v>51</v>
      </c>
      <c r="E11" s="8">
        <v>35</v>
      </c>
      <c r="F11" s="8">
        <f>0.075*E11</f>
        <v>2.625</v>
      </c>
      <c r="G11" s="8">
        <v>10</v>
      </c>
      <c r="H11" s="8">
        <f>SUM(E11:G11)*B11</f>
        <v>47.625</v>
      </c>
      <c r="I11" s="26"/>
      <c r="J11" s="3" t="s">
        <v>12</v>
      </c>
      <c r="K11" s="31"/>
      <c r="L11" s="11"/>
    </row>
    <row r="12" spans="2:12" x14ac:dyDescent="0.2">
      <c r="B12" s="20">
        <v>1</v>
      </c>
      <c r="C12" s="7"/>
      <c r="D12" s="6" t="s">
        <v>52</v>
      </c>
      <c r="E12" s="8">
        <v>14.49</v>
      </c>
      <c r="F12" s="8">
        <f t="shared" ref="F12:F20" si="0">0.075*E12</f>
        <v>1.0867499999999999</v>
      </c>
      <c r="G12" s="5">
        <v>0</v>
      </c>
      <c r="H12" s="8">
        <f t="shared" ref="H12" si="1">SUM(E12:G12)*B12</f>
        <v>15.576750000000001</v>
      </c>
      <c r="I12" s="26"/>
      <c r="J12" s="7" t="s">
        <v>8</v>
      </c>
      <c r="K12" s="31"/>
      <c r="L12" s="11" t="s">
        <v>53</v>
      </c>
    </row>
    <row r="13" spans="2:12" x14ac:dyDescent="0.2">
      <c r="B13" s="20">
        <v>1</v>
      </c>
      <c r="C13" s="7"/>
      <c r="D13" s="6" t="s">
        <v>54</v>
      </c>
      <c r="E13" s="8">
        <v>4</v>
      </c>
      <c r="F13" s="8">
        <f t="shared" si="0"/>
        <v>0.3</v>
      </c>
      <c r="G13" s="5">
        <v>0</v>
      </c>
      <c r="H13" s="8">
        <f t="shared" ref="H13" si="2">SUM(E13:G13)*B13</f>
        <v>4.3</v>
      </c>
      <c r="I13" s="26" t="s">
        <v>31</v>
      </c>
      <c r="J13" s="7" t="s">
        <v>8</v>
      </c>
      <c r="K13" s="31" t="s">
        <v>55</v>
      </c>
      <c r="L13" s="11" t="s">
        <v>56</v>
      </c>
    </row>
    <row r="14" spans="2:12" x14ac:dyDescent="0.2">
      <c r="B14" s="21">
        <v>1</v>
      </c>
      <c r="C14" s="3"/>
      <c r="D14" s="4" t="s">
        <v>28</v>
      </c>
      <c r="E14" s="5">
        <v>2.56</v>
      </c>
      <c r="F14" s="5">
        <f t="shared" si="0"/>
        <v>0.192</v>
      </c>
      <c r="G14" s="5">
        <v>1.99</v>
      </c>
      <c r="H14" s="8">
        <f t="shared" ref="H14" si="3">SUM(E14:G14)*B14</f>
        <v>4.742</v>
      </c>
      <c r="I14" s="27"/>
      <c r="J14" s="3" t="s">
        <v>29</v>
      </c>
      <c r="K14" s="32"/>
      <c r="L14" s="28" t="s">
        <v>30</v>
      </c>
    </row>
    <row r="15" spans="2:12" x14ac:dyDescent="0.2">
      <c r="B15" s="34">
        <v>1</v>
      </c>
      <c r="C15" s="3" t="s">
        <v>24</v>
      </c>
      <c r="D15" s="4" t="s">
        <v>25</v>
      </c>
      <c r="E15" s="5">
        <f>32/2</f>
        <v>16</v>
      </c>
      <c r="F15" s="8">
        <f t="shared" si="0"/>
        <v>1.2</v>
      </c>
      <c r="G15" s="5">
        <v>0</v>
      </c>
      <c r="H15" s="8">
        <f t="shared" ref="H15" si="4">SUM(E15:G15)*B15</f>
        <v>17.2</v>
      </c>
      <c r="I15" s="27"/>
      <c r="J15" s="3" t="s">
        <v>26</v>
      </c>
      <c r="K15" s="32" t="s">
        <v>57</v>
      </c>
      <c r="L15" s="9" t="s">
        <v>27</v>
      </c>
    </row>
    <row r="16" spans="2:12" x14ac:dyDescent="0.2">
      <c r="B16" s="20">
        <v>1</v>
      </c>
      <c r="C16" s="7"/>
      <c r="D16" s="6" t="s">
        <v>103</v>
      </c>
      <c r="E16" s="8">
        <v>7.49</v>
      </c>
      <c r="F16" s="8">
        <f t="shared" si="0"/>
        <v>0.56174999999999997</v>
      </c>
      <c r="G16" s="5">
        <v>0</v>
      </c>
      <c r="H16" s="8">
        <f t="shared" ref="H16" si="5">SUM(E16:G16)*B16</f>
        <v>8.0517500000000002</v>
      </c>
      <c r="I16" s="26" t="s">
        <v>31</v>
      </c>
      <c r="J16" s="7" t="s">
        <v>8</v>
      </c>
      <c r="K16" s="31"/>
      <c r="L16" s="11" t="s">
        <v>62</v>
      </c>
    </row>
    <row r="17" spans="1:12" x14ac:dyDescent="0.2">
      <c r="B17" s="21">
        <v>1</v>
      </c>
      <c r="C17" s="3"/>
      <c r="D17" s="4" t="s">
        <v>13</v>
      </c>
      <c r="E17" s="5">
        <v>3</v>
      </c>
      <c r="F17" s="8">
        <f t="shared" si="0"/>
        <v>0.22499999999999998</v>
      </c>
      <c r="G17" s="5">
        <v>0</v>
      </c>
      <c r="H17" s="8">
        <f t="shared" ref="H17:H18" si="6">SUM(E17:G17)*B17</f>
        <v>3.2250000000000001</v>
      </c>
      <c r="I17" s="27" t="s">
        <v>31</v>
      </c>
      <c r="J17" s="3" t="s">
        <v>8</v>
      </c>
      <c r="K17" s="32"/>
      <c r="L17" s="9" t="s">
        <v>32</v>
      </c>
    </row>
    <row r="18" spans="1:12" x14ac:dyDescent="0.2">
      <c r="B18" s="21">
        <v>2</v>
      </c>
      <c r="C18" s="3"/>
      <c r="D18" s="4" t="s">
        <v>14</v>
      </c>
      <c r="E18" s="5">
        <v>1</v>
      </c>
      <c r="F18" s="8">
        <f t="shared" si="0"/>
        <v>7.4999999999999997E-2</v>
      </c>
      <c r="G18" s="5">
        <v>0</v>
      </c>
      <c r="H18" s="8">
        <f t="shared" si="6"/>
        <v>2.15</v>
      </c>
      <c r="I18" s="27" t="s">
        <v>31</v>
      </c>
      <c r="J18" s="3" t="s">
        <v>8</v>
      </c>
      <c r="K18" s="41" t="s">
        <v>36</v>
      </c>
      <c r="L18" s="28" t="s">
        <v>35</v>
      </c>
    </row>
    <row r="19" spans="1:12" x14ac:dyDescent="0.2">
      <c r="B19" s="20">
        <v>1</v>
      </c>
      <c r="C19" s="7"/>
      <c r="D19" s="6" t="s">
        <v>68</v>
      </c>
      <c r="E19" s="8">
        <v>1</v>
      </c>
      <c r="F19" s="5">
        <f t="shared" si="0"/>
        <v>7.4999999999999997E-2</v>
      </c>
      <c r="G19" s="8">
        <v>1</v>
      </c>
      <c r="H19" s="8">
        <f t="shared" ref="H19:H20" si="7">SUM(E19:G19)*B19</f>
        <v>2.0750000000000002</v>
      </c>
      <c r="I19" s="26"/>
      <c r="J19" s="3" t="s">
        <v>12</v>
      </c>
      <c r="K19" s="3"/>
      <c r="L19" s="11"/>
    </row>
    <row r="20" spans="1:12" x14ac:dyDescent="0.2">
      <c r="B20" s="20">
        <v>1</v>
      </c>
      <c r="C20" s="7"/>
      <c r="D20" s="6" t="s">
        <v>67</v>
      </c>
      <c r="E20" s="8">
        <v>1</v>
      </c>
      <c r="F20" s="5">
        <f t="shared" si="0"/>
        <v>7.4999999999999997E-2</v>
      </c>
      <c r="G20" s="5">
        <v>2</v>
      </c>
      <c r="H20" s="8">
        <f t="shared" si="7"/>
        <v>3.0750000000000002</v>
      </c>
      <c r="I20" s="27"/>
      <c r="J20" s="3" t="s">
        <v>12</v>
      </c>
      <c r="K20" s="3"/>
      <c r="L20" s="11"/>
    </row>
    <row r="21" spans="1:12" x14ac:dyDescent="0.2">
      <c r="B21" s="20">
        <v>1</v>
      </c>
      <c r="C21" s="7" t="s">
        <v>65</v>
      </c>
      <c r="D21" s="6" t="s">
        <v>64</v>
      </c>
      <c r="E21" s="8">
        <v>8.86</v>
      </c>
      <c r="F21" s="8">
        <f t="shared" ref="F21" si="8">0.075*E21</f>
        <v>0.66449999999999998</v>
      </c>
      <c r="G21" s="5">
        <v>0</v>
      </c>
      <c r="H21" s="8">
        <f t="shared" ref="H21" si="9">SUM(E21:G21)*B21</f>
        <v>9.5244999999999997</v>
      </c>
      <c r="I21" s="26" t="s">
        <v>31</v>
      </c>
      <c r="J21" s="7" t="s">
        <v>8</v>
      </c>
      <c r="K21" s="31"/>
      <c r="L21" s="11" t="s">
        <v>66</v>
      </c>
    </row>
    <row r="22" spans="1:12" x14ac:dyDescent="0.2">
      <c r="B22" s="20">
        <v>1</v>
      </c>
      <c r="C22" s="7"/>
      <c r="D22" s="6" t="s">
        <v>45</v>
      </c>
      <c r="E22" s="8">
        <v>10.130000000000001</v>
      </c>
      <c r="F22" s="8">
        <f>0.075*E22</f>
        <v>0.75975000000000004</v>
      </c>
      <c r="G22" s="8">
        <v>3.66</v>
      </c>
      <c r="H22" s="8">
        <f>SUM(E22:G22)*B22</f>
        <v>14.549750000000001</v>
      </c>
      <c r="I22" s="26"/>
      <c r="J22" s="7" t="s">
        <v>29</v>
      </c>
      <c r="K22" s="31"/>
      <c r="L22" s="11" t="s">
        <v>46</v>
      </c>
    </row>
    <row r="23" spans="1:12" x14ac:dyDescent="0.2">
      <c r="B23" s="21">
        <v>1</v>
      </c>
      <c r="C23" s="3"/>
      <c r="D23" s="4" t="s">
        <v>15</v>
      </c>
      <c r="E23" s="5">
        <v>3</v>
      </c>
      <c r="F23" s="8">
        <f>0.075*E23</f>
        <v>0.22499999999999998</v>
      </c>
      <c r="G23" s="5">
        <v>0</v>
      </c>
      <c r="H23" s="8">
        <f>SUM(E23:G23)*B23</f>
        <v>3.2250000000000001</v>
      </c>
      <c r="I23" s="27" t="s">
        <v>31</v>
      </c>
      <c r="J23" s="3" t="s">
        <v>8</v>
      </c>
      <c r="K23" s="32" t="s">
        <v>33</v>
      </c>
      <c r="L23" s="9" t="s">
        <v>34</v>
      </c>
    </row>
    <row r="24" spans="1:12" x14ac:dyDescent="0.2">
      <c r="B24" s="20"/>
      <c r="C24" s="7"/>
      <c r="D24" s="6"/>
      <c r="E24" s="8"/>
      <c r="F24" s="8"/>
      <c r="G24" s="8"/>
      <c r="H24" s="8"/>
      <c r="I24" s="26"/>
      <c r="J24" s="7"/>
      <c r="K24" s="31"/>
      <c r="L24" s="11"/>
    </row>
    <row r="25" spans="1:12" x14ac:dyDescent="0.2">
      <c r="B25" s="40" t="s">
        <v>23</v>
      </c>
      <c r="C25" s="17"/>
      <c r="D25" s="18"/>
      <c r="E25" s="19"/>
      <c r="F25" s="19"/>
      <c r="G25" s="19"/>
      <c r="H25" s="19"/>
      <c r="I25" s="25"/>
      <c r="J25" s="17"/>
      <c r="K25" s="30"/>
      <c r="L25" s="36"/>
    </row>
    <row r="26" spans="1:12" ht="51" x14ac:dyDescent="0.2">
      <c r="A26" s="42" t="s">
        <v>42</v>
      </c>
      <c r="B26" s="43">
        <v>1</v>
      </c>
      <c r="C26" s="44"/>
      <c r="D26" s="45" t="s">
        <v>41</v>
      </c>
      <c r="E26" s="46">
        <v>60</v>
      </c>
      <c r="F26" s="47">
        <f>0.075*E26</f>
        <v>4.5</v>
      </c>
      <c r="G26" s="46">
        <v>4</v>
      </c>
      <c r="H26" s="47">
        <f>SUM(E26:G26)*B26</f>
        <v>68.5</v>
      </c>
      <c r="I26" s="48"/>
      <c r="J26" s="44" t="s">
        <v>37</v>
      </c>
      <c r="K26" s="49" t="s">
        <v>78</v>
      </c>
      <c r="L26" s="50"/>
    </row>
    <row r="27" spans="1:12" x14ac:dyDescent="0.2">
      <c r="B27" s="20">
        <v>2</v>
      </c>
      <c r="C27" s="7"/>
      <c r="D27" s="6" t="s">
        <v>43</v>
      </c>
      <c r="E27" s="8">
        <v>27.95</v>
      </c>
      <c r="F27" s="47">
        <f>0.075*E27</f>
        <v>2.0962499999999999</v>
      </c>
      <c r="G27" s="8">
        <v>4</v>
      </c>
      <c r="H27" s="8">
        <f>SUM(E27:G27)*B27</f>
        <v>68.092500000000001</v>
      </c>
      <c r="I27" s="26"/>
      <c r="J27" s="7" t="s">
        <v>76</v>
      </c>
      <c r="K27" s="31"/>
      <c r="L27" s="53" t="s">
        <v>77</v>
      </c>
    </row>
    <row r="28" spans="1:12" x14ac:dyDescent="0.2">
      <c r="B28" s="21">
        <v>1</v>
      </c>
      <c r="C28" s="3"/>
      <c r="D28" s="4" t="s">
        <v>104</v>
      </c>
      <c r="E28" s="5">
        <v>35</v>
      </c>
      <c r="F28" s="5">
        <v>0</v>
      </c>
      <c r="G28" s="5">
        <v>12.95</v>
      </c>
      <c r="H28" s="8">
        <f>SUM(E28:G28)*B28</f>
        <v>47.95</v>
      </c>
      <c r="I28" s="27"/>
      <c r="J28" s="3" t="s">
        <v>38</v>
      </c>
      <c r="K28" s="32"/>
      <c r="L28" s="28" t="s">
        <v>39</v>
      </c>
    </row>
    <row r="29" spans="1:12" x14ac:dyDescent="0.2">
      <c r="B29" s="20">
        <v>2</v>
      </c>
      <c r="C29" s="7"/>
      <c r="D29" s="6" t="s">
        <v>71</v>
      </c>
      <c r="E29" s="8">
        <v>2.2000000000000002</v>
      </c>
      <c r="F29" s="8">
        <f t="shared" ref="F29:F35" si="10">0.075*E29</f>
        <v>0.16500000000000001</v>
      </c>
      <c r="G29" s="8">
        <f t="shared" ref="G29:G34" si="11">0.1*E29</f>
        <v>0.22000000000000003</v>
      </c>
      <c r="H29" s="8">
        <f t="shared" ref="H29" si="12">SUM(E29:G29)*B29</f>
        <v>5.1700000000000008</v>
      </c>
      <c r="I29" s="26"/>
      <c r="J29" s="7" t="s">
        <v>61</v>
      </c>
      <c r="K29" s="31"/>
      <c r="L29" s="11" t="s">
        <v>72</v>
      </c>
    </row>
    <row r="30" spans="1:12" x14ac:dyDescent="0.2">
      <c r="B30" s="20">
        <v>3</v>
      </c>
      <c r="C30" s="7"/>
      <c r="D30" s="6" t="s">
        <v>73</v>
      </c>
      <c r="E30" s="8">
        <v>1.0900000000000001</v>
      </c>
      <c r="F30" s="8">
        <f t="shared" si="10"/>
        <v>8.1750000000000003E-2</v>
      </c>
      <c r="G30" s="8">
        <f t="shared" si="11"/>
        <v>0.10900000000000001</v>
      </c>
      <c r="H30" s="8">
        <f t="shared" ref="H30:H33" si="13">SUM(E30:G30)*B30</f>
        <v>3.8422499999999999</v>
      </c>
      <c r="I30" s="26"/>
      <c r="J30" s="7" t="s">
        <v>61</v>
      </c>
      <c r="K30" s="31" t="s">
        <v>74</v>
      </c>
      <c r="L30" s="11" t="s">
        <v>75</v>
      </c>
    </row>
    <row r="31" spans="1:12" x14ac:dyDescent="0.2">
      <c r="B31" s="20">
        <v>1</v>
      </c>
      <c r="C31" s="7"/>
      <c r="D31" s="6" t="s">
        <v>79</v>
      </c>
      <c r="E31" s="8">
        <v>6.35</v>
      </c>
      <c r="F31" s="8">
        <f t="shared" si="10"/>
        <v>0.47624999999999995</v>
      </c>
      <c r="G31" s="8">
        <f t="shared" si="11"/>
        <v>0.63500000000000001</v>
      </c>
      <c r="H31" s="8">
        <f t="shared" si="13"/>
        <v>7.4612499999999997</v>
      </c>
      <c r="I31" s="26"/>
      <c r="J31" s="7" t="s">
        <v>61</v>
      </c>
      <c r="K31" s="31"/>
      <c r="L31" s="11" t="s">
        <v>80</v>
      </c>
    </row>
    <row r="32" spans="1:12" x14ac:dyDescent="0.2">
      <c r="B32" s="20">
        <v>1</v>
      </c>
      <c r="C32" s="7" t="s">
        <v>85</v>
      </c>
      <c r="D32" s="6" t="s">
        <v>84</v>
      </c>
      <c r="E32" s="8">
        <v>10.74</v>
      </c>
      <c r="F32" s="8">
        <f t="shared" si="10"/>
        <v>0.80549999999999999</v>
      </c>
      <c r="G32" s="8">
        <f t="shared" si="11"/>
        <v>1.0740000000000001</v>
      </c>
      <c r="H32" s="8">
        <f t="shared" si="13"/>
        <v>12.6195</v>
      </c>
      <c r="I32" s="26"/>
      <c r="J32" s="7" t="s">
        <v>61</v>
      </c>
      <c r="K32" s="31"/>
      <c r="L32" s="11" t="s">
        <v>86</v>
      </c>
    </row>
    <row r="33" spans="2:12" x14ac:dyDescent="0.2">
      <c r="B33" s="20">
        <v>1</v>
      </c>
      <c r="C33" s="7" t="s">
        <v>81</v>
      </c>
      <c r="D33" s="6" t="s">
        <v>82</v>
      </c>
      <c r="E33" s="8">
        <v>0.78</v>
      </c>
      <c r="F33" s="8">
        <f t="shared" si="10"/>
        <v>5.8499999999999996E-2</v>
      </c>
      <c r="G33" s="8">
        <f t="shared" si="11"/>
        <v>7.8000000000000014E-2</v>
      </c>
      <c r="H33" s="8">
        <f t="shared" si="13"/>
        <v>0.91650000000000009</v>
      </c>
      <c r="I33" s="26"/>
      <c r="J33" s="7" t="s">
        <v>61</v>
      </c>
      <c r="K33" s="31"/>
      <c r="L33" s="11" t="s">
        <v>83</v>
      </c>
    </row>
    <row r="34" spans="2:12" x14ac:dyDescent="0.2">
      <c r="B34" s="20">
        <v>1</v>
      </c>
      <c r="C34" s="7" t="s">
        <v>87</v>
      </c>
      <c r="D34" s="6" t="s">
        <v>88</v>
      </c>
      <c r="E34" s="8">
        <v>0.32</v>
      </c>
      <c r="F34" s="8">
        <f t="shared" si="10"/>
        <v>2.4E-2</v>
      </c>
      <c r="G34" s="8">
        <f t="shared" si="11"/>
        <v>3.2000000000000001E-2</v>
      </c>
      <c r="H34" s="8">
        <f t="shared" ref="H34" si="14">SUM(E34:G34)*B34</f>
        <v>0.376</v>
      </c>
      <c r="I34" s="26"/>
      <c r="J34" s="7" t="s">
        <v>61</v>
      </c>
      <c r="K34" s="31"/>
      <c r="L34" s="11" t="s">
        <v>89</v>
      </c>
    </row>
    <row r="35" spans="2:12" x14ac:dyDescent="0.2">
      <c r="B35" s="20">
        <v>1</v>
      </c>
      <c r="C35" s="7"/>
      <c r="D35" s="6" t="s">
        <v>90</v>
      </c>
      <c r="E35" s="8">
        <v>4</v>
      </c>
      <c r="F35" s="8">
        <f t="shared" si="10"/>
        <v>0.3</v>
      </c>
      <c r="G35" s="5">
        <v>0</v>
      </c>
      <c r="H35" s="8">
        <f t="shared" ref="H35" si="15">SUM(E35:G35)*B35</f>
        <v>4.3</v>
      </c>
      <c r="I35" s="27" t="s">
        <v>31</v>
      </c>
      <c r="J35" s="3" t="s">
        <v>8</v>
      </c>
      <c r="K35" s="31"/>
      <c r="L35" s="11" t="s">
        <v>91</v>
      </c>
    </row>
    <row r="36" spans="2:12" x14ac:dyDescent="0.2">
      <c r="B36" s="20">
        <v>1</v>
      </c>
      <c r="C36" s="33">
        <v>430450212</v>
      </c>
      <c r="D36" s="6" t="s">
        <v>105</v>
      </c>
      <c r="E36" s="8">
        <v>0.97</v>
      </c>
      <c r="F36" s="8">
        <f t="shared" ref="F36" si="16">0.075*E36</f>
        <v>7.2749999999999995E-2</v>
      </c>
      <c r="G36" s="8">
        <f>0.1*E36</f>
        <v>9.7000000000000003E-2</v>
      </c>
      <c r="H36" s="8">
        <f t="shared" ref="H36" si="17">SUM(E36:G36)*B36</f>
        <v>1.13975</v>
      </c>
      <c r="I36" s="26"/>
      <c r="J36" s="7" t="s">
        <v>61</v>
      </c>
      <c r="K36" s="31"/>
      <c r="L36" s="53" t="s">
        <v>63</v>
      </c>
    </row>
    <row r="37" spans="2:12" x14ac:dyDescent="0.2">
      <c r="B37" s="20">
        <v>1</v>
      </c>
      <c r="C37" s="7" t="s">
        <v>58</v>
      </c>
      <c r="D37" s="6" t="s">
        <v>59</v>
      </c>
      <c r="E37" s="8">
        <v>0.3</v>
      </c>
      <c r="F37" s="8">
        <f t="shared" ref="F37" si="18">0.075*E37</f>
        <v>2.2499999999999999E-2</v>
      </c>
      <c r="G37" s="8">
        <f>0.1*E37</f>
        <v>0.03</v>
      </c>
      <c r="H37" s="8">
        <f t="shared" ref="H37" si="19">SUM(E37:G37)*B37</f>
        <v>0.35250000000000004</v>
      </c>
      <c r="I37" s="26"/>
      <c r="J37" s="7" t="s">
        <v>61</v>
      </c>
      <c r="K37" s="31"/>
      <c r="L37" s="11" t="s">
        <v>60</v>
      </c>
    </row>
    <row r="38" spans="2:12" x14ac:dyDescent="0.2">
      <c r="B38" s="20">
        <v>1</v>
      </c>
      <c r="C38" s="33"/>
      <c r="D38" s="6"/>
      <c r="E38" s="8"/>
      <c r="F38" s="5"/>
      <c r="G38" s="8"/>
      <c r="H38" s="8"/>
      <c r="I38" s="26"/>
      <c r="J38" s="7"/>
      <c r="K38" s="31"/>
      <c r="L38" s="11"/>
    </row>
    <row r="39" spans="2:12" x14ac:dyDescent="0.2">
      <c r="B39" s="20">
        <v>1</v>
      </c>
      <c r="C39" s="7"/>
      <c r="D39" s="6"/>
      <c r="E39" s="8"/>
      <c r="F39" s="5"/>
      <c r="G39" s="8"/>
      <c r="H39" s="8"/>
      <c r="I39" s="26"/>
      <c r="J39" s="7"/>
      <c r="K39" s="31"/>
      <c r="L39" s="11"/>
    </row>
    <row r="40" spans="2:12" x14ac:dyDescent="0.2">
      <c r="B40" s="34">
        <v>1</v>
      </c>
      <c r="C40" s="3"/>
      <c r="D40" s="4"/>
      <c r="E40" s="5"/>
      <c r="F40" s="5"/>
      <c r="G40" s="5"/>
      <c r="H40" s="37"/>
      <c r="I40" s="27"/>
      <c r="J40" s="3"/>
      <c r="K40" s="32"/>
      <c r="L40" s="9"/>
    </row>
    <row r="41" spans="2:12" x14ac:dyDescent="0.2">
      <c r="B41" s="35" t="s">
        <v>19</v>
      </c>
      <c r="C41" s="17"/>
      <c r="D41" s="18"/>
      <c r="E41" s="19"/>
      <c r="F41" s="19"/>
      <c r="G41" s="19"/>
      <c r="H41" s="19"/>
      <c r="I41" s="25"/>
      <c r="J41" s="17"/>
      <c r="K41" s="30"/>
      <c r="L41" s="36"/>
    </row>
    <row r="42" spans="2:12" x14ac:dyDescent="0.2">
      <c r="B42" s="21">
        <v>1</v>
      </c>
      <c r="C42" s="3"/>
      <c r="D42" s="4" t="s">
        <v>17</v>
      </c>
      <c r="E42" s="5"/>
      <c r="F42" s="5"/>
      <c r="G42" s="5"/>
      <c r="H42" s="8"/>
      <c r="I42" s="27"/>
      <c r="J42" s="3"/>
      <c r="K42" s="32"/>
      <c r="L42" s="9"/>
    </row>
    <row r="43" spans="2:12" x14ac:dyDescent="0.2">
      <c r="B43" s="21">
        <v>1</v>
      </c>
      <c r="C43" s="3"/>
      <c r="D43" s="4" t="s">
        <v>44</v>
      </c>
      <c r="E43" s="5">
        <v>1</v>
      </c>
      <c r="F43" s="8">
        <f t="shared" ref="F43:F45" si="20">0.075*E43</f>
        <v>7.4999999999999997E-2</v>
      </c>
      <c r="G43" s="8">
        <f>0.1*E43</f>
        <v>0.1</v>
      </c>
      <c r="H43" s="8">
        <f t="shared" ref="H43:H45" si="21">SUM(E43:G43)*B43</f>
        <v>1.175</v>
      </c>
      <c r="I43" s="27"/>
      <c r="J43" s="3"/>
      <c r="K43" s="32"/>
      <c r="L43" s="9"/>
    </row>
    <row r="44" spans="2:12" x14ac:dyDescent="0.2">
      <c r="B44" s="21">
        <v>1</v>
      </c>
      <c r="C44" s="3"/>
      <c r="D44" s="4" t="s">
        <v>69</v>
      </c>
      <c r="E44" s="5">
        <v>5</v>
      </c>
      <c r="F44" s="8">
        <f t="shared" si="20"/>
        <v>0.375</v>
      </c>
      <c r="G44" s="8">
        <f>0.1*E44</f>
        <v>0.5</v>
      </c>
      <c r="H44" s="8">
        <f t="shared" si="21"/>
        <v>5.875</v>
      </c>
      <c r="I44" s="27"/>
      <c r="J44" s="3"/>
      <c r="K44" s="32"/>
      <c r="L44" s="9"/>
    </row>
    <row r="45" spans="2:12" x14ac:dyDescent="0.2">
      <c r="B45" s="21">
        <v>1</v>
      </c>
      <c r="C45" s="3"/>
      <c r="D45" s="4" t="s">
        <v>70</v>
      </c>
      <c r="E45" s="5">
        <v>2</v>
      </c>
      <c r="F45" s="8">
        <f t="shared" si="20"/>
        <v>0.15</v>
      </c>
      <c r="G45" s="8">
        <f>0.1*E45</f>
        <v>0.2</v>
      </c>
      <c r="H45" s="8">
        <f t="shared" si="21"/>
        <v>2.35</v>
      </c>
      <c r="I45" s="27"/>
      <c r="J45" s="3"/>
      <c r="K45" s="32"/>
      <c r="L45" s="9"/>
    </row>
    <row r="46" spans="2:12" x14ac:dyDescent="0.2">
      <c r="B46" s="21">
        <v>1</v>
      </c>
      <c r="C46" s="3"/>
      <c r="D46" s="4" t="s">
        <v>18</v>
      </c>
      <c r="E46" s="5">
        <v>6.99</v>
      </c>
      <c r="F46" s="8">
        <f>0.075*E46</f>
        <v>0.52424999999999999</v>
      </c>
      <c r="G46" s="5">
        <v>0</v>
      </c>
      <c r="H46" s="8">
        <f>SUM(E46:G46)*B46</f>
        <v>7.5142500000000005</v>
      </c>
      <c r="I46" s="27" t="s">
        <v>31</v>
      </c>
      <c r="J46" s="3" t="s">
        <v>8</v>
      </c>
      <c r="K46" s="32"/>
      <c r="L46" s="9" t="s">
        <v>40</v>
      </c>
    </row>
    <row r="47" spans="2:12" x14ac:dyDescent="0.2">
      <c r="B47" s="2"/>
      <c r="E47" s="51"/>
      <c r="F47" s="51"/>
      <c r="G47" s="51"/>
      <c r="H47" s="51"/>
      <c r="I47" s="52"/>
    </row>
    <row r="48" spans="2:12" x14ac:dyDescent="0.2">
      <c r="B48" s="2"/>
      <c r="E48" s="51">
        <f>SUM(E10:E46)</f>
        <v>308.15999999999997</v>
      </c>
      <c r="F48" s="51">
        <f>SUM(F10:F46)</f>
        <v>20.486999999999991</v>
      </c>
      <c r="G48" s="51">
        <f>SUM(G10:G46)</f>
        <v>51.674999999999997</v>
      </c>
      <c r="H48" s="54">
        <f>SUM(H10:H46)</f>
        <v>420.58974999999998</v>
      </c>
      <c r="I48" s="52"/>
    </row>
    <row r="49" spans="2:12" x14ac:dyDescent="0.2">
      <c r="B49" s="2"/>
      <c r="E49" s="51"/>
      <c r="F49" s="51"/>
      <c r="G49" s="51"/>
      <c r="H49" s="51"/>
      <c r="I49" s="52"/>
    </row>
    <row r="50" spans="2:12" x14ac:dyDescent="0.2">
      <c r="B50" s="2"/>
      <c r="E50" s="51"/>
      <c r="F50" s="51"/>
      <c r="G50" s="51"/>
      <c r="H50" s="51"/>
      <c r="I50" s="52"/>
    </row>
    <row r="51" spans="2:12" x14ac:dyDescent="0.2">
      <c r="B51" s="2"/>
      <c r="E51" s="51"/>
      <c r="F51" s="51"/>
      <c r="G51" s="51"/>
      <c r="H51" s="51"/>
      <c r="I51" s="52"/>
    </row>
    <row r="52" spans="2:12" x14ac:dyDescent="0.2">
      <c r="B52" s="2"/>
      <c r="E52" s="51"/>
      <c r="F52" s="51"/>
      <c r="G52" s="51"/>
      <c r="H52" s="51"/>
      <c r="I52" s="52"/>
    </row>
    <row r="53" spans="2:12" ht="22" thickBot="1" x14ac:dyDescent="0.3">
      <c r="B53" s="38" t="s">
        <v>20</v>
      </c>
      <c r="D53" s="1" t="s">
        <v>22</v>
      </c>
    </row>
    <row r="54" spans="2:12" x14ac:dyDescent="0.2">
      <c r="B54" s="12" t="s">
        <v>0</v>
      </c>
      <c r="C54" s="13" t="s">
        <v>1</v>
      </c>
      <c r="D54" s="14" t="s">
        <v>2</v>
      </c>
      <c r="E54" s="13" t="s">
        <v>3</v>
      </c>
      <c r="F54" s="13" t="s">
        <v>10</v>
      </c>
      <c r="G54" s="13" t="s">
        <v>11</v>
      </c>
      <c r="H54" s="13" t="s">
        <v>4</v>
      </c>
      <c r="I54" s="24" t="s">
        <v>9</v>
      </c>
      <c r="J54" s="13" t="s">
        <v>5</v>
      </c>
      <c r="K54" s="15" t="s">
        <v>7</v>
      </c>
      <c r="L54" s="16" t="s">
        <v>6</v>
      </c>
    </row>
    <row r="55" spans="2:12" x14ac:dyDescent="0.2">
      <c r="B55" s="40" t="s">
        <v>16</v>
      </c>
      <c r="C55" s="17"/>
      <c r="D55" s="18"/>
      <c r="E55" s="19"/>
      <c r="F55" s="19"/>
      <c r="G55" s="19"/>
      <c r="H55" s="19"/>
      <c r="I55" s="25"/>
      <c r="J55" s="17"/>
      <c r="K55" s="30"/>
      <c r="L55" s="36"/>
    </row>
    <row r="56" spans="2:12" x14ac:dyDescent="0.2">
      <c r="B56" s="20">
        <v>1</v>
      </c>
      <c r="C56" s="7"/>
      <c r="D56" s="6" t="s">
        <v>92</v>
      </c>
      <c r="E56" s="8">
        <v>5</v>
      </c>
      <c r="F56" s="8">
        <f t="shared" ref="F56:F60" si="22">0.075*E56</f>
        <v>0.375</v>
      </c>
      <c r="G56" s="5">
        <v>0</v>
      </c>
      <c r="H56" s="8">
        <f t="shared" ref="H56" si="23">SUM(E56:G56)*B56</f>
        <v>5.375</v>
      </c>
      <c r="I56" s="26"/>
      <c r="J56" s="7" t="s">
        <v>8</v>
      </c>
      <c r="K56" s="31"/>
      <c r="L56" s="11" t="s">
        <v>93</v>
      </c>
    </row>
    <row r="57" spans="2:12" x14ac:dyDescent="0.2">
      <c r="B57" s="20">
        <v>1</v>
      </c>
      <c r="C57" s="33"/>
      <c r="D57" s="6" t="s">
        <v>21</v>
      </c>
      <c r="E57" s="8">
        <v>2</v>
      </c>
      <c r="F57" s="5"/>
      <c r="G57" s="8"/>
      <c r="H57" s="8"/>
      <c r="I57" s="26"/>
      <c r="J57" s="3" t="s">
        <v>12</v>
      </c>
      <c r="K57" s="31"/>
      <c r="L57" s="11"/>
    </row>
    <row r="58" spans="2:12" x14ac:dyDescent="0.2">
      <c r="B58" s="20">
        <v>1</v>
      </c>
      <c r="C58" s="33"/>
      <c r="D58" s="6" t="s">
        <v>106</v>
      </c>
      <c r="E58" s="8">
        <v>15</v>
      </c>
      <c r="F58" s="5">
        <f t="shared" si="22"/>
        <v>1.125</v>
      </c>
      <c r="G58" s="8">
        <f>0.1*E58</f>
        <v>1.5</v>
      </c>
      <c r="H58" s="8">
        <f t="shared" ref="H58" si="24">SUM(E58:G58)*B58</f>
        <v>17.625</v>
      </c>
      <c r="I58" s="26"/>
      <c r="J58" s="7" t="s">
        <v>94</v>
      </c>
      <c r="K58" s="31"/>
      <c r="L58" s="11"/>
    </row>
    <row r="59" spans="2:12" x14ac:dyDescent="0.2">
      <c r="B59" s="20">
        <v>1</v>
      </c>
      <c r="C59" s="33"/>
      <c r="D59" s="6" t="s">
        <v>95</v>
      </c>
      <c r="E59" s="8">
        <v>11.99</v>
      </c>
      <c r="F59" s="5">
        <f t="shared" si="22"/>
        <v>0.89924999999999999</v>
      </c>
      <c r="G59" s="5">
        <v>0</v>
      </c>
      <c r="H59" s="8">
        <f t="shared" ref="H59:H60" si="25">SUM(E59:G59)*B59</f>
        <v>12.889250000000001</v>
      </c>
      <c r="I59" s="26"/>
      <c r="J59" s="7" t="s">
        <v>8</v>
      </c>
      <c r="K59" s="31"/>
      <c r="L59" s="11" t="s">
        <v>96</v>
      </c>
    </row>
    <row r="60" spans="2:12" x14ac:dyDescent="0.2">
      <c r="B60" s="20">
        <v>1</v>
      </c>
      <c r="C60" s="33"/>
      <c r="D60" s="6" t="s">
        <v>97</v>
      </c>
      <c r="E60" s="8">
        <v>5</v>
      </c>
      <c r="F60" s="5">
        <f t="shared" si="22"/>
        <v>0.375</v>
      </c>
      <c r="G60" s="5">
        <v>0</v>
      </c>
      <c r="H60" s="8">
        <f t="shared" si="25"/>
        <v>5.375</v>
      </c>
      <c r="I60" s="26" t="s">
        <v>31</v>
      </c>
      <c r="J60" s="7"/>
      <c r="K60" s="31"/>
      <c r="L60" s="11" t="s">
        <v>98</v>
      </c>
    </row>
    <row r="61" spans="2:12" x14ac:dyDescent="0.2">
      <c r="B61" s="20"/>
      <c r="C61" s="33"/>
      <c r="D61" s="6"/>
      <c r="E61" s="8"/>
      <c r="F61" s="5"/>
      <c r="G61" s="8"/>
      <c r="H61" s="8"/>
      <c r="I61" s="26"/>
      <c r="J61" s="7"/>
      <c r="K61" s="31"/>
      <c r="L61" s="11"/>
    </row>
    <row r="63" spans="2:12" x14ac:dyDescent="0.2">
      <c r="E63" s="22">
        <f>SUM(E56:E61)</f>
        <v>38.99</v>
      </c>
      <c r="F63" s="22">
        <f>SUM(F56:F61)</f>
        <v>2.7742499999999999</v>
      </c>
      <c r="G63" s="22">
        <f>SUM(G56:G61)</f>
        <v>1.5</v>
      </c>
      <c r="H63" s="55">
        <f>SUM(H56:H61)</f>
        <v>41.264250000000004</v>
      </c>
    </row>
  </sheetData>
  <hyperlinks>
    <hyperlink ref="L36" r:id="rId1" xr:uid="{095536C8-FD5A-C542-BC45-8FA33F0412C0}"/>
    <hyperlink ref="L18" r:id="rId2" xr:uid="{FA2C6097-88DB-9E4F-B9F4-1E353B5BCAC9}"/>
    <hyperlink ref="K18" r:id="rId3" xr:uid="{884D2DD6-DD94-0B47-8150-3D41C333F82A}"/>
    <hyperlink ref="L27" r:id="rId4" xr:uid="{E4D5FFF4-D572-FB49-A5F6-F6C291439D6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E-GSE Master 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Brinker, Mike</dc:creator>
  <cp:lastModifiedBy>Mike Brinker</cp:lastModifiedBy>
  <dcterms:created xsi:type="dcterms:W3CDTF">2024-02-17T16:09:28Z</dcterms:created>
  <dcterms:modified xsi:type="dcterms:W3CDTF">2025-02-09T00:49:56Z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2024-02-17T16:15:50Z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ecc6990f-acbc-4a41-9c08-dd12197eb85a</vt:lpwstr>
  </property>
  <property fmtid="{D5CDD505-2E9C-101B-9397-08002B2CF9AE}" pid="8" name="MSIP_Label_ea60d57e-af5b-4752-ac57-3e4f28ca11dc_ContentBits">
    <vt:lpwstr>0</vt:lpwstr>
  </property>
</Properties>
</file>