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ed\Documents\"/>
    </mc:Choice>
  </mc:AlternateContent>
  <xr:revisionPtr revIDLastSave="0" documentId="13_ncr:1_{4BC06672-C550-4B98-A937-DF603D65B0F2}" xr6:coauthVersionLast="47" xr6:coauthVersionMax="47" xr10:uidLastSave="{00000000-0000-0000-0000-000000000000}"/>
  <bookViews>
    <workbookView xWindow="-108" yWindow="-108" windowWidth="23256" windowHeight="12456" activeTab="5" xr2:uid="{F691B13D-0A13-4B7C-B3B0-51E5907AEB4B}"/>
  </bookViews>
  <sheets>
    <sheet name="QT01" sheetId="1" r:id="rId1"/>
    <sheet name="QT02_01" sheetId="2" r:id="rId2"/>
    <sheet name="QT02_02" sheetId="3" r:id="rId3"/>
    <sheet name="QT02_03" sheetId="4" r:id="rId4"/>
    <sheet name="QT_03" sheetId="5" r:id="rId5"/>
    <sheet name="QT_04" sheetId="6" r:id="rId6"/>
  </sheets>
  <definedNames>
    <definedName name="_xlchart.v1.0" hidden="1">QT_04!$B$10:$B$19</definedName>
    <definedName name="_xlchart.v1.1" hidden="1">QT_04!$D$10</definedName>
    <definedName name="_xlchart.v1.10" hidden="1">QT_04!$D$18</definedName>
    <definedName name="_xlchart.v1.11" hidden="1">QT_04!$D$19</definedName>
    <definedName name="_xlchart.v1.2" hidden="1">QT_04!$D$10:$D$19</definedName>
    <definedName name="_xlchart.v1.3" hidden="1">QT_04!$D$11</definedName>
    <definedName name="_xlchart.v1.4" hidden="1">QT_04!$D$12</definedName>
    <definedName name="_xlchart.v1.5" hidden="1">QT_04!$D$13</definedName>
    <definedName name="_xlchart.v1.6" hidden="1">QT_04!$D$14</definedName>
    <definedName name="_xlchart.v1.7" hidden="1">QT_04!$D$15</definedName>
    <definedName name="_xlchart.v1.8" hidden="1">QT_04!$D$16</definedName>
    <definedName name="_xlchart.v1.9" hidden="1">QT_04!$D$17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6" l="1"/>
  <c r="D12" i="6"/>
  <c r="D13" i="6"/>
  <c r="D14" i="6"/>
  <c r="D15" i="6"/>
  <c r="D16" i="6"/>
  <c r="D17" i="6"/>
  <c r="D18" i="6"/>
  <c r="D19" i="6"/>
  <c r="D10" i="6"/>
  <c r="G3" i="5"/>
  <c r="G4" i="5"/>
  <c r="G5" i="5"/>
  <c r="G12" i="5"/>
  <c r="G13" i="5"/>
  <c r="G14" i="5"/>
  <c r="G15" i="5"/>
  <c r="G2" i="5"/>
  <c r="F3" i="5"/>
  <c r="F4" i="5"/>
  <c r="F5" i="5"/>
  <c r="F6" i="5"/>
  <c r="F7" i="5"/>
  <c r="F12" i="5"/>
  <c r="F13" i="5"/>
  <c r="F14" i="5"/>
  <c r="F15" i="5"/>
  <c r="F2" i="5"/>
  <c r="E2" i="5"/>
  <c r="E3" i="5"/>
  <c r="E4" i="5"/>
  <c r="E5" i="5"/>
  <c r="E6" i="5"/>
  <c r="E7" i="5"/>
  <c r="E8" i="5"/>
  <c r="E12" i="5"/>
  <c r="E13" i="5"/>
  <c r="E14" i="5"/>
  <c r="E15" i="5"/>
  <c r="D3" i="5"/>
  <c r="D4" i="5"/>
  <c r="D5" i="5"/>
  <c r="D6" i="5"/>
  <c r="G6" i="5" s="1"/>
  <c r="D7" i="5"/>
  <c r="G7" i="5" s="1"/>
  <c r="D8" i="5"/>
  <c r="F8" i="5" s="1"/>
  <c r="D9" i="5"/>
  <c r="E9" i="5" s="1"/>
  <c r="D10" i="5"/>
  <c r="E10" i="5" s="1"/>
  <c r="D11" i="5"/>
  <c r="E11" i="5" s="1"/>
  <c r="D12" i="5"/>
  <c r="D13" i="5"/>
  <c r="D14" i="5"/>
  <c r="D15" i="5"/>
  <c r="D2" i="5"/>
  <c r="G5" i="4"/>
  <c r="G6" i="4"/>
  <c r="G7" i="4"/>
  <c r="G8" i="4"/>
  <c r="G9" i="4"/>
  <c r="G10" i="4"/>
  <c r="G4" i="4"/>
  <c r="G3" i="4"/>
  <c r="F4" i="4"/>
  <c r="F5" i="4"/>
  <c r="F6" i="4"/>
  <c r="F7" i="4"/>
  <c r="F8" i="4"/>
  <c r="F9" i="4"/>
  <c r="F10" i="4"/>
  <c r="F3" i="4"/>
  <c r="F11" i="4" s="1"/>
  <c r="E4" i="4"/>
  <c r="E5" i="4"/>
  <c r="E6" i="4"/>
  <c r="E7" i="4"/>
  <c r="E8" i="4"/>
  <c r="E9" i="4"/>
  <c r="E10" i="4"/>
  <c r="E3" i="4"/>
  <c r="E11" i="4" s="1"/>
  <c r="D4" i="4"/>
  <c r="D5" i="4"/>
  <c r="D6" i="4"/>
  <c r="D7" i="4"/>
  <c r="D8" i="4"/>
  <c r="D9" i="4"/>
  <c r="D10" i="4"/>
  <c r="D3" i="4"/>
  <c r="C4" i="4"/>
  <c r="C5" i="4"/>
  <c r="C6" i="4"/>
  <c r="C7" i="4"/>
  <c r="C8" i="4"/>
  <c r="C9" i="4"/>
  <c r="C10" i="4"/>
  <c r="C3" i="4"/>
  <c r="C11" i="4" s="1"/>
  <c r="B4" i="4"/>
  <c r="B5" i="4"/>
  <c r="B6" i="4"/>
  <c r="B7" i="4"/>
  <c r="B8" i="4"/>
  <c r="B9" i="4"/>
  <c r="B10" i="4"/>
  <c r="B3" i="4"/>
  <c r="D11" i="4"/>
  <c r="B2" i="2"/>
  <c r="B7" i="2" s="1"/>
  <c r="C2" i="2"/>
  <c r="B3" i="2"/>
  <c r="C3" i="2"/>
  <c r="B4" i="2"/>
  <c r="C4" i="2"/>
  <c r="B5" i="2"/>
  <c r="C5" i="2"/>
  <c r="B6" i="2"/>
  <c r="C6" i="2"/>
  <c r="C7" i="2"/>
  <c r="C10" i="3"/>
  <c r="C3" i="3"/>
  <c r="C4" i="3"/>
  <c r="C5" i="3"/>
  <c r="C6" i="3"/>
  <c r="C7" i="3"/>
  <c r="C8" i="3"/>
  <c r="C9" i="3"/>
  <c r="C2" i="3"/>
  <c r="B10" i="3"/>
  <c r="B3" i="3"/>
  <c r="B4" i="3"/>
  <c r="B5" i="3"/>
  <c r="B6" i="3"/>
  <c r="B7" i="3"/>
  <c r="B8" i="3"/>
  <c r="B9" i="3"/>
  <c r="B2" i="3"/>
  <c r="F11" i="5" l="1"/>
  <c r="G11" i="5" s="1"/>
  <c r="F10" i="5"/>
  <c r="G10" i="5" s="1"/>
  <c r="G8" i="5"/>
  <c r="F9" i="5"/>
  <c r="G9" i="5" s="1"/>
  <c r="B11" i="4"/>
  <c r="G11" i="4" s="1"/>
  <c r="G17" i="5" l="1"/>
  <c r="G19" i="5" l="1"/>
  <c r="G20" i="5" s="1"/>
</calcChain>
</file>

<file path=xl/sharedStrings.xml><?xml version="1.0" encoding="utf-8"?>
<sst xmlns="http://schemas.openxmlformats.org/spreadsheetml/2006/main" count="181" uniqueCount="96">
  <si>
    <r>
      <rPr>
        <b/>
        <sz val="11"/>
        <color rgb="FFFFFFFF"/>
        <rFont val="Carlito"/>
        <family val="2"/>
      </rPr>
      <t>Students</t>
    </r>
  </si>
  <si>
    <r>
      <rPr>
        <b/>
        <sz val="11"/>
        <color rgb="FFFFFFFF"/>
        <rFont val="Carlito"/>
        <family val="2"/>
      </rPr>
      <t>Faculty,University</t>
    </r>
  </si>
  <si>
    <r>
      <rPr>
        <sz val="11"/>
        <rFont val="Carlito"/>
        <family val="2"/>
      </rPr>
      <t>Arts,Yale</t>
    </r>
  </si>
  <si>
    <r>
      <rPr>
        <sz val="11"/>
        <rFont val="Carlito"/>
        <family val="2"/>
      </rPr>
      <t>Physics,Brown</t>
    </r>
  </si>
  <si>
    <r>
      <rPr>
        <sz val="11"/>
        <rFont val="Carlito"/>
        <family val="2"/>
      </rPr>
      <t>Economics,Dartmouth</t>
    </r>
  </si>
  <si>
    <r>
      <rPr>
        <sz val="11"/>
        <rFont val="Carlito"/>
        <family val="2"/>
      </rPr>
      <t>Economics,Harvard</t>
    </r>
  </si>
  <si>
    <r>
      <rPr>
        <sz val="11"/>
        <rFont val="Carlito"/>
        <family val="2"/>
      </rPr>
      <t>Arts,Columbia</t>
    </r>
  </si>
  <si>
    <r>
      <rPr>
        <sz val="11"/>
        <rFont val="Carlito"/>
        <family val="2"/>
      </rPr>
      <t>Economics,Cornell</t>
    </r>
  </si>
  <si>
    <r>
      <rPr>
        <sz val="11"/>
        <rFont val="Carlito"/>
        <family val="2"/>
      </rPr>
      <t>Arts,Harvard</t>
    </r>
  </si>
  <si>
    <r>
      <rPr>
        <sz val="11"/>
        <rFont val="Carlito"/>
        <family val="2"/>
      </rPr>
      <t>Arts,Cornell</t>
    </r>
  </si>
  <si>
    <r>
      <rPr>
        <sz val="11"/>
        <rFont val="Carlito"/>
        <family val="2"/>
      </rPr>
      <t>Mathematics,Princeton</t>
    </r>
  </si>
  <si>
    <r>
      <rPr>
        <sz val="11"/>
        <rFont val="Carlito"/>
        <family val="2"/>
      </rPr>
      <t>Mathematics,Harvard</t>
    </r>
  </si>
  <si>
    <r>
      <rPr>
        <sz val="11"/>
        <rFont val="Carlito"/>
        <family val="2"/>
      </rPr>
      <t>Mathematics,Brown</t>
    </r>
  </si>
  <si>
    <r>
      <rPr>
        <sz val="11"/>
        <rFont val="Carlito"/>
        <family val="2"/>
      </rPr>
      <t>Physics,Dartmouth</t>
    </r>
  </si>
  <si>
    <r>
      <rPr>
        <sz val="11"/>
        <rFont val="Carlito"/>
        <family val="2"/>
      </rPr>
      <t>Psychology,Dartmouth</t>
    </r>
  </si>
  <si>
    <r>
      <rPr>
        <sz val="11"/>
        <rFont val="Carlito"/>
        <family val="2"/>
      </rPr>
      <t>Economics,Brown</t>
    </r>
  </si>
  <si>
    <r>
      <rPr>
        <sz val="11"/>
        <rFont val="Carlito"/>
        <family val="2"/>
      </rPr>
      <t>Economics,Penn State</t>
    </r>
  </si>
  <si>
    <r>
      <rPr>
        <sz val="11"/>
        <rFont val="Carlito"/>
        <family val="2"/>
      </rPr>
      <t>Psychology,Princeton</t>
    </r>
  </si>
  <si>
    <r>
      <rPr>
        <sz val="11"/>
        <rFont val="Carlito"/>
        <family val="2"/>
      </rPr>
      <t>Physics,Columbia</t>
    </r>
  </si>
  <si>
    <r>
      <rPr>
        <sz val="11"/>
        <rFont val="Carlito"/>
        <family val="2"/>
      </rPr>
      <t>Psychology,Columbia</t>
    </r>
  </si>
  <si>
    <r>
      <rPr>
        <sz val="11"/>
        <rFont val="Carlito"/>
        <family val="2"/>
      </rPr>
      <t>Physics,Cornell</t>
    </r>
  </si>
  <si>
    <r>
      <rPr>
        <sz val="11"/>
        <rFont val="Carlito"/>
        <family val="2"/>
      </rPr>
      <t>Physics,Yale</t>
    </r>
  </si>
  <si>
    <r>
      <rPr>
        <sz val="11"/>
        <rFont val="Carlito"/>
        <family val="2"/>
      </rPr>
      <t>Physics,Princeton</t>
    </r>
  </si>
  <si>
    <r>
      <rPr>
        <sz val="11"/>
        <rFont val="Carlito"/>
        <family val="2"/>
      </rPr>
      <t>Mathematics,Dartmouth</t>
    </r>
  </si>
  <si>
    <r>
      <rPr>
        <sz val="11"/>
        <rFont val="Carlito"/>
        <family val="2"/>
      </rPr>
      <t>Arts,Dartmouth</t>
    </r>
  </si>
  <si>
    <r>
      <rPr>
        <sz val="11"/>
        <rFont val="Carlito"/>
        <family val="2"/>
      </rPr>
      <t>Psychology,Penn State</t>
    </r>
  </si>
  <si>
    <r>
      <rPr>
        <sz val="11"/>
        <rFont val="Carlito"/>
        <family val="2"/>
      </rPr>
      <t>Economics,Columbia</t>
    </r>
  </si>
  <si>
    <r>
      <rPr>
        <sz val="11"/>
        <rFont val="Carlito"/>
        <family val="2"/>
      </rPr>
      <t>Arts,Princeton</t>
    </r>
  </si>
  <si>
    <r>
      <rPr>
        <sz val="11"/>
        <rFont val="Carlito"/>
        <family val="2"/>
      </rPr>
      <t>Psychology,Yale</t>
    </r>
  </si>
  <si>
    <r>
      <rPr>
        <sz val="11"/>
        <rFont val="Carlito"/>
        <family val="2"/>
      </rPr>
      <t>Mathematics,Columbia</t>
    </r>
  </si>
  <si>
    <r>
      <rPr>
        <sz val="11"/>
        <rFont val="Carlito"/>
        <family val="2"/>
      </rPr>
      <t>Economics,Princeton</t>
    </r>
  </si>
  <si>
    <r>
      <rPr>
        <sz val="11"/>
        <rFont val="Carlito"/>
        <family val="2"/>
      </rPr>
      <t>Physics,Penn State</t>
    </r>
  </si>
  <si>
    <r>
      <rPr>
        <sz val="11"/>
        <rFont val="Carlito"/>
        <family val="2"/>
      </rPr>
      <t>Mathematics,Penn State</t>
    </r>
  </si>
  <si>
    <r>
      <rPr>
        <sz val="11"/>
        <rFont val="Carlito"/>
        <family val="2"/>
      </rPr>
      <t>Psychology,Cornell</t>
    </r>
  </si>
  <si>
    <r>
      <rPr>
        <sz val="11"/>
        <rFont val="Carlito"/>
        <family val="2"/>
      </rPr>
      <t>Physics,Harvard</t>
    </r>
  </si>
  <si>
    <r>
      <rPr>
        <sz val="11"/>
        <rFont val="Carlito"/>
        <family val="2"/>
      </rPr>
      <t>Arts,Brown</t>
    </r>
  </si>
  <si>
    <r>
      <rPr>
        <sz val="11"/>
        <rFont val="Carlito"/>
        <family val="2"/>
      </rPr>
      <t>Arts,Penn State</t>
    </r>
  </si>
  <si>
    <r>
      <rPr>
        <sz val="11"/>
        <rFont val="Carlito"/>
        <family val="2"/>
      </rPr>
      <t>Mathematics,Yale</t>
    </r>
  </si>
  <si>
    <r>
      <rPr>
        <sz val="11"/>
        <rFont val="Carlito"/>
        <family val="2"/>
      </rPr>
      <t>Psychology,Harvard</t>
    </r>
  </si>
  <si>
    <r>
      <rPr>
        <sz val="11"/>
        <rFont val="Carlito"/>
        <family val="2"/>
      </rPr>
      <t>Mathematics,Cornell</t>
    </r>
  </si>
  <si>
    <r>
      <rPr>
        <sz val="11"/>
        <rFont val="Carlito"/>
        <family val="2"/>
      </rPr>
      <t>Psychology,Brown</t>
    </r>
  </si>
  <si>
    <r>
      <rPr>
        <sz val="11"/>
        <rFont val="Carlito"/>
        <family val="2"/>
      </rPr>
      <t>Economics,Yale</t>
    </r>
  </si>
  <si>
    <t>Ivy League Applicants</t>
  </si>
  <si>
    <t>BEFORE --&gt; AFTER</t>
  </si>
  <si>
    <t>Faculty</t>
  </si>
  <si>
    <t>University</t>
  </si>
  <si>
    <t>Arts</t>
  </si>
  <si>
    <t>Yale</t>
  </si>
  <si>
    <t>Physics</t>
  </si>
  <si>
    <t>Brown</t>
  </si>
  <si>
    <t>Economics</t>
  </si>
  <si>
    <t>Dartmouth</t>
  </si>
  <si>
    <t>Harvard</t>
  </si>
  <si>
    <t>Columbia</t>
  </si>
  <si>
    <t>Cornell</t>
  </si>
  <si>
    <t>Mathematics</t>
  </si>
  <si>
    <t>Princeton</t>
  </si>
  <si>
    <t>Psychology</t>
  </si>
  <si>
    <t>Penn State</t>
  </si>
  <si>
    <r>
      <rPr>
        <b/>
        <sz val="11"/>
        <rFont val="Carlito"/>
        <family val="2"/>
      </rPr>
      <t>Étiquettes de lignes</t>
    </r>
  </si>
  <si>
    <r>
      <rPr>
        <b/>
        <sz val="11"/>
        <rFont val="Carlito"/>
        <family val="2"/>
      </rPr>
      <t>Somme de Students</t>
    </r>
  </si>
  <si>
    <r>
      <rPr>
        <b/>
        <sz val="11"/>
        <rFont val="Carlito"/>
        <family val="2"/>
      </rPr>
      <t>Moyenne de Students2</t>
    </r>
  </si>
  <si>
    <r>
      <rPr>
        <sz val="11"/>
        <rFont val="Carlito"/>
        <family val="2"/>
      </rPr>
      <t>Arts</t>
    </r>
  </si>
  <si>
    <r>
      <rPr>
        <sz val="11"/>
        <rFont val="Carlito"/>
        <family val="2"/>
      </rPr>
      <t>Economics</t>
    </r>
  </si>
  <si>
    <r>
      <rPr>
        <sz val="11"/>
        <rFont val="Carlito"/>
        <family val="2"/>
      </rPr>
      <t>Mathematics</t>
    </r>
  </si>
  <si>
    <r>
      <rPr>
        <sz val="11"/>
        <rFont val="Carlito"/>
        <family val="2"/>
      </rPr>
      <t>Physics</t>
    </r>
  </si>
  <si>
    <r>
      <rPr>
        <sz val="11"/>
        <rFont val="Carlito"/>
        <family val="2"/>
      </rPr>
      <t>Psychology</t>
    </r>
  </si>
  <si>
    <r>
      <rPr>
        <b/>
        <sz val="11"/>
        <rFont val="Carlito"/>
        <family val="2"/>
      </rPr>
      <t>Total général</t>
    </r>
  </si>
  <si>
    <r>
      <rPr>
        <sz val="11"/>
        <rFont val="Carlito"/>
        <family val="2"/>
      </rPr>
      <t>Brown</t>
    </r>
  </si>
  <si>
    <r>
      <rPr>
        <sz val="11"/>
        <rFont val="Carlito"/>
        <family val="2"/>
      </rPr>
      <t>Columbia</t>
    </r>
  </si>
  <si>
    <r>
      <rPr>
        <sz val="11"/>
        <rFont val="Carlito"/>
        <family val="2"/>
      </rPr>
      <t>Cornell</t>
    </r>
  </si>
  <si>
    <r>
      <rPr>
        <sz val="11"/>
        <rFont val="Carlito"/>
        <family val="2"/>
      </rPr>
      <t>Dartmouth</t>
    </r>
  </si>
  <si>
    <r>
      <rPr>
        <sz val="11"/>
        <rFont val="Carlito"/>
        <family val="2"/>
      </rPr>
      <t>Harvard</t>
    </r>
  </si>
  <si>
    <r>
      <rPr>
        <sz val="11"/>
        <rFont val="Carlito"/>
        <family val="2"/>
      </rPr>
      <t>Penn State</t>
    </r>
  </si>
  <si>
    <r>
      <rPr>
        <sz val="11"/>
        <rFont val="Carlito"/>
        <family val="2"/>
      </rPr>
      <t>Princeton</t>
    </r>
  </si>
  <si>
    <r>
      <rPr>
        <sz val="11"/>
        <rFont val="Carlito"/>
        <family val="2"/>
      </rPr>
      <t>Yale</t>
    </r>
  </si>
  <si>
    <r>
      <rPr>
        <b/>
        <sz val="11"/>
        <rFont val="Carlito"/>
        <family val="2"/>
      </rPr>
      <t>Étiquettes de colonnes</t>
    </r>
  </si>
  <si>
    <r>
      <rPr>
        <b/>
        <sz val="11"/>
        <rFont val="Carlito"/>
        <family val="2"/>
      </rPr>
      <t>Arts</t>
    </r>
  </si>
  <si>
    <r>
      <rPr>
        <b/>
        <sz val="11"/>
        <rFont val="Carlito"/>
        <family val="2"/>
      </rPr>
      <t>Economics</t>
    </r>
  </si>
  <si>
    <r>
      <rPr>
        <b/>
        <sz val="11"/>
        <rFont val="Carlito"/>
        <family val="2"/>
      </rPr>
      <t>Mathematics</t>
    </r>
  </si>
  <si>
    <r>
      <rPr>
        <b/>
        <sz val="11"/>
        <rFont val="Carlito"/>
        <family val="2"/>
      </rPr>
      <t>Physics</t>
    </r>
  </si>
  <si>
    <r>
      <rPr>
        <b/>
        <sz val="11"/>
        <rFont val="Carlito"/>
        <family val="2"/>
      </rPr>
      <t>Psychology</t>
    </r>
  </si>
  <si>
    <r>
      <rPr>
        <b/>
        <sz val="11"/>
        <rFont val="Palladio Uralic"/>
      </rPr>
      <t>ID</t>
    </r>
  </si>
  <si>
    <r>
      <rPr>
        <b/>
        <sz val="11"/>
        <rFont val="Palladio Uralic"/>
      </rPr>
      <t>PU</t>
    </r>
  </si>
  <si>
    <r>
      <rPr>
        <b/>
        <sz val="11"/>
        <rFont val="Palladio Uralic"/>
      </rPr>
      <t>QTE</t>
    </r>
  </si>
  <si>
    <r>
      <rPr>
        <b/>
        <sz val="11"/>
        <rFont val="Palladio Uralic"/>
      </rPr>
      <t>PT</t>
    </r>
  </si>
  <si>
    <r>
      <rPr>
        <b/>
        <sz val="11"/>
        <rFont val="Palladio Uralic"/>
      </rPr>
      <t>Remise</t>
    </r>
  </si>
  <si>
    <r>
      <rPr>
        <b/>
        <sz val="11"/>
        <rFont val="Palladio Uralic"/>
      </rPr>
      <t>Val Remise</t>
    </r>
  </si>
  <si>
    <r>
      <rPr>
        <b/>
        <sz val="11"/>
        <rFont val="Palladio Uralic"/>
      </rPr>
      <t>Total a payer</t>
    </r>
  </si>
  <si>
    <r>
      <rPr>
        <sz val="11"/>
        <rFont val="P052"/>
      </rPr>
      <t>Total facture:</t>
    </r>
  </si>
  <si>
    <r>
      <rPr>
        <sz val="11"/>
        <rFont val="P052"/>
      </rPr>
      <t>TVA:</t>
    </r>
  </si>
  <si>
    <r>
      <rPr>
        <sz val="11"/>
        <rFont val="P052"/>
      </rPr>
      <t>Val TVA</t>
    </r>
  </si>
  <si>
    <r>
      <rPr>
        <sz val="11"/>
        <rFont val="P052"/>
      </rPr>
      <t>TTC:</t>
    </r>
  </si>
  <si>
    <r>
      <rPr>
        <b/>
        <sz val="12"/>
        <rFont val="Palladio Uralic"/>
      </rPr>
      <t>Time(s)</t>
    </r>
  </si>
  <si>
    <r>
      <rPr>
        <b/>
        <sz val="12"/>
        <rFont val="Palladio Uralic"/>
      </rPr>
      <t>Distance (m)</t>
    </r>
  </si>
  <si>
    <r>
      <rPr>
        <b/>
        <sz val="12"/>
        <rFont val="Palladio Uralic"/>
      </rPr>
      <t>Speed (m/s)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</si>
</sst>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\ #,##0.00\ [$DZD]"/>
    <numFmt numFmtId="167" formatCode="#,##0.00\ &quot;DZD&quot;"/>
    <numFmt numFmtId="168" formatCode="0.000000000"/>
  </numFmts>
  <fonts count="19">
    <font>
      <sz val="11"/>
      <color theme="1"/>
      <name val="Calibri"/>
      <family val="2"/>
      <scheme val="minor"/>
    </font>
    <font>
      <b/>
      <sz val="20"/>
      <color rgb="FFFFFFFF"/>
      <name val="Carlito"/>
      <family val="2"/>
    </font>
    <font>
      <b/>
      <sz val="11"/>
      <name val="Carlito"/>
    </font>
    <font>
      <b/>
      <sz val="11"/>
      <color rgb="FFFFFFFF"/>
      <name val="Carlito"/>
      <family val="2"/>
    </font>
    <font>
      <sz val="11"/>
      <color rgb="FF000000"/>
      <name val="Carlito"/>
      <family val="2"/>
    </font>
    <font>
      <sz val="11"/>
      <name val="Carlito"/>
    </font>
    <font>
      <sz val="11"/>
      <name val="Carlito"/>
      <family val="2"/>
    </font>
    <font>
      <sz val="15"/>
      <color theme="1"/>
      <name val="Nexa Bold"/>
      <family val="3"/>
    </font>
    <font>
      <sz val="11"/>
      <color theme="0"/>
      <name val="Carlito"/>
    </font>
    <font>
      <sz val="11"/>
      <color theme="1"/>
      <name val="Carlito"/>
    </font>
    <font>
      <b/>
      <sz val="11"/>
      <name val="Carlito"/>
      <family val="2"/>
    </font>
    <font>
      <b/>
      <sz val="11"/>
      <color rgb="FF000000"/>
      <name val="Carlito"/>
      <family val="2"/>
    </font>
    <font>
      <b/>
      <sz val="11"/>
      <name val="Palladio Uralic"/>
    </font>
    <font>
      <sz val="11"/>
      <color rgb="FF000000"/>
      <name val="P052"/>
      <family val="2"/>
    </font>
    <font>
      <sz val="11"/>
      <name val="P052"/>
    </font>
    <font>
      <b/>
      <i/>
      <sz val="14"/>
      <color theme="8" tint="-0.249977111117893"/>
      <name val="Esperanto SemiBold"/>
    </font>
    <font>
      <sz val="8"/>
      <name val="Calibri"/>
      <family val="2"/>
      <scheme val="minor"/>
    </font>
    <font>
      <b/>
      <sz val="12"/>
      <name val="Palladio Uralic"/>
    </font>
    <font>
      <sz val="12"/>
      <color rgb="FF000000"/>
      <name val="P052"/>
      <family val="2"/>
    </font>
  </fonts>
  <fills count="15">
    <fill>
      <patternFill patternType="none"/>
    </fill>
    <fill>
      <patternFill patternType="gray125"/>
    </fill>
    <fill>
      <patternFill patternType="solid">
        <fgColor rgb="FF6FAC46"/>
      </patternFill>
    </fill>
    <fill>
      <patternFill patternType="solid">
        <fgColor rgb="FFC5DFB4"/>
      </patternFill>
    </fill>
    <fill>
      <patternFill patternType="solid">
        <fgColor rgb="FFE1EEDA"/>
      </patternFill>
    </fill>
    <fill>
      <patternFill patternType="solid">
        <fgColor rgb="FF6FAC4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0F1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8EA9DB"/>
      </patternFill>
    </fill>
    <fill>
      <patternFill patternType="solid">
        <fgColor rgb="FFDDEBF7"/>
      </patternFill>
    </fill>
    <fill>
      <patternFill patternType="solid">
        <fgColor theme="8" tint="0.7999816888943144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rgb="FF8EA9DB"/>
      </bottom>
      <diagonal/>
    </border>
    <border>
      <left/>
      <right/>
      <top style="thin">
        <color rgb="FF8EA9DB"/>
      </top>
      <bottom/>
      <diagonal/>
    </border>
    <border>
      <left/>
      <right style="thin">
        <color theme="4" tint="0.59999389629810485"/>
      </right>
      <top/>
      <bottom/>
      <diagonal/>
    </border>
    <border>
      <left/>
      <right/>
      <top/>
      <bottom style="thin">
        <color theme="4" tint="0.59999389629810485"/>
      </bottom>
      <diagonal/>
    </border>
    <border>
      <left/>
      <right/>
      <top style="thin">
        <color theme="4" tint="0.59999389629810485"/>
      </top>
      <bottom style="thin">
        <color theme="4" tint="0.59999389629810485"/>
      </bottom>
      <diagonal/>
    </border>
    <border>
      <left/>
      <right/>
      <top style="thin">
        <color theme="4" tint="0.59999389629810485"/>
      </top>
      <bottom/>
      <diagonal/>
    </border>
    <border>
      <left style="thin">
        <color theme="4" tint="0.59999389629810485"/>
      </left>
      <right/>
      <top/>
      <bottom style="thin">
        <color rgb="FF8EA9DB"/>
      </bottom>
      <diagonal/>
    </border>
    <border>
      <left style="thin">
        <color theme="4" tint="0.59999389629810485"/>
      </left>
      <right/>
      <top/>
      <bottom style="thin">
        <color theme="4" tint="0.5999938962981048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top" wrapText="1" indent="4"/>
    </xf>
    <xf numFmtId="1" fontId="4" fillId="3" borderId="2" xfId="0" applyNumberFormat="1" applyFont="1" applyFill="1" applyBorder="1" applyAlignment="1">
      <alignment horizontal="center" vertical="top" shrinkToFit="1"/>
    </xf>
    <xf numFmtId="0" fontId="5" fillId="3" borderId="3" xfId="0" applyFont="1" applyFill="1" applyBorder="1" applyAlignment="1">
      <alignment horizontal="left" vertical="top" wrapText="1"/>
    </xf>
    <xf numFmtId="1" fontId="4" fillId="4" borderId="2" xfId="0" applyNumberFormat="1" applyFont="1" applyFill="1" applyBorder="1" applyAlignment="1">
      <alignment horizontal="center" vertical="top" shrinkToFit="1"/>
    </xf>
    <xf numFmtId="0" fontId="5" fillId="4" borderId="3" xfId="0" applyFont="1" applyFill="1" applyBorder="1" applyAlignment="1">
      <alignment horizontal="left" vertical="top" wrapText="1"/>
    </xf>
    <xf numFmtId="1" fontId="4" fillId="4" borderId="4" xfId="0" applyNumberFormat="1" applyFont="1" applyFill="1" applyBorder="1" applyAlignment="1">
      <alignment horizontal="center" vertical="top" shrinkToFit="1"/>
    </xf>
    <xf numFmtId="0" fontId="5" fillId="4" borderId="5" xfId="0" applyFont="1" applyFill="1" applyBorder="1" applyAlignment="1">
      <alignment horizontal="left" vertical="top" wrapText="1"/>
    </xf>
    <xf numFmtId="1" fontId="4" fillId="3" borderId="0" xfId="0" applyNumberFormat="1" applyFont="1" applyFill="1" applyAlignment="1">
      <alignment horizontal="center" vertical="top" shrinkToFit="1"/>
    </xf>
    <xf numFmtId="0" fontId="5" fillId="3" borderId="0" xfId="0" applyFont="1" applyFill="1" applyAlignment="1">
      <alignment horizontal="left" vertical="top" wrapText="1"/>
    </xf>
    <xf numFmtId="1" fontId="4" fillId="4" borderId="0" xfId="0" applyNumberFormat="1" applyFont="1" applyFill="1" applyAlignment="1">
      <alignment horizontal="center" vertical="top" shrinkToFit="1"/>
    </xf>
    <xf numFmtId="0" fontId="5" fillId="4" borderId="0" xfId="0" applyFont="1" applyFill="1" applyAlignment="1">
      <alignment horizontal="left" vertical="top" wrapText="1"/>
    </xf>
    <xf numFmtId="0" fontId="0" fillId="5" borderId="0" xfId="0" applyFill="1"/>
    <xf numFmtId="0" fontId="0" fillId="0" borderId="6" xfId="0" applyBorder="1"/>
    <xf numFmtId="0" fontId="9" fillId="7" borderId="8" xfId="0" applyFont="1" applyFill="1" applyBorder="1"/>
    <xf numFmtId="0" fontId="8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9" fillId="8" borderId="8" xfId="0" applyFont="1" applyFill="1" applyBorder="1"/>
    <xf numFmtId="0" fontId="8" fillId="6" borderId="7" xfId="0" applyFont="1" applyFill="1" applyBorder="1" applyAlignment="1">
      <alignment horizontal="center" vertical="center"/>
    </xf>
    <xf numFmtId="0" fontId="9" fillId="8" borderId="9" xfId="0" applyFont="1" applyFill="1" applyBorder="1"/>
    <xf numFmtId="0" fontId="0" fillId="9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2" fillId="10" borderId="10" xfId="0" applyFont="1" applyFill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1" fontId="4" fillId="0" borderId="11" xfId="0" applyNumberFormat="1" applyFont="1" applyBorder="1" applyAlignment="1">
      <alignment horizontal="right" vertical="top" shrinkToFit="1"/>
    </xf>
    <xf numFmtId="0" fontId="5" fillId="0" borderId="0" xfId="0" applyFont="1" applyAlignment="1">
      <alignment horizontal="left" vertical="top" wrapText="1"/>
    </xf>
    <xf numFmtId="1" fontId="4" fillId="0" borderId="0" xfId="0" applyNumberFormat="1" applyFont="1" applyAlignment="1">
      <alignment horizontal="right" vertical="top" shrinkToFit="1"/>
    </xf>
    <xf numFmtId="0" fontId="5" fillId="0" borderId="10" xfId="0" applyFont="1" applyBorder="1" applyAlignment="1">
      <alignment horizontal="left" vertical="top" wrapText="1"/>
    </xf>
    <xf numFmtId="0" fontId="2" fillId="10" borderId="11" xfId="0" applyFont="1" applyFill="1" applyBorder="1" applyAlignment="1">
      <alignment horizontal="left" vertical="top" wrapText="1"/>
    </xf>
    <xf numFmtId="1" fontId="11" fillId="10" borderId="11" xfId="0" applyNumberFormat="1" applyFont="1" applyFill="1" applyBorder="1" applyAlignment="1">
      <alignment horizontal="right" vertical="top" shrinkToFit="1"/>
    </xf>
    <xf numFmtId="0" fontId="0" fillId="0" borderId="12" xfId="0" applyBorder="1"/>
    <xf numFmtId="1" fontId="4" fillId="11" borderId="0" xfId="0" applyNumberFormat="1" applyFont="1" applyFill="1" applyAlignment="1">
      <alignment horizontal="right" vertical="top" shrinkToFit="1"/>
    </xf>
    <xf numFmtId="0" fontId="2" fillId="10" borderId="0" xfId="0" applyFont="1" applyFill="1" applyAlignment="1">
      <alignment horizontal="left" vertical="top" wrapText="1"/>
    </xf>
    <xf numFmtId="2" fontId="11" fillId="10" borderId="0" xfId="0" applyNumberFormat="1" applyFont="1" applyFill="1" applyAlignment="1">
      <alignment horizontal="right" vertical="top" shrinkToFit="1"/>
    </xf>
    <xf numFmtId="164" fontId="4" fillId="0" borderId="15" xfId="0" applyNumberFormat="1" applyFont="1" applyBorder="1" applyAlignment="1">
      <alignment horizontal="right" vertical="top" shrinkToFit="1"/>
    </xf>
    <xf numFmtId="165" fontId="4" fillId="0" borderId="13" xfId="0" applyNumberFormat="1" applyFont="1" applyBorder="1" applyAlignment="1">
      <alignment horizontal="right" vertical="top" shrinkToFit="1"/>
    </xf>
    <xf numFmtId="164" fontId="4" fillId="0" borderId="13" xfId="0" applyNumberFormat="1" applyFont="1" applyBorder="1" applyAlignment="1">
      <alignment horizontal="right" vertical="top" shrinkToFit="1"/>
    </xf>
    <xf numFmtId="164" fontId="4" fillId="0" borderId="14" xfId="0" applyNumberFormat="1" applyFont="1" applyBorder="1" applyAlignment="1">
      <alignment horizontal="right" vertical="top" shrinkToFit="1"/>
    </xf>
    <xf numFmtId="0" fontId="2" fillId="10" borderId="0" xfId="0" applyFont="1" applyFill="1" applyAlignment="1">
      <alignment horizontal="left" vertical="top" wrapText="1" indent="3"/>
    </xf>
    <xf numFmtId="165" fontId="4" fillId="0" borderId="0" xfId="0" applyNumberFormat="1" applyFont="1" applyAlignment="1">
      <alignment horizontal="right" vertical="top" shrinkToFit="1"/>
    </xf>
    <xf numFmtId="1" fontId="11" fillId="10" borderId="0" xfId="0" applyNumberFormat="1" applyFont="1" applyFill="1" applyAlignment="1">
      <alignment horizontal="right" vertical="top" shrinkToFit="1"/>
    </xf>
    <xf numFmtId="0" fontId="2" fillId="10" borderId="16" xfId="0" applyFont="1" applyFill="1" applyBorder="1" applyAlignment="1">
      <alignment horizontal="left" vertical="top" wrapText="1"/>
    </xf>
    <xf numFmtId="0" fontId="12" fillId="12" borderId="18" xfId="0" applyFont="1" applyFill="1" applyBorder="1" applyAlignment="1">
      <alignment horizontal="center" vertical="top" wrapText="1"/>
    </xf>
    <xf numFmtId="0" fontId="12" fillId="12" borderId="18" xfId="0" applyFont="1" applyFill="1" applyBorder="1" applyAlignment="1">
      <alignment horizontal="left" vertical="top" wrapText="1" indent="2"/>
    </xf>
    <xf numFmtId="0" fontId="12" fillId="12" borderId="18" xfId="0" applyFont="1" applyFill="1" applyBorder="1" applyAlignment="1">
      <alignment horizontal="right" vertical="top" wrapText="1"/>
    </xf>
    <xf numFmtId="0" fontId="12" fillId="12" borderId="18" xfId="0" applyFont="1" applyFill="1" applyBorder="1" applyAlignment="1">
      <alignment horizontal="left" vertical="top" wrapText="1" indent="3"/>
    </xf>
    <xf numFmtId="1" fontId="13" fillId="0" borderId="19" xfId="0" applyNumberFormat="1" applyFont="1" applyBorder="1" applyAlignment="1">
      <alignment horizontal="center" vertical="top" shrinkToFit="1"/>
    </xf>
    <xf numFmtId="1" fontId="13" fillId="0" borderId="19" xfId="0" applyNumberFormat="1" applyFont="1" applyBorder="1" applyAlignment="1">
      <alignment horizontal="right" vertical="top" shrinkToFit="1"/>
    </xf>
    <xf numFmtId="9" fontId="13" fillId="0" borderId="19" xfId="0" applyNumberFormat="1" applyFont="1" applyBorder="1" applyAlignment="1">
      <alignment horizontal="center" vertical="top" shrinkToFit="1"/>
    </xf>
    <xf numFmtId="166" fontId="0" fillId="0" borderId="0" xfId="0" applyNumberFormat="1"/>
    <xf numFmtId="167" fontId="14" fillId="0" borderId="19" xfId="0" applyNumberFormat="1" applyFont="1" applyBorder="1" applyAlignment="1">
      <alignment horizontal="right" vertical="top" wrapText="1" indent="1"/>
    </xf>
    <xf numFmtId="1" fontId="13" fillId="14" borderId="19" xfId="0" applyNumberFormat="1" applyFont="1" applyFill="1" applyBorder="1" applyAlignment="1">
      <alignment horizontal="center" vertical="top" shrinkToFit="1"/>
    </xf>
    <xf numFmtId="167" fontId="14" fillId="14" borderId="19" xfId="0" applyNumberFormat="1" applyFont="1" applyFill="1" applyBorder="1" applyAlignment="1">
      <alignment horizontal="right" vertical="top" wrapText="1" indent="1"/>
    </xf>
    <xf numFmtId="1" fontId="13" fillId="14" borderId="19" xfId="0" applyNumberFormat="1" applyFont="1" applyFill="1" applyBorder="1" applyAlignment="1">
      <alignment horizontal="right" vertical="top" shrinkToFit="1"/>
    </xf>
    <xf numFmtId="9" fontId="13" fillId="14" borderId="19" xfId="0" applyNumberFormat="1" applyFont="1" applyFill="1" applyBorder="1" applyAlignment="1">
      <alignment horizontal="center" vertical="top" shrinkToFit="1"/>
    </xf>
    <xf numFmtId="1" fontId="13" fillId="14" borderId="20" xfId="0" applyNumberFormat="1" applyFont="1" applyFill="1" applyBorder="1" applyAlignment="1">
      <alignment horizontal="center" vertical="top" shrinkToFit="1"/>
    </xf>
    <xf numFmtId="1" fontId="13" fillId="14" borderId="20" xfId="0" applyNumberFormat="1" applyFont="1" applyFill="1" applyBorder="1" applyAlignment="1">
      <alignment horizontal="right" vertical="top" shrinkToFit="1"/>
    </xf>
    <xf numFmtId="167" fontId="14" fillId="0" borderId="30" xfId="0" applyNumberFormat="1" applyFont="1" applyBorder="1" applyAlignment="1">
      <alignment horizontal="right" vertical="top" wrapText="1" indent="1"/>
    </xf>
    <xf numFmtId="9" fontId="13" fillId="0" borderId="31" xfId="0" applyNumberFormat="1" applyFont="1" applyBorder="1" applyAlignment="1">
      <alignment horizontal="right" vertical="top" shrinkToFit="1"/>
    </xf>
    <xf numFmtId="167" fontId="14" fillId="0" borderId="29" xfId="0" applyNumberFormat="1" applyFont="1" applyBorder="1" applyAlignment="1">
      <alignment horizontal="right" vertical="top" wrapText="1" indent="1"/>
    </xf>
    <xf numFmtId="0" fontId="1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10" borderId="17" xfId="0" applyFont="1" applyFill="1" applyBorder="1" applyAlignment="1">
      <alignment horizontal="center" vertical="top" wrapText="1"/>
    </xf>
    <xf numFmtId="0" fontId="2" fillId="10" borderId="13" xfId="0" applyFont="1" applyFill="1" applyBorder="1" applyAlignment="1">
      <alignment horizontal="center" vertical="top" wrapText="1"/>
    </xf>
    <xf numFmtId="0" fontId="0" fillId="0" borderId="21" xfId="0" applyBorder="1" applyAlignment="1">
      <alignment horizontal="left" wrapText="1"/>
    </xf>
    <xf numFmtId="0" fontId="0" fillId="0" borderId="0" xfId="0" applyAlignment="1">
      <alignment horizontal="left" vertical="top" wrapText="1"/>
    </xf>
    <xf numFmtId="0" fontId="14" fillId="0" borderId="26" xfId="0" applyFont="1" applyBorder="1" applyAlignment="1">
      <alignment horizontal="right" vertical="top" wrapText="1"/>
    </xf>
    <xf numFmtId="0" fontId="14" fillId="0" borderId="27" xfId="0" applyFont="1" applyBorder="1" applyAlignment="1">
      <alignment horizontal="right" vertical="top" wrapText="1"/>
    </xf>
    <xf numFmtId="0" fontId="14" fillId="0" borderId="25" xfId="0" applyFont="1" applyBorder="1" applyAlignment="1">
      <alignment horizontal="right" vertical="top" wrapText="1"/>
    </xf>
    <xf numFmtId="0" fontId="14" fillId="0" borderId="22" xfId="0" applyFont="1" applyBorder="1" applyAlignment="1">
      <alignment horizontal="right" vertical="top" wrapText="1"/>
    </xf>
    <xf numFmtId="0" fontId="14" fillId="0" borderId="23" xfId="0" applyFont="1" applyBorder="1" applyAlignment="1">
      <alignment horizontal="right" vertical="top"/>
    </xf>
    <xf numFmtId="0" fontId="14" fillId="0" borderId="24" xfId="0" applyFont="1" applyBorder="1" applyAlignment="1">
      <alignment horizontal="right" vertical="top"/>
    </xf>
    <xf numFmtId="166" fontId="15" fillId="13" borderId="28" xfId="0" applyNumberFormat="1" applyFont="1" applyFill="1" applyBorder="1" applyAlignment="1">
      <alignment horizontal="right" vertical="top" wrapText="1" indent="1"/>
    </xf>
    <xf numFmtId="1" fontId="18" fillId="0" borderId="19" xfId="0" applyNumberFormat="1" applyFont="1" applyBorder="1" applyAlignment="1">
      <alignment horizontal="center" vertical="top" shrinkToFit="1"/>
    </xf>
    <xf numFmtId="1" fontId="18" fillId="10" borderId="19" xfId="0" applyNumberFormat="1" applyFont="1" applyFill="1" applyBorder="1" applyAlignment="1">
      <alignment horizontal="center" vertical="top" shrinkToFit="1"/>
    </xf>
    <xf numFmtId="0" fontId="17" fillId="12" borderId="32" xfId="0" applyFont="1" applyFill="1" applyBorder="1" applyAlignment="1">
      <alignment horizontal="center" vertical="top" wrapText="1"/>
    </xf>
    <xf numFmtId="0" fontId="17" fillId="12" borderId="33" xfId="0" applyFont="1" applyFill="1" applyBorder="1" applyAlignment="1">
      <alignment horizontal="center" vertical="top" wrapText="1"/>
    </xf>
    <xf numFmtId="0" fontId="17" fillId="12" borderId="34" xfId="0" applyFont="1" applyFill="1" applyBorder="1" applyAlignment="1">
      <alignment horizontal="center" vertical="top" wrapText="1"/>
    </xf>
    <xf numFmtId="1" fontId="18" fillId="0" borderId="35" xfId="0" applyNumberFormat="1" applyFont="1" applyBorder="1" applyAlignment="1">
      <alignment horizontal="center" vertical="top" shrinkToFit="1"/>
    </xf>
    <xf numFmtId="1" fontId="18" fillId="0" borderId="36" xfId="0" applyNumberFormat="1" applyFont="1" applyBorder="1" applyAlignment="1">
      <alignment horizontal="center" vertical="top" shrinkToFit="1"/>
    </xf>
    <xf numFmtId="1" fontId="18" fillId="10" borderId="35" xfId="0" applyNumberFormat="1" applyFont="1" applyFill="1" applyBorder="1" applyAlignment="1">
      <alignment horizontal="center" vertical="top" shrinkToFit="1"/>
    </xf>
    <xf numFmtId="0" fontId="18" fillId="11" borderId="36" xfId="0" applyNumberFormat="1" applyFont="1" applyFill="1" applyBorder="1" applyAlignment="1">
      <alignment horizontal="center" vertical="top" shrinkToFit="1"/>
    </xf>
    <xf numFmtId="168" fontId="18" fillId="0" borderId="36" xfId="0" applyNumberFormat="1" applyFont="1" applyBorder="1" applyAlignment="1">
      <alignment horizontal="center" vertical="top" shrinkToFit="1"/>
    </xf>
    <xf numFmtId="2" fontId="18" fillId="11" borderId="36" xfId="0" applyNumberFormat="1" applyFont="1" applyFill="1" applyBorder="1" applyAlignment="1">
      <alignment horizontal="center" vertical="top" shrinkToFit="1"/>
    </xf>
    <xf numFmtId="165" fontId="18" fillId="0" borderId="36" xfId="0" applyNumberFormat="1" applyFont="1" applyBorder="1" applyAlignment="1">
      <alignment horizontal="center" vertical="top" shrinkToFit="1"/>
    </xf>
    <xf numFmtId="168" fontId="18" fillId="11" borderId="36" xfId="0" applyNumberFormat="1" applyFont="1" applyFill="1" applyBorder="1" applyAlignment="1">
      <alignment horizontal="center" vertical="top" shrinkToFit="1"/>
    </xf>
    <xf numFmtId="164" fontId="18" fillId="11" borderId="36" xfId="0" applyNumberFormat="1" applyFont="1" applyFill="1" applyBorder="1" applyAlignment="1">
      <alignment horizontal="center" vertical="top" shrinkToFit="1"/>
    </xf>
    <xf numFmtId="1" fontId="18" fillId="10" borderId="37" xfId="0" applyNumberFormat="1" applyFont="1" applyFill="1" applyBorder="1" applyAlignment="1">
      <alignment horizontal="center" vertical="top" shrinkToFit="1"/>
    </xf>
    <xf numFmtId="1" fontId="18" fillId="10" borderId="38" xfId="0" applyNumberFormat="1" applyFont="1" applyFill="1" applyBorder="1" applyAlignment="1">
      <alignment horizontal="center" vertical="top" shrinkToFit="1"/>
    </xf>
    <xf numFmtId="165" fontId="18" fillId="11" borderId="39" xfId="0" applyNumberFormat="1" applyFont="1" applyFill="1" applyBorder="1" applyAlignment="1">
      <alignment horizontal="center" vertical="top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90408573928258973"/>
          <c:h val="0.61961395450568679"/>
        </c:manualLayout>
      </c:layout>
      <c:scatterChart>
        <c:scatterStyle val="lineMarker"/>
        <c:varyColors val="0"/>
        <c:ser>
          <c:idx val="10"/>
          <c:order val="10"/>
          <c:tx>
            <c:v>Speed(m/s)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QT_04!$B$10:$B$19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QT_04!$D$10:$D$19</c:f>
              <c:numCache>
                <c:formatCode>General</c:formatCode>
                <c:ptCount val="10"/>
                <c:pt idx="0" formatCode="0">
                  <c:v>5</c:v>
                </c:pt>
                <c:pt idx="1">
                  <c:v>5</c:v>
                </c:pt>
                <c:pt idx="2" formatCode="0.000000000">
                  <c:v>5.666666666666667</c:v>
                </c:pt>
                <c:pt idx="3" formatCode="0.00">
                  <c:v>6.75</c:v>
                </c:pt>
                <c:pt idx="4" formatCode="0.0">
                  <c:v>7.4</c:v>
                </c:pt>
                <c:pt idx="5" formatCode="0.000000000">
                  <c:v>8.1666666666666661</c:v>
                </c:pt>
                <c:pt idx="6" formatCode="0">
                  <c:v>9</c:v>
                </c:pt>
                <c:pt idx="7" formatCode="0.000">
                  <c:v>9.375</c:v>
                </c:pt>
                <c:pt idx="8" formatCode="0.000000000">
                  <c:v>9.2222222222222214</c:v>
                </c:pt>
                <c:pt idx="9" formatCode="0.0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FC2-4C66-A0E0-CF4C124AE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23760"/>
        <c:axId val="4265170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QT_04!$B$10:$B$19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QT_04!$D$10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FC2-4C66-A0E0-CF4C124AE369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QT_04!$B$10:$B$19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QT_04!$D$11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FC2-4C66-A0E0-CF4C124AE369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QT_04!$B$10:$B$19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QT_04!$D$12</c15:sqref>
                        </c15:formulaRef>
                      </c:ext>
                    </c:extLst>
                    <c:numCache>
                      <c:formatCode>0.000000000</c:formatCode>
                      <c:ptCount val="1"/>
                      <c:pt idx="0">
                        <c:v>5.666666666666667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FC2-4C66-A0E0-CF4C124AE369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QT_04!$B$10:$B$19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QT_04!$D$13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6.75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FC2-4C66-A0E0-CF4C124AE369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QT_04!$B$10:$B$19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QT_04!$D$14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FC2-4C66-A0E0-CF4C124AE369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QT_04!$B$10:$B$19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QT_04!$D$15</c15:sqref>
                        </c15:formulaRef>
                      </c:ext>
                    </c:extLst>
                    <c:numCache>
                      <c:formatCode>0.000000000</c:formatCode>
                      <c:ptCount val="1"/>
                      <c:pt idx="0">
                        <c:v>8.1666666666666661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0FC2-4C66-A0E0-CF4C124AE369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QT_04!$B$10:$B$19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QT_04!$D$16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0FC2-4C66-A0E0-CF4C124AE369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QT_04!$B$10:$B$19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QT_04!$D$17</c15:sqref>
                        </c15:formulaRef>
                      </c:ext>
                    </c:extLst>
                    <c:numCache>
                      <c:formatCode>0.000</c:formatCode>
                      <c:ptCount val="1"/>
                      <c:pt idx="0">
                        <c:v>9.375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0FC2-4C66-A0E0-CF4C124AE369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QT_04!$B$10:$B$19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QT_04!$D$18</c15:sqref>
                        </c15:formulaRef>
                      </c:ext>
                    </c:extLst>
                    <c:numCache>
                      <c:formatCode>0.000000000</c:formatCode>
                      <c:ptCount val="1"/>
                      <c:pt idx="0">
                        <c:v>9.2222222222222214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0FC2-4C66-A0E0-CF4C124AE369}"/>
                  </c:ext>
                </c:extLst>
              </c15:ser>
            </c15:filteredScatterSeries>
            <c15:filteredScatterSeries>
              <c15:ser>
                <c:idx val="9"/>
                <c:order val="9"/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QT_04!$B$10:$B$19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QT_04!$D$19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0FC2-4C66-A0E0-CF4C124AE369}"/>
                  </c:ext>
                </c:extLst>
              </c15:ser>
            </c15:filteredScatterSeries>
          </c:ext>
        </c:extLst>
      </c:scatterChart>
      <c:valAx>
        <c:axId val="647623760"/>
        <c:scaling>
          <c:orientation val="minMax"/>
          <c:max val="10.2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17040"/>
        <c:crosses val="autoZero"/>
        <c:crossBetween val="midCat"/>
        <c:majorUnit val="1"/>
      </c:valAx>
      <c:valAx>
        <c:axId val="4265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2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Speed/Distance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90408573928258973"/>
          <c:h val="0.61961395450568679"/>
        </c:manualLayout>
      </c:layout>
      <c:scatterChart>
        <c:scatterStyle val="lineMarker"/>
        <c:varyColors val="0"/>
        <c:ser>
          <c:idx val="11"/>
          <c:order val="0"/>
          <c:tx>
            <c:v>Distanace(m)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QT_04!$C$10:$C$19</c:f>
              <c:numCache>
                <c:formatCode>0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xVal>
          <c:yVal>
            <c:numRef>
              <c:f>QT_04!$D$10:$D$19</c:f>
              <c:numCache>
                <c:formatCode>General</c:formatCode>
                <c:ptCount val="10"/>
                <c:pt idx="0" formatCode="0">
                  <c:v>5</c:v>
                </c:pt>
                <c:pt idx="1">
                  <c:v>5</c:v>
                </c:pt>
                <c:pt idx="2" formatCode="0,000,000,000">
                  <c:v>5.666666666666667</c:v>
                </c:pt>
                <c:pt idx="3" formatCode="0.00">
                  <c:v>6.75</c:v>
                </c:pt>
                <c:pt idx="4" formatCode="#,#00">
                  <c:v>7.4</c:v>
                </c:pt>
                <c:pt idx="5" formatCode="0,000,000,000">
                  <c:v>8.1666666666666661</c:v>
                </c:pt>
                <c:pt idx="6" formatCode="0">
                  <c:v>9</c:v>
                </c:pt>
                <c:pt idx="7" formatCode="0,000">
                  <c:v>9.375</c:v>
                </c:pt>
                <c:pt idx="8" formatCode="0,000,000,000">
                  <c:v>9.2222222222222214</c:v>
                </c:pt>
                <c:pt idx="9" formatCode="#,#00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ED8-49DE-9C0C-9707ACC6F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23760"/>
        <c:axId val="4265170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QT_04!$B$10:$B$19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QT_04!$D$10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6ED8-49DE-9C0C-9707ACC6F2E9}"/>
                  </c:ext>
                </c:extLst>
              </c15:ser>
            </c15:filteredScatterSeries>
            <c15:filteredScatterSeries>
              <c15:ser>
                <c:idx val="1"/>
                <c:order val="2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QT_04!$B$10:$B$19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QT_04!$D$11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6ED8-49DE-9C0C-9707ACC6F2E9}"/>
                  </c:ext>
                </c:extLst>
              </c15:ser>
            </c15:filteredScatterSeries>
            <c15:filteredScatterSeries>
              <c15:ser>
                <c:idx val="2"/>
                <c:order val="3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QT_04!$B$10:$B$19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QT_04!$D$12</c15:sqref>
                        </c15:formulaRef>
                      </c:ext>
                    </c:extLst>
                    <c:numCache>
                      <c:formatCode>0.000000000</c:formatCode>
                      <c:ptCount val="1"/>
                      <c:pt idx="0">
                        <c:v>5.666666666666667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6ED8-49DE-9C0C-9707ACC6F2E9}"/>
                  </c:ext>
                </c:extLst>
              </c15:ser>
            </c15:filteredScatterSeries>
            <c15:filteredScatterSeries>
              <c15:ser>
                <c:idx val="3"/>
                <c:order val="4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QT_04!$B$10:$B$19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QT_04!$D$13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6.75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6ED8-49DE-9C0C-9707ACC6F2E9}"/>
                  </c:ext>
                </c:extLst>
              </c15:ser>
            </c15:filteredScatterSeries>
            <c15:filteredScatterSeries>
              <c15:ser>
                <c:idx val="4"/>
                <c:order val="5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QT_04!$B$10:$B$19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QT_04!$D$14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6ED8-49DE-9C0C-9707ACC6F2E9}"/>
                  </c:ext>
                </c:extLst>
              </c15:ser>
            </c15:filteredScatterSeries>
            <c15:filteredScatterSeries>
              <c15:ser>
                <c:idx val="5"/>
                <c:order val="6"/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QT_04!$B$10:$B$19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QT_04!$D$15</c15:sqref>
                        </c15:formulaRef>
                      </c:ext>
                    </c:extLst>
                    <c:numCache>
                      <c:formatCode>0.000000000</c:formatCode>
                      <c:ptCount val="1"/>
                      <c:pt idx="0">
                        <c:v>8.1666666666666661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6ED8-49DE-9C0C-9707ACC6F2E9}"/>
                  </c:ext>
                </c:extLst>
              </c15:ser>
            </c15:filteredScatterSeries>
            <c15:filteredScatterSeries>
              <c15:ser>
                <c:idx val="6"/>
                <c:order val="7"/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QT_04!$B$10:$B$19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QT_04!$D$16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1-6ED8-49DE-9C0C-9707ACC6F2E9}"/>
                  </c:ext>
                </c:extLst>
              </c15:ser>
            </c15:filteredScatterSeries>
            <c15:filteredScatterSeries>
              <c15:ser>
                <c:idx val="7"/>
                <c:order val="8"/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QT_04!$B$10:$B$19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QT_04!$D$17</c15:sqref>
                        </c15:formulaRef>
                      </c:ext>
                    </c:extLst>
                    <c:numCache>
                      <c:formatCode>0.000</c:formatCode>
                      <c:ptCount val="1"/>
                      <c:pt idx="0">
                        <c:v>9.375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3-6ED8-49DE-9C0C-9707ACC6F2E9}"/>
                  </c:ext>
                </c:extLst>
              </c15:ser>
            </c15:filteredScatterSeries>
            <c15:filteredScatterSeries>
              <c15:ser>
                <c:idx val="8"/>
                <c:order val="9"/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QT_04!$B$10:$B$19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QT_04!$D$18</c15:sqref>
                        </c15:formulaRef>
                      </c:ext>
                    </c:extLst>
                    <c:numCache>
                      <c:formatCode>0.000000000</c:formatCode>
                      <c:ptCount val="1"/>
                      <c:pt idx="0">
                        <c:v>9.2222222222222214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5-6ED8-49DE-9C0C-9707ACC6F2E9}"/>
                  </c:ext>
                </c:extLst>
              </c15:ser>
            </c15:filteredScatterSeries>
            <c15:filteredScatterSeries>
              <c15:ser>
                <c:idx val="9"/>
                <c:order val="10"/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QT_04!$B$10:$B$19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QT_04!$D$19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7-6ED8-49DE-9C0C-9707ACC6F2E9}"/>
                  </c:ext>
                </c:extLst>
              </c15:ser>
            </c15:filteredScatterSeries>
            <c15:filteredScatterSeries>
              <c15:ser>
                <c:idx val="10"/>
                <c:order val="11"/>
                <c:tx>
                  <c:v>Speed(m/s)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QT_04!$B$10:$B$19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QT_04!$D$10:$D$19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 formatCode="0">
                        <c:v>5</c:v>
                      </c:pt>
                      <c:pt idx="1">
                        <c:v>5</c:v>
                      </c:pt>
                      <c:pt idx="2" formatCode="0.000000000">
                        <c:v>5.666666666666667</c:v>
                      </c:pt>
                      <c:pt idx="3" formatCode="0.00">
                        <c:v>6.75</c:v>
                      </c:pt>
                      <c:pt idx="4" formatCode="0.0">
                        <c:v>7.4</c:v>
                      </c:pt>
                      <c:pt idx="5" formatCode="0.000000000">
                        <c:v>8.1666666666666661</c:v>
                      </c:pt>
                      <c:pt idx="6" formatCode="0">
                        <c:v>9</c:v>
                      </c:pt>
                      <c:pt idx="7" formatCode="0.000">
                        <c:v>9.375</c:v>
                      </c:pt>
                      <c:pt idx="8" formatCode="0.000000000">
                        <c:v>9.2222222222222214</c:v>
                      </c:pt>
                      <c:pt idx="9" formatCode="0.0">
                        <c:v>9.1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ED8-49DE-9C0C-9707ACC6F2E9}"/>
                  </c:ext>
                </c:extLst>
              </c15:ser>
            </c15:filteredScatterSeries>
          </c:ext>
        </c:extLst>
      </c:scatterChart>
      <c:valAx>
        <c:axId val="647623760"/>
        <c:scaling>
          <c:orientation val="minMax"/>
          <c:max val="100"/>
          <c:min val="0.4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17040"/>
        <c:crosses val="autoZero"/>
        <c:crossBetween val="midCat"/>
        <c:majorUnit val="5.03"/>
        <c:minorUnit val="1.006"/>
      </c:valAx>
      <c:valAx>
        <c:axId val="4265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2376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0</xdr:row>
      <xdr:rowOff>175260</xdr:rowOff>
    </xdr:from>
    <xdr:to>
      <xdr:col>12</xdr:col>
      <xdr:colOff>594360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922BAA-476E-251B-85DA-01F80E511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291465</xdr:colOff>
      <xdr:row>15</xdr:row>
      <xdr:rowOff>13335</xdr:rowOff>
    </xdr:from>
    <xdr:to>
      <xdr:col>12</xdr:col>
      <xdr:colOff>596265</xdr:colOff>
      <xdr:row>29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1C6E03-68FF-F09B-AF4B-F87B05E51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57385-A507-4AF8-ABEE-F67B35A656EC}">
  <sheetPr codeName="Sheet1"/>
  <dimension ref="A1:P66"/>
  <sheetViews>
    <sheetView workbookViewId="0">
      <selection sqref="A1:B2"/>
    </sheetView>
  </sheetViews>
  <sheetFormatPr defaultRowHeight="14.4"/>
  <cols>
    <col min="1" max="1" width="12" customWidth="1"/>
    <col min="2" max="2" width="27.5546875" customWidth="1"/>
    <col min="3" max="3" width="8.88671875" customWidth="1"/>
    <col min="7" max="7" width="8.88671875" customWidth="1"/>
    <col min="8" max="8" width="12" customWidth="1"/>
    <col min="9" max="9" width="13.77734375" customWidth="1"/>
    <col min="10" max="10" width="13.77734375" style="14" customWidth="1"/>
    <col min="11" max="14" width="8.88671875" customWidth="1"/>
  </cols>
  <sheetData>
    <row r="1" spans="1:16" ht="30" customHeight="1">
      <c r="A1" s="65" t="s">
        <v>42</v>
      </c>
      <c r="B1" s="65"/>
      <c r="C1" s="1"/>
      <c r="D1" s="64" t="s">
        <v>43</v>
      </c>
      <c r="E1" s="64"/>
      <c r="F1" s="64"/>
      <c r="H1" s="63" t="s">
        <v>42</v>
      </c>
      <c r="I1" s="63"/>
      <c r="J1" s="63"/>
    </row>
    <row r="2" spans="1:16" ht="14.4" customHeight="1">
      <c r="A2" s="2" t="s">
        <v>0</v>
      </c>
      <c r="B2" s="3" t="s">
        <v>1</v>
      </c>
      <c r="C2" s="1"/>
      <c r="D2" s="24"/>
      <c r="E2" s="24"/>
      <c r="F2" s="24"/>
      <c r="H2" s="18" t="s">
        <v>0</v>
      </c>
      <c r="I2" s="17" t="s">
        <v>44</v>
      </c>
      <c r="J2" s="20" t="s">
        <v>45</v>
      </c>
    </row>
    <row r="3" spans="1:16">
      <c r="A3" s="4">
        <v>591</v>
      </c>
      <c r="B3" s="5" t="s">
        <v>2</v>
      </c>
      <c r="D3" s="24"/>
      <c r="E3" s="24"/>
      <c r="F3" s="24"/>
      <c r="H3" s="4">
        <v>591</v>
      </c>
      <c r="I3" s="5" t="s">
        <v>46</v>
      </c>
      <c r="J3" s="16" t="s">
        <v>47</v>
      </c>
    </row>
    <row r="4" spans="1:16">
      <c r="A4" s="6">
        <v>9567</v>
      </c>
      <c r="B4" s="7" t="s">
        <v>3</v>
      </c>
      <c r="D4" s="24"/>
      <c r="E4" s="24"/>
      <c r="F4" s="24"/>
      <c r="H4" s="6">
        <v>9567</v>
      </c>
      <c r="I4" s="7" t="s">
        <v>48</v>
      </c>
      <c r="J4" s="19" t="s">
        <v>49</v>
      </c>
    </row>
    <row r="5" spans="1:16">
      <c r="A5" s="4">
        <v>542</v>
      </c>
      <c r="B5" s="5" t="s">
        <v>4</v>
      </c>
      <c r="D5" s="24"/>
      <c r="E5" s="24"/>
      <c r="F5" s="24"/>
      <c r="H5" s="4">
        <v>542</v>
      </c>
      <c r="I5" s="5" t="s">
        <v>50</v>
      </c>
      <c r="J5" s="16" t="s">
        <v>51</v>
      </c>
    </row>
    <row r="6" spans="1:16">
      <c r="A6" s="6">
        <v>346</v>
      </c>
      <c r="B6" s="7" t="s">
        <v>5</v>
      </c>
      <c r="D6" s="24"/>
      <c r="E6" s="24"/>
      <c r="F6" s="24"/>
      <c r="H6" s="6">
        <v>346</v>
      </c>
      <c r="I6" s="7" t="s">
        <v>50</v>
      </c>
      <c r="J6" s="19" t="s">
        <v>52</v>
      </c>
      <c r="P6" s="15"/>
    </row>
    <row r="7" spans="1:16">
      <c r="A7" s="4">
        <v>849</v>
      </c>
      <c r="B7" s="5" t="s">
        <v>6</v>
      </c>
      <c r="D7" s="23"/>
      <c r="E7" s="23"/>
      <c r="F7" s="23"/>
      <c r="H7" s="4">
        <v>849</v>
      </c>
      <c r="I7" s="5" t="s">
        <v>46</v>
      </c>
      <c r="J7" s="16" t="s">
        <v>53</v>
      </c>
    </row>
    <row r="8" spans="1:16">
      <c r="A8" s="6">
        <v>552</v>
      </c>
      <c r="B8" s="7" t="s">
        <v>7</v>
      </c>
      <c r="D8" s="23"/>
      <c r="E8" s="23"/>
      <c r="F8" s="23"/>
      <c r="H8" s="6">
        <v>552</v>
      </c>
      <c r="I8" s="7" t="s">
        <v>50</v>
      </c>
      <c r="J8" s="19" t="s">
        <v>54</v>
      </c>
    </row>
    <row r="9" spans="1:16">
      <c r="A9" s="4">
        <v>173</v>
      </c>
      <c r="B9" s="5" t="s">
        <v>8</v>
      </c>
      <c r="D9" s="23"/>
      <c r="E9" s="23"/>
      <c r="F9" s="23"/>
      <c r="H9" s="4">
        <v>173</v>
      </c>
      <c r="I9" s="5" t="s">
        <v>46</v>
      </c>
      <c r="J9" s="16" t="s">
        <v>52</v>
      </c>
    </row>
    <row r="10" spans="1:16">
      <c r="A10" s="8">
        <v>1355</v>
      </c>
      <c r="B10" s="9" t="s">
        <v>9</v>
      </c>
      <c r="D10" s="23"/>
      <c r="E10" s="23"/>
      <c r="F10" s="23"/>
      <c r="H10" s="8">
        <v>1355</v>
      </c>
      <c r="I10" s="9" t="s">
        <v>46</v>
      </c>
      <c r="J10" s="19" t="s">
        <v>54</v>
      </c>
    </row>
    <row r="11" spans="1:16">
      <c r="A11" s="10">
        <v>193</v>
      </c>
      <c r="B11" s="11" t="s">
        <v>10</v>
      </c>
      <c r="D11" s="23"/>
      <c r="E11" s="23"/>
      <c r="F11" s="23"/>
      <c r="H11" s="10">
        <v>193</v>
      </c>
      <c r="I11" s="11" t="s">
        <v>55</v>
      </c>
      <c r="J11" s="16" t="s">
        <v>56</v>
      </c>
    </row>
    <row r="12" spans="1:16">
      <c r="A12" s="12">
        <v>615</v>
      </c>
      <c r="B12" s="13" t="s">
        <v>11</v>
      </c>
      <c r="D12" s="23"/>
      <c r="E12" s="23"/>
      <c r="F12" s="23"/>
      <c r="H12" s="12">
        <v>615</v>
      </c>
      <c r="I12" s="13" t="s">
        <v>55</v>
      </c>
      <c r="J12" s="19" t="s">
        <v>52</v>
      </c>
    </row>
    <row r="13" spans="1:16">
      <c r="A13" s="10">
        <v>1579</v>
      </c>
      <c r="B13" s="11" t="s">
        <v>12</v>
      </c>
      <c r="D13" s="23"/>
      <c r="E13" s="23"/>
      <c r="F13" s="23"/>
      <c r="H13" s="10">
        <v>1579</v>
      </c>
      <c r="I13" s="11" t="s">
        <v>55</v>
      </c>
      <c r="J13" s="16" t="s">
        <v>49</v>
      </c>
    </row>
    <row r="14" spans="1:16" ht="14.4" customHeight="1">
      <c r="A14" s="12">
        <v>547</v>
      </c>
      <c r="B14" s="13" t="s">
        <v>13</v>
      </c>
      <c r="H14" s="12">
        <v>547</v>
      </c>
      <c r="I14" s="13" t="s">
        <v>48</v>
      </c>
      <c r="J14" s="19" t="s">
        <v>51</v>
      </c>
    </row>
    <row r="15" spans="1:16" ht="14.4" customHeight="1">
      <c r="A15" s="10">
        <v>1687</v>
      </c>
      <c r="B15" s="11" t="s">
        <v>14</v>
      </c>
      <c r="H15" s="10">
        <v>1687</v>
      </c>
      <c r="I15" s="11" t="s">
        <v>57</v>
      </c>
      <c r="J15" s="16" t="s">
        <v>51</v>
      </c>
    </row>
    <row r="16" spans="1:16" ht="14.4" customHeight="1">
      <c r="A16" s="12">
        <v>972</v>
      </c>
      <c r="B16" s="13" t="s">
        <v>15</v>
      </c>
      <c r="H16" s="12">
        <v>972</v>
      </c>
      <c r="I16" s="13" t="s">
        <v>50</v>
      </c>
      <c r="J16" s="19" t="s">
        <v>49</v>
      </c>
    </row>
    <row r="17" spans="1:10" ht="14.4" customHeight="1">
      <c r="A17" s="10">
        <v>234</v>
      </c>
      <c r="B17" s="11" t="s">
        <v>16</v>
      </c>
      <c r="H17" s="10">
        <v>234</v>
      </c>
      <c r="I17" s="11" t="s">
        <v>50</v>
      </c>
      <c r="J17" s="16" t="s">
        <v>58</v>
      </c>
    </row>
    <row r="18" spans="1:10" ht="14.4" customHeight="1">
      <c r="A18" s="12">
        <v>151</v>
      </c>
      <c r="B18" s="13" t="s">
        <v>17</v>
      </c>
      <c r="H18" s="12">
        <v>151</v>
      </c>
      <c r="I18" s="13" t="s">
        <v>57</v>
      </c>
      <c r="J18" s="19" t="s">
        <v>56</v>
      </c>
    </row>
    <row r="19" spans="1:10" ht="14.4" customHeight="1">
      <c r="A19" s="10">
        <v>1793</v>
      </c>
      <c r="B19" s="11" t="s">
        <v>18</v>
      </c>
      <c r="H19" s="10">
        <v>1793</v>
      </c>
      <c r="I19" s="11" t="s">
        <v>48</v>
      </c>
      <c r="J19" s="16" t="s">
        <v>53</v>
      </c>
    </row>
    <row r="20" spans="1:10" ht="14.4" customHeight="1">
      <c r="A20" s="12">
        <v>315</v>
      </c>
      <c r="B20" s="13" t="s">
        <v>19</v>
      </c>
      <c r="H20" s="12">
        <v>315</v>
      </c>
      <c r="I20" s="13" t="s">
        <v>57</v>
      </c>
      <c r="J20" s="19" t="s">
        <v>53</v>
      </c>
    </row>
    <row r="21" spans="1:10" ht="14.4" customHeight="1">
      <c r="A21" s="10">
        <v>618</v>
      </c>
      <c r="B21" s="11" t="s">
        <v>20</v>
      </c>
      <c r="H21" s="10">
        <v>618</v>
      </c>
      <c r="I21" s="11" t="s">
        <v>48</v>
      </c>
      <c r="J21" s="16" t="s">
        <v>54</v>
      </c>
    </row>
    <row r="22" spans="1:10" ht="14.4" customHeight="1">
      <c r="A22" s="12">
        <v>246</v>
      </c>
      <c r="B22" s="13" t="s">
        <v>21</v>
      </c>
      <c r="H22" s="12">
        <v>246</v>
      </c>
      <c r="I22" s="13" t="s">
        <v>48</v>
      </c>
      <c r="J22" s="19" t="s">
        <v>47</v>
      </c>
    </row>
    <row r="23" spans="1:10" ht="14.4" customHeight="1">
      <c r="A23" s="10">
        <v>784</v>
      </c>
      <c r="B23" s="11" t="s">
        <v>22</v>
      </c>
      <c r="H23" s="10">
        <v>784</v>
      </c>
      <c r="I23" s="11" t="s">
        <v>48</v>
      </c>
      <c r="J23" s="16" t="s">
        <v>56</v>
      </c>
    </row>
    <row r="24" spans="1:10" ht="14.4" customHeight="1">
      <c r="A24" s="12">
        <v>316</v>
      </c>
      <c r="B24" s="13" t="s">
        <v>23</v>
      </c>
      <c r="H24" s="12">
        <v>316</v>
      </c>
      <c r="I24" s="13" t="s">
        <v>55</v>
      </c>
      <c r="J24" s="19" t="s">
        <v>51</v>
      </c>
    </row>
    <row r="25" spans="1:10" ht="14.4" customHeight="1">
      <c r="A25" s="10">
        <v>3155</v>
      </c>
      <c r="B25" s="11" t="s">
        <v>24</v>
      </c>
      <c r="H25" s="10">
        <v>3155</v>
      </c>
      <c r="I25" s="11" t="s">
        <v>46</v>
      </c>
      <c r="J25" s="16" t="s">
        <v>51</v>
      </c>
    </row>
    <row r="26" spans="1:10" ht="14.4" customHeight="1">
      <c r="A26" s="12">
        <v>318</v>
      </c>
      <c r="B26" s="13" t="s">
        <v>25</v>
      </c>
      <c r="H26" s="12">
        <v>318</v>
      </c>
      <c r="I26" s="13" t="s">
        <v>57</v>
      </c>
      <c r="J26" s="19" t="s">
        <v>58</v>
      </c>
    </row>
    <row r="27" spans="1:10" ht="14.4" customHeight="1">
      <c r="A27" s="10">
        <v>608</v>
      </c>
      <c r="B27" s="11" t="s">
        <v>26</v>
      </c>
      <c r="H27" s="10">
        <v>608</v>
      </c>
      <c r="I27" s="11" t="s">
        <v>50</v>
      </c>
      <c r="J27" s="16" t="s">
        <v>53</v>
      </c>
    </row>
    <row r="28" spans="1:10" ht="14.4" customHeight="1">
      <c r="A28" s="12">
        <v>561</v>
      </c>
      <c r="B28" s="13" t="s">
        <v>27</v>
      </c>
      <c r="H28" s="12">
        <v>561</v>
      </c>
      <c r="I28" s="13" t="s">
        <v>46</v>
      </c>
      <c r="J28" s="19" t="s">
        <v>56</v>
      </c>
    </row>
    <row r="29" spans="1:10" ht="14.4" customHeight="1">
      <c r="A29" s="10">
        <v>357</v>
      </c>
      <c r="B29" s="11" t="s">
        <v>28</v>
      </c>
      <c r="H29" s="10">
        <v>357</v>
      </c>
      <c r="I29" s="11" t="s">
        <v>57</v>
      </c>
      <c r="J29" s="16" t="s">
        <v>47</v>
      </c>
    </row>
    <row r="30" spans="1:10" ht="14.4" customHeight="1">
      <c r="A30" s="12">
        <v>1688</v>
      </c>
      <c r="B30" s="13" t="s">
        <v>29</v>
      </c>
      <c r="H30" s="12">
        <v>1688</v>
      </c>
      <c r="I30" s="13" t="s">
        <v>55</v>
      </c>
      <c r="J30" s="19" t="s">
        <v>53</v>
      </c>
    </row>
    <row r="31" spans="1:10" ht="14.4" customHeight="1">
      <c r="A31" s="10">
        <v>972</v>
      </c>
      <c r="B31" s="11" t="s">
        <v>30</v>
      </c>
      <c r="H31" s="10">
        <v>972</v>
      </c>
      <c r="I31" s="11" t="s">
        <v>50</v>
      </c>
      <c r="J31" s="16" t="s">
        <v>56</v>
      </c>
    </row>
    <row r="32" spans="1:10" ht="14.4" customHeight="1">
      <c r="A32" s="12">
        <v>568</v>
      </c>
      <c r="B32" s="13" t="s">
        <v>31</v>
      </c>
      <c r="H32" s="12">
        <v>568</v>
      </c>
      <c r="I32" s="13" t="s">
        <v>48</v>
      </c>
      <c r="J32" s="19" t="s">
        <v>58</v>
      </c>
    </row>
    <row r="33" spans="1:10" ht="14.4" customHeight="1">
      <c r="A33" s="10">
        <v>632</v>
      </c>
      <c r="B33" s="11" t="s">
        <v>32</v>
      </c>
      <c r="H33" s="10">
        <v>632</v>
      </c>
      <c r="I33" s="11" t="s">
        <v>55</v>
      </c>
      <c r="J33" s="16" t="s">
        <v>58</v>
      </c>
    </row>
    <row r="34" spans="1:10" ht="14.4" customHeight="1">
      <c r="A34" s="12">
        <v>551</v>
      </c>
      <c r="B34" s="13" t="s">
        <v>33</v>
      </c>
      <c r="H34" s="12">
        <v>551</v>
      </c>
      <c r="I34" s="13" t="s">
        <v>57</v>
      </c>
      <c r="J34" s="19" t="s">
        <v>54</v>
      </c>
    </row>
    <row r="35" spans="1:10" ht="14.4" customHeight="1">
      <c r="A35" s="10">
        <v>948</v>
      </c>
      <c r="B35" s="11" t="s">
        <v>34</v>
      </c>
      <c r="H35" s="10">
        <v>948</v>
      </c>
      <c r="I35" s="11" t="s">
        <v>48</v>
      </c>
      <c r="J35" s="16" t="s">
        <v>52</v>
      </c>
    </row>
    <row r="36" spans="1:10" ht="14.4" customHeight="1">
      <c r="A36" s="12">
        <v>1358</v>
      </c>
      <c r="B36" s="13" t="s">
        <v>35</v>
      </c>
      <c r="H36" s="12">
        <v>1358</v>
      </c>
      <c r="I36" s="13" t="s">
        <v>46</v>
      </c>
      <c r="J36" s="19" t="s">
        <v>49</v>
      </c>
    </row>
    <row r="37" spans="1:10" ht="14.4" customHeight="1">
      <c r="A37" s="10">
        <v>135</v>
      </c>
      <c r="B37" s="11" t="s">
        <v>36</v>
      </c>
      <c r="H37" s="10">
        <v>135</v>
      </c>
      <c r="I37" s="11" t="s">
        <v>46</v>
      </c>
      <c r="J37" s="16" t="s">
        <v>58</v>
      </c>
    </row>
    <row r="38" spans="1:10" ht="14.4" customHeight="1">
      <c r="A38" s="12">
        <v>849</v>
      </c>
      <c r="B38" s="13" t="s">
        <v>37</v>
      </c>
      <c r="H38" s="12">
        <v>849</v>
      </c>
      <c r="I38" s="13" t="s">
        <v>55</v>
      </c>
      <c r="J38" s="19" t="s">
        <v>47</v>
      </c>
    </row>
    <row r="39" spans="1:10" ht="14.4" customHeight="1">
      <c r="A39" s="10">
        <v>158</v>
      </c>
      <c r="B39" s="11" t="s">
        <v>38</v>
      </c>
      <c r="H39" s="10">
        <v>158</v>
      </c>
      <c r="I39" s="11" t="s">
        <v>57</v>
      </c>
      <c r="J39" s="16" t="s">
        <v>52</v>
      </c>
    </row>
    <row r="40" spans="1:10" ht="14.4" customHeight="1">
      <c r="A40" s="12">
        <v>1889</v>
      </c>
      <c r="B40" s="13" t="s">
        <v>39</v>
      </c>
      <c r="H40" s="12">
        <v>1889</v>
      </c>
      <c r="I40" s="13" t="s">
        <v>55</v>
      </c>
      <c r="J40" s="19" t="s">
        <v>54</v>
      </c>
    </row>
    <row r="41" spans="1:10" ht="14.4" customHeight="1">
      <c r="A41" s="10">
        <v>651</v>
      </c>
      <c r="B41" s="11" t="s">
        <v>40</v>
      </c>
      <c r="H41" s="10">
        <v>651</v>
      </c>
      <c r="I41" s="11" t="s">
        <v>57</v>
      </c>
      <c r="J41" s="16" t="s">
        <v>49</v>
      </c>
    </row>
    <row r="42" spans="1:10" ht="14.4" customHeight="1">
      <c r="A42" s="12">
        <v>651</v>
      </c>
      <c r="B42" s="13" t="s">
        <v>41</v>
      </c>
      <c r="H42" s="12">
        <v>651</v>
      </c>
      <c r="I42" s="13" t="s">
        <v>50</v>
      </c>
      <c r="J42" s="21" t="s">
        <v>47</v>
      </c>
    </row>
    <row r="43" spans="1:10" s="22" customFormat="1"/>
    <row r="44" spans="1:10" s="22" customFormat="1"/>
    <row r="45" spans="1:10" s="22" customFormat="1"/>
    <row r="46" spans="1:10" s="22" customFormat="1"/>
    <row r="47" spans="1:10" s="22" customFormat="1"/>
    <row r="48" spans="1:10" s="22" customFormat="1"/>
    <row r="49" s="22" customFormat="1"/>
    <row r="50" s="22" customFormat="1"/>
    <row r="51" s="22" customFormat="1"/>
    <row r="52" s="22" customFormat="1"/>
    <row r="53" s="22" customFormat="1"/>
    <row r="54" s="22" customFormat="1"/>
    <row r="55" s="22" customFormat="1"/>
    <row r="56" s="22" customFormat="1"/>
    <row r="57" s="22" customFormat="1"/>
    <row r="58" s="22" customFormat="1"/>
    <row r="59" s="22" customFormat="1"/>
    <row r="60" s="22" customFormat="1"/>
    <row r="61" s="22" customFormat="1"/>
    <row r="62" s="22" customFormat="1"/>
    <row r="63" s="22" customFormat="1"/>
    <row r="64" s="22" customFormat="1"/>
    <row r="65" s="22" customFormat="1"/>
    <row r="66" s="22" customFormat="1"/>
  </sheetData>
  <mergeCells count="3">
    <mergeCell ref="H1:J1"/>
    <mergeCell ref="D1:F1"/>
    <mergeCell ref="A1:B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8F82B-E5D5-4530-92DC-DB1D47556E96}">
  <dimension ref="A1:G11"/>
  <sheetViews>
    <sheetView workbookViewId="0">
      <selection sqref="A1:C7"/>
    </sheetView>
  </sheetViews>
  <sheetFormatPr defaultRowHeight="14.4"/>
  <cols>
    <col min="1" max="1" width="20.5546875" bestFit="1" customWidth="1"/>
    <col min="2" max="2" width="25.109375" bestFit="1" customWidth="1"/>
    <col min="3" max="3" width="23.6640625" bestFit="1" customWidth="1"/>
  </cols>
  <sheetData>
    <row r="1" spans="1:7">
      <c r="A1" s="35" t="s">
        <v>59</v>
      </c>
      <c r="B1" s="41" t="s">
        <v>60</v>
      </c>
      <c r="C1" s="35" t="s">
        <v>61</v>
      </c>
    </row>
    <row r="2" spans="1:7">
      <c r="A2" s="28" t="s">
        <v>62</v>
      </c>
      <c r="B2" s="29">
        <f>SUMIF('QT01'!I:I, A2, 'QT01'!H:H)</f>
        <v>8177</v>
      </c>
      <c r="C2" s="37">
        <f>AVERAGEIF('QT01'!I:I, A2, 'QT01'!H:H)</f>
        <v>1022.125</v>
      </c>
    </row>
    <row r="3" spans="1:7">
      <c r="A3" s="28" t="s">
        <v>63</v>
      </c>
      <c r="B3" s="29">
        <f>SUMIF('QT01'!I:I,A3, 'QT01'!H:H)</f>
        <v>4877</v>
      </c>
      <c r="C3" s="37">
        <f>AVERAGEIF('QT01'!I:I, A3, 'QT01'!H:H)</f>
        <v>609.625</v>
      </c>
    </row>
    <row r="4" spans="1:7">
      <c r="A4" s="28" t="s">
        <v>64</v>
      </c>
      <c r="B4" s="29">
        <f>SUMIF('QT01'!I:I,A4, 'QT01'!H:H)</f>
        <v>7761</v>
      </c>
      <c r="C4" s="40">
        <f>AVERAGEIF('QT01'!I:I, A4, 'QT01'!H:H)</f>
        <v>970.125</v>
      </c>
    </row>
    <row r="5" spans="1:7">
      <c r="A5" s="28" t="s">
        <v>65</v>
      </c>
      <c r="B5" s="29">
        <f>SUMIF('QT01'!I:I,A5, 'QT01'!H:H)</f>
        <v>15071</v>
      </c>
      <c r="C5" s="39">
        <f>AVERAGEIF('QT01'!I:I, A5, 'QT01'!H:H)</f>
        <v>1883.875</v>
      </c>
    </row>
    <row r="6" spans="1:7">
      <c r="A6" s="28" t="s">
        <v>66</v>
      </c>
      <c r="B6" s="29">
        <f>SUMIF('QT01'!I:I,A6, 'QT01'!H:H)</f>
        <v>4188</v>
      </c>
      <c r="C6" s="38">
        <f>AVERAGEIF('QT01'!I:I, A6, 'QT01'!H:H)</f>
        <v>523.5</v>
      </c>
    </row>
    <row r="7" spans="1:7">
      <c r="A7" s="35" t="s">
        <v>67</v>
      </c>
      <c r="B7" s="34">
        <f>SUM(B2:B6)</f>
        <v>40074</v>
      </c>
      <c r="C7" s="36">
        <f>AVERAGE(C2:C6)</f>
        <v>1001.85</v>
      </c>
    </row>
    <row r="11" spans="1:7">
      <c r="G11" s="33"/>
    </row>
  </sheetData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38788-6CE5-40E8-9C92-65842D8B9A72}">
  <dimension ref="A1:C10"/>
  <sheetViews>
    <sheetView workbookViewId="0">
      <selection activeCell="C3" sqref="C3"/>
    </sheetView>
  </sheetViews>
  <sheetFormatPr defaultRowHeight="14.4"/>
  <cols>
    <col min="1" max="1" width="20.5546875" bestFit="1" customWidth="1"/>
    <col min="2" max="2" width="25.109375" bestFit="1" customWidth="1"/>
    <col min="3" max="3" width="23.6640625" bestFit="1" customWidth="1"/>
  </cols>
  <sheetData>
    <row r="1" spans="1:3">
      <c r="A1" s="35" t="s">
        <v>59</v>
      </c>
      <c r="B1" s="41" t="s">
        <v>60</v>
      </c>
      <c r="C1" s="35" t="s">
        <v>61</v>
      </c>
    </row>
    <row r="2" spans="1:3">
      <c r="A2" s="28" t="s">
        <v>68</v>
      </c>
      <c r="B2" s="29">
        <f>SUMIF('QT01'!J:J, A2, 'QT01'!H:H)</f>
        <v>14127</v>
      </c>
      <c r="C2" s="42">
        <f>AVERAGEIF('QT01'!J:J, A2, 'QT01'!H:H)</f>
        <v>2825.4</v>
      </c>
    </row>
    <row r="3" spans="1:3">
      <c r="A3" s="28" t="s">
        <v>69</v>
      </c>
      <c r="B3" s="29">
        <f>SUMIF('QT01'!J:J, A3, 'QT01'!H:H)</f>
        <v>5253</v>
      </c>
      <c r="C3" s="42">
        <f>AVERAGEIF('QT01'!J:J, A3, 'QT01'!H:H)</f>
        <v>1050.5999999999999</v>
      </c>
    </row>
    <row r="4" spans="1:3">
      <c r="A4" s="28" t="s">
        <v>70</v>
      </c>
      <c r="B4" s="29">
        <f>SUMIF('QT01'!J:J, A4, 'QT01'!H:H)</f>
        <v>4965</v>
      </c>
      <c r="C4" s="29">
        <f>AVERAGEIF('QT01'!J:J, A4, 'QT01'!H:H)</f>
        <v>993</v>
      </c>
    </row>
    <row r="5" spans="1:3">
      <c r="A5" s="28" t="s">
        <v>71</v>
      </c>
      <c r="B5" s="29">
        <f>SUMIF('QT01'!J:J, A5, 'QT01'!H:H)</f>
        <v>6247</v>
      </c>
      <c r="C5" s="42">
        <f>AVERAGEIF('QT01'!J:J, A5, 'QT01'!H:H)</f>
        <v>1249.4000000000001</v>
      </c>
    </row>
    <row r="6" spans="1:3">
      <c r="A6" s="28" t="s">
        <v>72</v>
      </c>
      <c r="B6" s="29">
        <f>SUMIF('QT01'!J:J, A6, 'QT01'!H:H)</f>
        <v>2240</v>
      </c>
      <c r="C6" s="29">
        <f>AVERAGEIF('QT01'!J:J, A6, 'QT01'!H:H)</f>
        <v>448</v>
      </c>
    </row>
    <row r="7" spans="1:3">
      <c r="A7" s="28" t="s">
        <v>73</v>
      </c>
      <c r="B7" s="29">
        <f>SUMIF('QT01'!J:J, A7, 'QT01'!H:H)</f>
        <v>1887</v>
      </c>
      <c r="C7" s="42">
        <f>AVERAGEIF('QT01'!J:J, A7, 'QT01'!H:H)</f>
        <v>377.4</v>
      </c>
    </row>
    <row r="8" spans="1:3">
      <c r="A8" s="28" t="s">
        <v>74</v>
      </c>
      <c r="B8" s="29">
        <f>SUMIF('QT01'!J:J, A8, 'QT01'!H:H)</f>
        <v>2661</v>
      </c>
      <c r="C8" s="42">
        <f>AVERAGEIF('QT01'!J:J, A8, 'QT01'!H:H)</f>
        <v>532.20000000000005</v>
      </c>
    </row>
    <row r="9" spans="1:3">
      <c r="A9" s="28" t="s">
        <v>75</v>
      </c>
      <c r="B9" s="29">
        <f>SUMIF('QT01'!J:J, A9, 'QT01'!H:H)</f>
        <v>2694</v>
      </c>
      <c r="C9" s="42">
        <f>AVERAGEIF('QT01'!J:J, A9, 'QT01'!H:H)</f>
        <v>538.79999999999995</v>
      </c>
    </row>
    <row r="10" spans="1:3">
      <c r="A10" s="35" t="s">
        <v>67</v>
      </c>
      <c r="B10" s="43">
        <f>SUM(B2:B9)</f>
        <v>40074</v>
      </c>
      <c r="C10" s="36">
        <f>AVERAGE(C2:C9)</f>
        <v>1001.8499999999999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F0358-FB71-4831-A2B4-B298BC2CE37D}">
  <dimension ref="A1:G11"/>
  <sheetViews>
    <sheetView workbookViewId="0">
      <selection sqref="A1:G11"/>
    </sheetView>
  </sheetViews>
  <sheetFormatPr defaultRowHeight="14.4"/>
  <cols>
    <col min="1" max="1" width="21" bestFit="1" customWidth="1"/>
    <col min="2" max="2" width="5.44140625" bestFit="1" customWidth="1"/>
    <col min="3" max="3" width="11.77734375" bestFit="1" customWidth="1"/>
    <col min="4" max="4" width="13.44140625" bestFit="1" customWidth="1"/>
    <col min="5" max="5" width="8.6640625" bestFit="1" customWidth="1"/>
    <col min="6" max="6" width="12.44140625" bestFit="1" customWidth="1"/>
    <col min="7" max="7" width="13.5546875" bestFit="1" customWidth="1"/>
  </cols>
  <sheetData>
    <row r="1" spans="1:7">
      <c r="A1" s="35" t="s">
        <v>60</v>
      </c>
      <c r="B1" s="66" t="s">
        <v>76</v>
      </c>
      <c r="C1" s="67"/>
      <c r="D1" s="67"/>
      <c r="E1" s="67"/>
      <c r="F1" s="67"/>
      <c r="G1" s="67"/>
    </row>
    <row r="2" spans="1:7">
      <c r="A2" s="25" t="s">
        <v>59</v>
      </c>
      <c r="B2" s="44" t="s">
        <v>77</v>
      </c>
      <c r="C2" s="25" t="s">
        <v>78</v>
      </c>
      <c r="D2" s="25" t="s">
        <v>79</v>
      </c>
      <c r="E2" s="25" t="s">
        <v>80</v>
      </c>
      <c r="F2" s="25" t="s">
        <v>81</v>
      </c>
      <c r="G2" s="25" t="s">
        <v>67</v>
      </c>
    </row>
    <row r="3" spans="1:7">
      <c r="A3" s="26" t="s">
        <v>68</v>
      </c>
      <c r="B3" s="27">
        <f>SUMIFS('QT01'!H:H, 'QT01'!I:I, $B$2, 'QT01'!J:J, A3)</f>
        <v>1358</v>
      </c>
      <c r="C3" s="27">
        <f>SUMIFS('QT01'!H:H, 'QT01'!I:I, $C$2, 'QT01'!J:J, A3)</f>
        <v>972</v>
      </c>
      <c r="D3" s="27">
        <f>SUMIFS('QT01'!H:H, 'QT01'!I:I, $D$2, 'QT01'!J:J, A3)</f>
        <v>1579</v>
      </c>
      <c r="E3" s="27">
        <f>SUMIFS('QT01'!H:H, 'QT01'!I:I, $E$2, 'QT01'!J:J, A3)</f>
        <v>9567</v>
      </c>
      <c r="F3" s="27">
        <f>SUMIFS('QT01'!H:H, 'QT01'!I:I, $F$2, 'QT01'!J:J, A3)</f>
        <v>651</v>
      </c>
      <c r="G3" s="27">
        <f>SUM(B3:F3)</f>
        <v>14127</v>
      </c>
    </row>
    <row r="4" spans="1:7">
      <c r="A4" s="28" t="s">
        <v>69</v>
      </c>
      <c r="B4" s="27">
        <f>SUMIFS('QT01'!H:H, 'QT01'!I:I, $B$2, 'QT01'!J:J, A4)</f>
        <v>849</v>
      </c>
      <c r="C4" s="27">
        <f>SUMIFS('QT01'!H:H, 'QT01'!I:I, $C$2, 'QT01'!J:J, A4)</f>
        <v>608</v>
      </c>
      <c r="D4" s="27">
        <f>SUMIFS('QT01'!H:H, 'QT01'!I:I, $D$2, 'QT01'!J:J, A4)</f>
        <v>1688</v>
      </c>
      <c r="E4" s="27">
        <f>SUMIFS('QT01'!H:H, 'QT01'!I:I, $E$2, 'QT01'!J:J, A4)</f>
        <v>1793</v>
      </c>
      <c r="F4" s="27">
        <f>SUMIFS('QT01'!H:H, 'QT01'!I:I, $F$2, 'QT01'!J:J, A4)</f>
        <v>315</v>
      </c>
      <c r="G4" s="29">
        <f>SUM(B4:F4)</f>
        <v>5253</v>
      </c>
    </row>
    <row r="5" spans="1:7">
      <c r="A5" s="28" t="s">
        <v>70</v>
      </c>
      <c r="B5" s="27">
        <f>SUMIFS('QT01'!H:H, 'QT01'!I:I, $B$2, 'QT01'!J:J, A5)</f>
        <v>1355</v>
      </c>
      <c r="C5" s="27">
        <f>SUMIFS('QT01'!H:H, 'QT01'!I:I, $C$2, 'QT01'!J:J, A5)</f>
        <v>552</v>
      </c>
      <c r="D5" s="27">
        <f>SUMIFS('QT01'!H:H, 'QT01'!I:I, $D$2, 'QT01'!J:J, A5)</f>
        <v>1889</v>
      </c>
      <c r="E5" s="27">
        <f>SUMIFS('QT01'!H:H, 'QT01'!I:I, $E$2, 'QT01'!J:J, A5)</f>
        <v>618</v>
      </c>
      <c r="F5" s="27">
        <f>SUMIFS('QT01'!H:H, 'QT01'!I:I, $F$2, 'QT01'!J:J, A5)</f>
        <v>551</v>
      </c>
      <c r="G5" s="29">
        <f t="shared" ref="G5:G10" si="0">SUM(B5:F5)</f>
        <v>4965</v>
      </c>
    </row>
    <row r="6" spans="1:7">
      <c r="A6" s="28" t="s">
        <v>71</v>
      </c>
      <c r="B6" s="27">
        <f>SUMIFS('QT01'!H:H, 'QT01'!I:I, $B$2, 'QT01'!J:J, A6)</f>
        <v>3155</v>
      </c>
      <c r="C6" s="27">
        <f>SUMIFS('QT01'!H:H, 'QT01'!I:I, $C$2, 'QT01'!J:J, A6)</f>
        <v>542</v>
      </c>
      <c r="D6" s="27">
        <f>SUMIFS('QT01'!H:H, 'QT01'!I:I, $D$2, 'QT01'!J:J, A6)</f>
        <v>316</v>
      </c>
      <c r="E6" s="27">
        <f>SUMIFS('QT01'!H:H, 'QT01'!I:I, $E$2, 'QT01'!J:J, A6)</f>
        <v>547</v>
      </c>
      <c r="F6" s="27">
        <f>SUMIFS('QT01'!H:H, 'QT01'!I:I, $F$2, 'QT01'!J:J, A6)</f>
        <v>1687</v>
      </c>
      <c r="G6" s="29">
        <f t="shared" si="0"/>
        <v>6247</v>
      </c>
    </row>
    <row r="7" spans="1:7">
      <c r="A7" s="28" t="s">
        <v>72</v>
      </c>
      <c r="B7" s="27">
        <f>SUMIFS('QT01'!H:H, 'QT01'!I:I, $B$2, 'QT01'!J:J, A7)</f>
        <v>173</v>
      </c>
      <c r="C7" s="27">
        <f>SUMIFS('QT01'!H:H, 'QT01'!I:I, $C$2, 'QT01'!J:J, A7)</f>
        <v>346</v>
      </c>
      <c r="D7" s="27">
        <f>SUMIFS('QT01'!H:H, 'QT01'!I:I, $D$2, 'QT01'!J:J, A7)</f>
        <v>615</v>
      </c>
      <c r="E7" s="27">
        <f>SUMIFS('QT01'!H:H, 'QT01'!I:I, $E$2, 'QT01'!J:J, A7)</f>
        <v>948</v>
      </c>
      <c r="F7" s="27">
        <f>SUMIFS('QT01'!H:H, 'QT01'!I:I, $F$2, 'QT01'!J:J, A7)</f>
        <v>158</v>
      </c>
      <c r="G7" s="29">
        <f t="shared" si="0"/>
        <v>2240</v>
      </c>
    </row>
    <row r="8" spans="1:7">
      <c r="A8" s="28" t="s">
        <v>73</v>
      </c>
      <c r="B8" s="27">
        <f>SUMIFS('QT01'!H:H, 'QT01'!I:I, $B$2, 'QT01'!J:J, A8)</f>
        <v>135</v>
      </c>
      <c r="C8" s="27">
        <f>SUMIFS('QT01'!H:H, 'QT01'!I:I, $C$2, 'QT01'!J:J, A8)</f>
        <v>234</v>
      </c>
      <c r="D8" s="27">
        <f>SUMIFS('QT01'!H:H, 'QT01'!I:I, $D$2, 'QT01'!J:J, A8)</f>
        <v>632</v>
      </c>
      <c r="E8" s="27">
        <f>SUMIFS('QT01'!H:H, 'QT01'!I:I, $E$2, 'QT01'!J:J, A8)</f>
        <v>568</v>
      </c>
      <c r="F8" s="27">
        <f>SUMIFS('QT01'!H:H, 'QT01'!I:I, $F$2, 'QT01'!J:J, A8)</f>
        <v>318</v>
      </c>
      <c r="G8" s="29">
        <f t="shared" si="0"/>
        <v>1887</v>
      </c>
    </row>
    <row r="9" spans="1:7">
      <c r="A9" s="28" t="s">
        <v>74</v>
      </c>
      <c r="B9" s="27">
        <f>SUMIFS('QT01'!H:H, 'QT01'!I:I, $B$2, 'QT01'!J:J, A9)</f>
        <v>561</v>
      </c>
      <c r="C9" s="27">
        <f>SUMIFS('QT01'!H:H, 'QT01'!I:I, $C$2, 'QT01'!J:J, A9)</f>
        <v>972</v>
      </c>
      <c r="D9" s="27">
        <f>SUMIFS('QT01'!H:H, 'QT01'!I:I, $D$2, 'QT01'!J:J, A9)</f>
        <v>193</v>
      </c>
      <c r="E9" s="27">
        <f>SUMIFS('QT01'!H:H, 'QT01'!I:I, $E$2, 'QT01'!J:J, A9)</f>
        <v>784</v>
      </c>
      <c r="F9" s="27">
        <f>SUMIFS('QT01'!H:H, 'QT01'!I:I, $F$2, 'QT01'!J:J, A9)</f>
        <v>151</v>
      </c>
      <c r="G9" s="29">
        <f t="shared" si="0"/>
        <v>2661</v>
      </c>
    </row>
    <row r="10" spans="1:7">
      <c r="A10" s="30" t="s">
        <v>75</v>
      </c>
      <c r="B10" s="27">
        <f>SUMIFS('QT01'!H:H, 'QT01'!I:I, $B$2, 'QT01'!J:J, A10)</f>
        <v>591</v>
      </c>
      <c r="C10" s="27">
        <f>SUMIFS('QT01'!H:H, 'QT01'!I:I, $C$2, 'QT01'!J:J, A10)</f>
        <v>651</v>
      </c>
      <c r="D10" s="27">
        <f>SUMIFS('QT01'!H:H, 'QT01'!I:I, $D$2, 'QT01'!J:J, A10)</f>
        <v>849</v>
      </c>
      <c r="E10" s="27">
        <f>SUMIFS('QT01'!H:H, 'QT01'!I:I, $E$2, 'QT01'!J:J, A10)</f>
        <v>246</v>
      </c>
      <c r="F10" s="27">
        <f>SUMIFS('QT01'!H:H, 'QT01'!I:I, $F$2, 'QT01'!J:J, A10)</f>
        <v>357</v>
      </c>
      <c r="G10" s="29">
        <f t="shared" si="0"/>
        <v>2694</v>
      </c>
    </row>
    <row r="11" spans="1:7">
      <c r="A11" s="31" t="s">
        <v>67</v>
      </c>
      <c r="B11" s="32">
        <f t="shared" ref="B11:E11" si="1">SUM(B3:B10)</f>
        <v>8177</v>
      </c>
      <c r="C11" s="32">
        <f t="shared" si="1"/>
        <v>4877</v>
      </c>
      <c r="D11" s="32">
        <f t="shared" si="1"/>
        <v>7761</v>
      </c>
      <c r="E11" s="32">
        <f t="shared" si="1"/>
        <v>15071</v>
      </c>
      <c r="F11" s="32">
        <f>SUM(F3:F10)</f>
        <v>4188</v>
      </c>
      <c r="G11" s="32">
        <f>SUM(B11:F11)</f>
        <v>40074</v>
      </c>
    </row>
  </sheetData>
  <mergeCells count="1">
    <mergeCell ref="B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407EB-E9CD-4C26-9A66-480F9506BC2C}">
  <dimension ref="A1:H20"/>
  <sheetViews>
    <sheetView workbookViewId="0">
      <selection activeCell="L9" sqref="L9"/>
    </sheetView>
  </sheetViews>
  <sheetFormatPr defaultRowHeight="14.4"/>
  <cols>
    <col min="1" max="1" width="14.21875" customWidth="1"/>
    <col min="2" max="2" width="18.21875" customWidth="1"/>
    <col min="3" max="3" width="14.21875" customWidth="1"/>
    <col min="4" max="4" width="18.21875" customWidth="1"/>
    <col min="5" max="5" width="14" customWidth="1"/>
    <col min="6" max="6" width="16.21875" customWidth="1"/>
    <col min="7" max="7" width="25.77734375" customWidth="1"/>
    <col min="8" max="8" width="10.77734375" bestFit="1" customWidth="1"/>
  </cols>
  <sheetData>
    <row r="1" spans="1:8">
      <c r="A1" s="45" t="s">
        <v>82</v>
      </c>
      <c r="B1" s="45" t="s">
        <v>83</v>
      </c>
      <c r="C1" s="46" t="s">
        <v>84</v>
      </c>
      <c r="D1" s="45" t="s">
        <v>85</v>
      </c>
      <c r="E1" s="45" t="s">
        <v>86</v>
      </c>
      <c r="F1" s="47" t="s">
        <v>87</v>
      </c>
      <c r="G1" s="48" t="s">
        <v>88</v>
      </c>
    </row>
    <row r="2" spans="1:8">
      <c r="A2" s="49">
        <v>1</v>
      </c>
      <c r="B2" s="53">
        <v>120</v>
      </c>
      <c r="C2" s="50">
        <v>3</v>
      </c>
      <c r="D2" s="53">
        <f>B2*C2</f>
        <v>360</v>
      </c>
      <c r="E2" s="51">
        <f>IF(D2&lt;100,0,IF(AND(D2&gt;=100,D2&lt;1000),0.05,IF(D2&gt;=1000,0.1,"")))</f>
        <v>0.05</v>
      </c>
      <c r="F2" s="53">
        <f>D2*IF(D2&lt;100,0,IF(AND(D2&gt;=100,D2&lt;1000),0.05,IF(D2&gt;=1000,0.1,"")))</f>
        <v>18</v>
      </c>
      <c r="G2" s="53">
        <f>D2-F2</f>
        <v>342</v>
      </c>
    </row>
    <row r="3" spans="1:8">
      <c r="A3" s="54">
        <v>2</v>
      </c>
      <c r="B3" s="55">
        <v>56</v>
      </c>
      <c r="C3" s="56">
        <v>5</v>
      </c>
      <c r="D3" s="55">
        <f t="shared" ref="D3:D15" si="0">B3*C3</f>
        <v>280</v>
      </c>
      <c r="E3" s="57">
        <f t="shared" ref="E3:E15" si="1">IF(D3&lt;100, 0, IF(AND(D3&gt;=100, D3&lt;1000), 0.05, IF(D3&gt;=1000, 0.1, "")))</f>
        <v>0.05</v>
      </c>
      <c r="F3" s="55">
        <f t="shared" ref="F3:F15" si="2">D3*IF(D3&lt;100,0,IF(AND(D3&gt;=100,D3&lt;1000),0.05,IF(D3&gt;=1000,0.1,"")))</f>
        <v>14</v>
      </c>
      <c r="G3" s="55">
        <f t="shared" ref="G3:G15" si="3">D3-F3</f>
        <v>266</v>
      </c>
      <c r="H3" s="52"/>
    </row>
    <row r="4" spans="1:8">
      <c r="A4" s="49">
        <v>3</v>
      </c>
      <c r="B4" s="53">
        <v>70</v>
      </c>
      <c r="C4" s="50">
        <v>2</v>
      </c>
      <c r="D4" s="53">
        <f t="shared" si="0"/>
        <v>140</v>
      </c>
      <c r="E4" s="51">
        <f t="shared" si="1"/>
        <v>0.05</v>
      </c>
      <c r="F4" s="53">
        <f t="shared" si="2"/>
        <v>7</v>
      </c>
      <c r="G4" s="53">
        <f t="shared" si="3"/>
        <v>133</v>
      </c>
    </row>
    <row r="5" spans="1:8">
      <c r="A5" s="54">
        <v>4</v>
      </c>
      <c r="B5" s="55">
        <v>430</v>
      </c>
      <c r="C5" s="56">
        <v>7</v>
      </c>
      <c r="D5" s="55">
        <f t="shared" si="0"/>
        <v>3010</v>
      </c>
      <c r="E5" s="57">
        <f t="shared" si="1"/>
        <v>0.1</v>
      </c>
      <c r="F5" s="55">
        <f t="shared" si="2"/>
        <v>301</v>
      </c>
      <c r="G5" s="55">
        <f t="shared" si="3"/>
        <v>2709</v>
      </c>
    </row>
    <row r="6" spans="1:8">
      <c r="A6" s="49">
        <v>5</v>
      </c>
      <c r="B6" s="53">
        <v>230</v>
      </c>
      <c r="C6" s="50">
        <v>23</v>
      </c>
      <c r="D6" s="53">
        <f t="shared" si="0"/>
        <v>5290</v>
      </c>
      <c r="E6" s="51">
        <f t="shared" si="1"/>
        <v>0.1</v>
      </c>
      <c r="F6" s="53">
        <f t="shared" si="2"/>
        <v>529</v>
      </c>
      <c r="G6" s="53">
        <f t="shared" si="3"/>
        <v>4761</v>
      </c>
    </row>
    <row r="7" spans="1:8">
      <c r="A7" s="54">
        <v>6</v>
      </c>
      <c r="B7" s="55">
        <v>10</v>
      </c>
      <c r="C7" s="56">
        <v>2</v>
      </c>
      <c r="D7" s="55">
        <f t="shared" si="0"/>
        <v>20</v>
      </c>
      <c r="E7" s="57">
        <f t="shared" si="1"/>
        <v>0</v>
      </c>
      <c r="F7" s="55">
        <f t="shared" si="2"/>
        <v>0</v>
      </c>
      <c r="G7" s="55">
        <f t="shared" si="3"/>
        <v>20</v>
      </c>
    </row>
    <row r="8" spans="1:8">
      <c r="A8" s="49">
        <v>7</v>
      </c>
      <c r="B8" s="53">
        <v>5</v>
      </c>
      <c r="C8" s="50">
        <v>8</v>
      </c>
      <c r="D8" s="53">
        <f t="shared" si="0"/>
        <v>40</v>
      </c>
      <c r="E8" s="51">
        <f t="shared" si="1"/>
        <v>0</v>
      </c>
      <c r="F8" s="53">
        <f t="shared" si="2"/>
        <v>0</v>
      </c>
      <c r="G8" s="53">
        <f t="shared" si="3"/>
        <v>40</v>
      </c>
    </row>
    <row r="9" spans="1:8">
      <c r="A9" s="54">
        <v>8</v>
      </c>
      <c r="B9" s="55">
        <v>5040</v>
      </c>
      <c r="C9" s="56">
        <v>1</v>
      </c>
      <c r="D9" s="55">
        <f t="shared" si="0"/>
        <v>5040</v>
      </c>
      <c r="E9" s="57">
        <f t="shared" si="1"/>
        <v>0.1</v>
      </c>
      <c r="F9" s="55">
        <f t="shared" si="2"/>
        <v>504</v>
      </c>
      <c r="G9" s="55">
        <f t="shared" si="3"/>
        <v>4536</v>
      </c>
    </row>
    <row r="10" spans="1:8">
      <c r="A10" s="49">
        <v>9</v>
      </c>
      <c r="B10" s="53">
        <v>1200</v>
      </c>
      <c r="C10" s="50">
        <v>3</v>
      </c>
      <c r="D10" s="53">
        <f t="shared" si="0"/>
        <v>3600</v>
      </c>
      <c r="E10" s="51">
        <f t="shared" si="1"/>
        <v>0.1</v>
      </c>
      <c r="F10" s="53">
        <f t="shared" si="2"/>
        <v>360</v>
      </c>
      <c r="G10" s="53">
        <f t="shared" si="3"/>
        <v>3240</v>
      </c>
    </row>
    <row r="11" spans="1:8">
      <c r="A11" s="54">
        <v>10</v>
      </c>
      <c r="B11" s="55">
        <v>480</v>
      </c>
      <c r="C11" s="56">
        <v>4</v>
      </c>
      <c r="D11" s="55">
        <f t="shared" si="0"/>
        <v>1920</v>
      </c>
      <c r="E11" s="57">
        <f t="shared" si="1"/>
        <v>0.1</v>
      </c>
      <c r="F11" s="55">
        <f t="shared" si="2"/>
        <v>192</v>
      </c>
      <c r="G11" s="55">
        <f t="shared" si="3"/>
        <v>1728</v>
      </c>
    </row>
    <row r="12" spans="1:8">
      <c r="A12" s="49">
        <v>11</v>
      </c>
      <c r="B12" s="53">
        <v>33</v>
      </c>
      <c r="C12" s="50">
        <v>5</v>
      </c>
      <c r="D12" s="53">
        <f t="shared" si="0"/>
        <v>165</v>
      </c>
      <c r="E12" s="51">
        <f t="shared" si="1"/>
        <v>0.05</v>
      </c>
      <c r="F12" s="53">
        <f t="shared" si="2"/>
        <v>8.25</v>
      </c>
      <c r="G12" s="53">
        <f t="shared" si="3"/>
        <v>156.75</v>
      </c>
    </row>
    <row r="13" spans="1:8">
      <c r="A13" s="54">
        <v>12</v>
      </c>
      <c r="B13" s="55">
        <v>1200</v>
      </c>
      <c r="C13" s="56">
        <v>2</v>
      </c>
      <c r="D13" s="55">
        <f t="shared" si="0"/>
        <v>2400</v>
      </c>
      <c r="E13" s="57">
        <f t="shared" si="1"/>
        <v>0.1</v>
      </c>
      <c r="F13" s="55">
        <f t="shared" si="2"/>
        <v>240</v>
      </c>
      <c r="G13" s="55">
        <f t="shared" si="3"/>
        <v>2160</v>
      </c>
    </row>
    <row r="14" spans="1:8">
      <c r="A14" s="49">
        <v>13</v>
      </c>
      <c r="B14" s="53">
        <v>15</v>
      </c>
      <c r="C14" s="50">
        <v>10</v>
      </c>
      <c r="D14" s="53">
        <f t="shared" si="0"/>
        <v>150</v>
      </c>
      <c r="E14" s="51">
        <f t="shared" si="1"/>
        <v>0.05</v>
      </c>
      <c r="F14" s="53">
        <f t="shared" si="2"/>
        <v>7.5</v>
      </c>
      <c r="G14" s="53">
        <f t="shared" si="3"/>
        <v>142.5</v>
      </c>
    </row>
    <row r="15" spans="1:8">
      <c r="A15" s="58">
        <v>14</v>
      </c>
      <c r="B15" s="55">
        <v>24</v>
      </c>
      <c r="C15" s="59">
        <v>5</v>
      </c>
      <c r="D15" s="55">
        <f t="shared" si="0"/>
        <v>120</v>
      </c>
      <c r="E15" s="57">
        <f t="shared" si="1"/>
        <v>0.05</v>
      </c>
      <c r="F15" s="55">
        <f t="shared" si="2"/>
        <v>6</v>
      </c>
      <c r="G15" s="55">
        <f t="shared" si="3"/>
        <v>114</v>
      </c>
    </row>
    <row r="16" spans="1:8" ht="15" thickBot="1">
      <c r="A16" s="68"/>
      <c r="B16" s="68"/>
      <c r="C16" s="68"/>
      <c r="D16" s="68"/>
      <c r="E16" s="68"/>
      <c r="F16" s="68"/>
      <c r="G16" s="68"/>
    </row>
    <row r="17" spans="1:7">
      <c r="A17" s="69"/>
      <c r="B17" s="69"/>
      <c r="C17" s="69"/>
      <c r="D17" s="69"/>
      <c r="E17" s="74" t="s">
        <v>89</v>
      </c>
      <c r="F17" s="75"/>
      <c r="G17" s="60">
        <f>SUM(G2:G15)</f>
        <v>20348.25</v>
      </c>
    </row>
    <row r="18" spans="1:7">
      <c r="A18" s="69"/>
      <c r="B18" s="69"/>
      <c r="C18" s="69"/>
      <c r="D18" s="69"/>
      <c r="E18" s="72" t="s">
        <v>90</v>
      </c>
      <c r="F18" s="73"/>
      <c r="G18" s="61">
        <v>0.19</v>
      </c>
    </row>
    <row r="19" spans="1:7">
      <c r="A19" s="69"/>
      <c r="B19" s="69"/>
      <c r="C19" s="69"/>
      <c r="D19" s="69"/>
      <c r="E19" s="72" t="s">
        <v>91</v>
      </c>
      <c r="F19" s="73"/>
      <c r="G19" s="62">
        <f>G18*G17</f>
        <v>3866.1675</v>
      </c>
    </row>
    <row r="20" spans="1:7" ht="18" thickBot="1">
      <c r="A20" s="69"/>
      <c r="B20" s="69"/>
      <c r="C20" s="69"/>
      <c r="D20" s="69"/>
      <c r="E20" s="70" t="s">
        <v>92</v>
      </c>
      <c r="F20" s="71"/>
      <c r="G20" s="76">
        <f>G17+G19</f>
        <v>24214.4175</v>
      </c>
    </row>
  </sheetData>
  <mergeCells count="6">
    <mergeCell ref="A16:G16"/>
    <mergeCell ref="A17:D20"/>
    <mergeCell ref="E20:F20"/>
    <mergeCell ref="E19:F19"/>
    <mergeCell ref="E17:F17"/>
    <mergeCell ref="E18:F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0BC20-25BC-4077-8C73-622592B14B74}">
  <dimension ref="B8:D19"/>
  <sheetViews>
    <sheetView tabSelected="1" zoomScale="80" zoomScaleNormal="80" workbookViewId="0">
      <selection activeCell="Q17" sqref="Q17"/>
    </sheetView>
  </sheetViews>
  <sheetFormatPr defaultRowHeight="14.4"/>
  <cols>
    <col min="1" max="1" width="7.5546875" customWidth="1"/>
    <col min="2" max="2" width="20" customWidth="1"/>
    <col min="3" max="3" width="21.109375" customWidth="1"/>
    <col min="4" max="4" width="20" customWidth="1"/>
  </cols>
  <sheetData>
    <row r="8" spans="2:4" ht="15" thickBot="1"/>
    <row r="9" spans="2:4" ht="15.6">
      <c r="B9" s="79" t="s">
        <v>93</v>
      </c>
      <c r="C9" s="80" t="s">
        <v>94</v>
      </c>
      <c r="D9" s="81" t="s">
        <v>95</v>
      </c>
    </row>
    <row r="10" spans="2:4" ht="15">
      <c r="B10" s="82">
        <v>1</v>
      </c>
      <c r="C10" s="77">
        <v>5</v>
      </c>
      <c r="D10" s="83">
        <f>C10/B10</f>
        <v>5</v>
      </c>
    </row>
    <row r="11" spans="2:4" ht="15">
      <c r="B11" s="84">
        <v>2</v>
      </c>
      <c r="C11" s="78">
        <v>10</v>
      </c>
      <c r="D11" s="85">
        <f t="shared" ref="D11:D19" si="0">C11/B11</f>
        <v>5</v>
      </c>
    </row>
    <row r="12" spans="2:4" ht="15">
      <c r="B12" s="82">
        <v>3</v>
      </c>
      <c r="C12" s="77">
        <v>17</v>
      </c>
      <c r="D12" s="86">
        <f t="shared" si="0"/>
        <v>5.666666666666667</v>
      </c>
    </row>
    <row r="13" spans="2:4" ht="15">
      <c r="B13" s="84">
        <v>4</v>
      </c>
      <c r="C13" s="78">
        <v>27</v>
      </c>
      <c r="D13" s="87">
        <f t="shared" si="0"/>
        <v>6.75</v>
      </c>
    </row>
    <row r="14" spans="2:4" ht="15">
      <c r="B14" s="82">
        <v>5</v>
      </c>
      <c r="C14" s="77">
        <v>37</v>
      </c>
      <c r="D14" s="88">
        <f t="shared" si="0"/>
        <v>7.4</v>
      </c>
    </row>
    <row r="15" spans="2:4" ht="15">
      <c r="B15" s="84">
        <v>6</v>
      </c>
      <c r="C15" s="78">
        <v>49</v>
      </c>
      <c r="D15" s="89">
        <f t="shared" si="0"/>
        <v>8.1666666666666661</v>
      </c>
    </row>
    <row r="16" spans="2:4" ht="15">
      <c r="B16" s="82">
        <v>7</v>
      </c>
      <c r="C16" s="77">
        <v>63</v>
      </c>
      <c r="D16" s="83">
        <f t="shared" si="0"/>
        <v>9</v>
      </c>
    </row>
    <row r="17" spans="2:4" ht="15">
      <c r="B17" s="84">
        <v>8</v>
      </c>
      <c r="C17" s="78">
        <v>75</v>
      </c>
      <c r="D17" s="90">
        <f t="shared" si="0"/>
        <v>9.375</v>
      </c>
    </row>
    <row r="18" spans="2:4" ht="15">
      <c r="B18" s="82">
        <v>9</v>
      </c>
      <c r="C18" s="77">
        <v>83</v>
      </c>
      <c r="D18" s="86">
        <f t="shared" si="0"/>
        <v>9.2222222222222214</v>
      </c>
    </row>
    <row r="19" spans="2:4" ht="15.6" thickBot="1">
      <c r="B19" s="91">
        <v>10</v>
      </c>
      <c r="C19" s="92">
        <v>91</v>
      </c>
      <c r="D19" s="93">
        <f t="shared" si="0"/>
        <v>9.1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QT01</vt:lpstr>
      <vt:lpstr>QT02_01</vt:lpstr>
      <vt:lpstr>QT02_02</vt:lpstr>
      <vt:lpstr>QT02_03</vt:lpstr>
      <vt:lpstr>QT_03</vt:lpstr>
      <vt:lpstr>QT_04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c33</dc:creator>
  <cp:lastModifiedBy>c33</cp:lastModifiedBy>
  <dcterms:created xsi:type="dcterms:W3CDTF">2023-12-31T13:43:57Z</dcterms:created>
  <dcterms:modified xsi:type="dcterms:W3CDTF">2024-01-01T00:13:08Z</dcterms:modified>
</cp:coreProperties>
</file>