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2CDB26B3-AD7F-4DD0-8EBF-7EBF017DD1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gital" sheetId="13" r:id="rId1"/>
    <sheet name="Analog" sheetId="14" r:id="rId2"/>
  </sheets>
  <definedNames>
    <definedName name="a">NA()</definedName>
    <definedName name="_xlnm.Print_Area" localSheetId="1">Analog!$A$1:$K$50</definedName>
    <definedName name="_xlnm.Print_Area" localSheetId="0">Digital!$A$1:$M$45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4" l="1"/>
  <c r="C24" i="14" s="1"/>
  <c r="C25" i="14" l="1"/>
  <c r="F34" i="14"/>
  <c r="F37" i="14" l="1"/>
  <c r="J24" i="14" s="1"/>
  <c r="J27" i="14" s="1"/>
  <c r="J29" i="14" s="1"/>
  <c r="C31" i="14"/>
  <c r="J30" i="14" l="1"/>
  <c r="J31" i="14" s="1"/>
  <c r="H37" i="13" l="1"/>
  <c r="G20" i="13" l="1"/>
  <c r="G18" i="13"/>
  <c r="E25" i="13" l="1"/>
  <c r="E24" i="13"/>
  <c r="E28" i="13" s="1"/>
  <c r="H35" i="13" l="1"/>
  <c r="E26" i="13" l="1"/>
  <c r="E31" i="13" l="1"/>
  <c r="L24" i="13" s="1"/>
  <c r="L28" i="13" s="1"/>
  <c r="L31" i="13" s="1"/>
  <c r="L29" i="13" s="1"/>
</calcChain>
</file>

<file path=xl/sharedStrings.xml><?xml version="1.0" encoding="utf-8"?>
<sst xmlns="http://schemas.openxmlformats.org/spreadsheetml/2006/main" count="200" uniqueCount="122">
  <si>
    <t>-</t>
  </si>
  <si>
    <t>Peak</t>
  </si>
  <si>
    <t>NATIONAL UNIVERSITY OF SCIENCES &amp; TECHNOLOGY</t>
  </si>
  <si>
    <t>SECTOR H - 12, ISLAMABAD</t>
  </si>
  <si>
    <t>ELECTRICITY CONSUMER BILL</t>
  </si>
  <si>
    <t>CONNECTION DATE</t>
  </si>
  <si>
    <t>CONNECTION LOAD</t>
  </si>
  <si>
    <t>ED @</t>
  </si>
  <si>
    <t>BILL MONTH</t>
  </si>
  <si>
    <t>DUE DATE</t>
  </si>
  <si>
    <t>3 Phase</t>
  </si>
  <si>
    <t>REFERENCE NO</t>
  </si>
  <si>
    <t>TARIFF</t>
  </si>
  <si>
    <t>LOAD</t>
  </si>
  <si>
    <t>OLD A/C NUMBER</t>
  </si>
  <si>
    <t>DIVISION</t>
  </si>
  <si>
    <t>NUST</t>
  </si>
  <si>
    <t>Domistic</t>
  </si>
  <si>
    <t>SUB DIVISION</t>
  </si>
  <si>
    <t>SECTOR H-12</t>
  </si>
  <si>
    <t>CONSUMER ID</t>
  </si>
  <si>
    <t>LOCK AGE</t>
  </si>
  <si>
    <t>FEEDER NAME</t>
  </si>
  <si>
    <t>ISLAMABAD</t>
  </si>
  <si>
    <t>MONTH</t>
  </si>
  <si>
    <t>UNITS</t>
  </si>
  <si>
    <t>BILL</t>
  </si>
  <si>
    <t>PAYMENT</t>
  </si>
  <si>
    <t>NAME &amp; ADDRESS.</t>
  </si>
  <si>
    <t>HQ NUST, SECTOR H-12</t>
  </si>
  <si>
    <t>METER No</t>
  </si>
  <si>
    <t>PREVIOUS</t>
  </si>
  <si>
    <t>PRESENT</t>
  </si>
  <si>
    <t>MF</t>
  </si>
  <si>
    <t>STATUS</t>
  </si>
  <si>
    <t>ELECTRICITY CHARGES</t>
  </si>
  <si>
    <t>GOVT CHARGES</t>
  </si>
  <si>
    <t>CURRENT BILL</t>
  </si>
  <si>
    <t>COST OF ELECTRICTY</t>
  </si>
  <si>
    <t>PTV FEE</t>
  </si>
  <si>
    <t>Water BILL</t>
  </si>
  <si>
    <t>GST</t>
  </si>
  <si>
    <t>Meter Rent</t>
  </si>
  <si>
    <t>INCOME TAX</t>
  </si>
  <si>
    <t>INSTALMENT</t>
  </si>
  <si>
    <t>FUEL PRICE ADJUSTMENT</t>
  </si>
  <si>
    <t>EXTRA TAX</t>
  </si>
  <si>
    <t>TOTAL</t>
  </si>
  <si>
    <t>FURTHER TAX</t>
  </si>
  <si>
    <t>PAYABLE WITHIN DUE DATE</t>
  </si>
  <si>
    <t>DEFERRED AMOUNT</t>
  </si>
  <si>
    <t>N.J SURCHARGE</t>
  </si>
  <si>
    <t>L.P. SURCHAGE</t>
  </si>
  <si>
    <t>OUTSTANDING INSTALLMENT</t>
  </si>
  <si>
    <t>GST ON FPA</t>
  </si>
  <si>
    <t>PAYABLE AFTER DUE DATE</t>
  </si>
  <si>
    <t>PROG IT PAID F-Y</t>
  </si>
  <si>
    <t>IT ON FPA</t>
  </si>
  <si>
    <t>PROG GST PAID F-Y</t>
  </si>
  <si>
    <t>ED ON FPA</t>
  </si>
  <si>
    <t>FPA</t>
  </si>
  <si>
    <t>S/NO</t>
  </si>
  <si>
    <t>RS kWh</t>
  </si>
  <si>
    <t>FC SURCHARGE</t>
  </si>
  <si>
    <t>Rate</t>
  </si>
  <si>
    <t>TR SURCHARGE</t>
  </si>
  <si>
    <t>For Electric Supply Failure Contact</t>
  </si>
  <si>
    <t>Off Peak</t>
  </si>
  <si>
    <r>
      <rPr>
        <b/>
        <u/>
        <sz val="9"/>
        <color rgb="FF1301FF"/>
        <rFont val="Calibri"/>
        <family val="2"/>
        <scheme val="minor"/>
      </rPr>
      <t>Sub Engr. E&amp;M</t>
    </r>
    <r>
      <rPr>
        <b/>
        <sz val="9"/>
        <color rgb="FF1301FF"/>
        <rFont val="Calibri"/>
        <family val="2"/>
        <scheme val="minor"/>
      </rPr>
      <t xml:space="preserve"> : 0301 5596511</t>
    </r>
  </si>
  <si>
    <t>TR</t>
  </si>
  <si>
    <r>
      <t>CH. E&amp;M</t>
    </r>
    <r>
      <rPr>
        <b/>
        <sz val="9"/>
        <color rgb="FF1301FF"/>
        <rFont val="Calibri"/>
        <family val="2"/>
        <scheme val="minor"/>
      </rPr>
      <t xml:space="preserve"> : 0300 5332432</t>
    </r>
  </si>
  <si>
    <t>NUST ACCOUNT</t>
  </si>
  <si>
    <r>
      <rPr>
        <b/>
        <u/>
        <sz val="9"/>
        <color rgb="FF1301FF"/>
        <rFont val="Calibri"/>
        <family val="2"/>
        <scheme val="minor"/>
      </rPr>
      <t>COMPLAINT OFFICE</t>
    </r>
    <r>
      <rPr>
        <b/>
        <sz val="9"/>
        <color rgb="FF1301FF"/>
        <rFont val="Calibri"/>
        <family val="2"/>
        <scheme val="minor"/>
      </rPr>
      <t xml:space="preserve"> : 051 9085 1279</t>
    </r>
  </si>
  <si>
    <t>E.D</t>
  </si>
  <si>
    <t>Qtr Tex</t>
  </si>
  <si>
    <t>PM RELIEF AMOUNT</t>
  </si>
  <si>
    <t>AE( E&amp;M)</t>
  </si>
  <si>
    <t>PAYABLE IN</t>
  </si>
  <si>
    <t>Bill Duraction</t>
  </si>
  <si>
    <t xml:space="preserve">Arrear </t>
  </si>
  <si>
    <t>TOTAL UNITS CONSUMED</t>
  </si>
  <si>
    <t>02-07-2024</t>
  </si>
  <si>
    <t>Aug-2024</t>
  </si>
  <si>
    <t>02-08-2024</t>
  </si>
  <si>
    <t>Fixed Charged</t>
  </si>
  <si>
    <t>FPA Jun-24 Rs.</t>
  </si>
  <si>
    <t>609641</t>
  </si>
  <si>
    <t>Name</t>
  </si>
  <si>
    <t>Appartment #</t>
  </si>
  <si>
    <t>NUST SGI A/C 2292-700026740-1</t>
  </si>
  <si>
    <t xml:space="preserve">Bill Duraction </t>
  </si>
  <si>
    <t>03-07-2024</t>
  </si>
  <si>
    <t>17-09-2024</t>
  </si>
  <si>
    <t>135315</t>
  </si>
  <si>
    <t>ARREAR / AGE Jul to Aug-2024</t>
  </si>
  <si>
    <t>E-D</t>
  </si>
  <si>
    <t>WATER BILL</t>
  </si>
  <si>
    <t>METER RENT</t>
  </si>
  <si>
    <t>Total Bill</t>
  </si>
  <si>
    <t>Devided by 2</t>
  </si>
  <si>
    <t>Qtr Tax</t>
  </si>
  <si>
    <t>PM SUBSIDIES</t>
  </si>
  <si>
    <t>Fixed Charges</t>
  </si>
  <si>
    <t>Month</t>
  </si>
  <si>
    <r>
      <rPr>
        <b/>
        <u/>
        <sz val="9"/>
        <color rgb="FF1301FF"/>
        <rFont val="Arial"/>
        <family val="2"/>
      </rPr>
      <t>AD E&amp;M</t>
    </r>
    <r>
      <rPr>
        <b/>
        <sz val="9"/>
        <color rgb="FF1301FF"/>
        <rFont val="Arial"/>
        <family val="2"/>
      </rPr>
      <t>: 0324 5252878</t>
    </r>
  </si>
  <si>
    <r>
      <rPr>
        <b/>
        <u/>
        <sz val="9"/>
        <color rgb="FF1301FF"/>
        <rFont val="Arial"/>
        <family val="2"/>
      </rPr>
      <t>Sub Engr. E&amp;M</t>
    </r>
    <r>
      <rPr>
        <b/>
        <sz val="9"/>
        <color rgb="FF1301FF"/>
        <rFont val="Arial"/>
        <family val="2"/>
      </rPr>
      <t xml:space="preserve"> : 0301 5596511 / 0324 5252875</t>
    </r>
  </si>
  <si>
    <r>
      <t>CH. E&amp;M</t>
    </r>
    <r>
      <rPr>
        <b/>
        <sz val="9"/>
        <color rgb="FF1301FF"/>
        <rFont val="Arial"/>
        <family val="2"/>
      </rPr>
      <t xml:space="preserve"> : 0301 5281706 / 0300 5332432</t>
    </r>
  </si>
  <si>
    <r>
      <rPr>
        <b/>
        <u/>
        <sz val="9"/>
        <color rgb="FF1301FF"/>
        <rFont val="Arial"/>
        <family val="2"/>
      </rPr>
      <t>COMPLAINT OFFICE</t>
    </r>
    <r>
      <rPr>
        <b/>
        <sz val="9"/>
        <color rgb="FF1301FF"/>
        <rFont val="Arial"/>
        <family val="2"/>
      </rPr>
      <t xml:space="preserve"> : 051 9085 1279</t>
    </r>
  </si>
  <si>
    <t>ضروری اطلاع</t>
  </si>
  <si>
    <t>مقررہ تاریخ سے پہلے بل ادا نہ کرنے کی صورت میں کنکشن بغیر کسی نوٹس کے کاٹ دیا جائے گا۔</t>
  </si>
  <si>
    <t>NUST SGI ACCOUNT ( 2292 7000267401)</t>
  </si>
  <si>
    <t>AE (E&amp;M)</t>
  </si>
  <si>
    <t>Jun-24 Rs.</t>
  </si>
  <si>
    <t>Up to 50 Units</t>
  </si>
  <si>
    <t>1- 100 Units</t>
  </si>
  <si>
    <t>101- 200 Units</t>
  </si>
  <si>
    <t>201- 300 Units</t>
  </si>
  <si>
    <t>301- 400 Units</t>
  </si>
  <si>
    <t>401- 500 Units</t>
  </si>
  <si>
    <t>501- 600 Units</t>
  </si>
  <si>
    <t>601- 700 Units</t>
  </si>
  <si>
    <t>Above 700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</si>
</sst>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0"/>
    <numFmt numFmtId="166" formatCode="_(* #,##0_);_(* \(#,##0\);_(* &quot;-&quot;??_);_(@_)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  <font>
      <b/>
      <i/>
      <u/>
      <sz val="12"/>
      <color theme="1"/>
      <name val="Arial"/>
      <family val="2"/>
    </font>
    <font>
      <b/>
      <sz val="9"/>
      <color rgb="FF1301FF"/>
      <name val="Calibri"/>
      <family val="2"/>
      <scheme val="minor"/>
    </font>
    <font>
      <u/>
      <sz val="12.65"/>
      <color theme="10"/>
      <name val="Calibri"/>
      <family val="2"/>
    </font>
    <font>
      <b/>
      <sz val="9"/>
      <color rgb="FF1301FF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1301FF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2"/>
      <color rgb="FF1301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8"/>
      <color rgb="FF0066FF"/>
      <name val="Verdana"/>
      <family val="2"/>
    </font>
    <font>
      <b/>
      <sz val="9"/>
      <color theme="1" tint="4.9989318521683403E-2"/>
      <name val="Calibri"/>
      <family val="2"/>
      <scheme val="minor"/>
    </font>
    <font>
      <sz val="9"/>
      <color theme="1"/>
      <name val="Arial"/>
      <family val="2"/>
    </font>
    <font>
      <sz val="9"/>
      <color rgb="FF0000FF"/>
      <name val="Arial"/>
      <family val="2"/>
    </font>
    <font>
      <b/>
      <sz val="10"/>
      <color rgb="FF1301FF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u/>
      <sz val="9"/>
      <color rgb="FF1301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8"/>
      <color theme="1"/>
      <name val="Arial Black"/>
      <family val="2"/>
    </font>
    <font>
      <b/>
      <sz val="9"/>
      <color rgb="FF1301FF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9"/>
      <color theme="1"/>
      <name val="Arial"/>
      <family val="2"/>
    </font>
    <font>
      <b/>
      <sz val="9"/>
      <color rgb="FFC00000"/>
      <name val="Arial"/>
      <family val="2"/>
    </font>
    <font>
      <b/>
      <u/>
      <sz val="8"/>
      <color theme="1"/>
      <name val="Calibri"/>
      <family val="2"/>
      <scheme val="minor"/>
    </font>
    <font>
      <b/>
      <u/>
      <sz val="9"/>
      <color rgb="FF1301FF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164" fontId="30" fillId="0" borderId="0" applyFon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8" fillId="0" borderId="6" xfId="2" applyFont="1" applyBorder="1" applyAlignment="1" applyProtection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0" fontId="12" fillId="0" borderId="6" xfId="0" applyFont="1" applyBorder="1"/>
    <xf numFmtId="16" fontId="11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2" fontId="0" fillId="0" borderId="0" xfId="0" applyNumberFormat="1"/>
    <xf numFmtId="2" fontId="4" fillId="0" borderId="0" xfId="0" applyNumberFormat="1" applyFont="1"/>
    <xf numFmtId="17" fontId="15" fillId="0" borderId="11" xfId="0" applyNumberFormat="1" applyFont="1" applyBorder="1" applyAlignment="1">
      <alignment horizontal="center"/>
    </xf>
    <xf numFmtId="1" fontId="9" fillId="0" borderId="11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7" fontId="15" fillId="0" borderId="12" xfId="0" applyNumberFormat="1" applyFont="1" applyBorder="1" applyAlignment="1">
      <alignment horizontal="center"/>
    </xf>
    <xf numFmtId="1" fontId="9" fillId="0" borderId="12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0" fontId="17" fillId="0" borderId="0" xfId="0" applyFont="1"/>
    <xf numFmtId="0" fontId="5" fillId="0" borderId="8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vertical="center" wrapText="1"/>
    </xf>
    <xf numFmtId="49" fontId="4" fillId="0" borderId="0" xfId="0" applyNumberFormat="1" applyFont="1"/>
    <xf numFmtId="17" fontId="4" fillId="0" borderId="0" xfId="0" applyNumberFormat="1" applyFont="1"/>
    <xf numFmtId="1" fontId="4" fillId="0" borderId="0" xfId="0" applyNumberFormat="1" applyFont="1"/>
    <xf numFmtId="17" fontId="15" fillId="0" borderId="13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38" fontId="21" fillId="0" borderId="17" xfId="0" applyNumberFormat="1" applyFont="1" applyBorder="1" applyAlignment="1">
      <alignment horizontal="center" vertical="center"/>
    </xf>
    <xf numFmtId="0" fontId="25" fillId="0" borderId="6" xfId="0" applyFont="1" applyBorder="1" applyAlignment="1">
      <alignment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1" fontId="26" fillId="0" borderId="0" xfId="0" applyNumberFormat="1" applyFont="1" applyAlignment="1">
      <alignment vertical="center"/>
    </xf>
    <xf numFmtId="0" fontId="27" fillId="0" borderId="0" xfId="0" applyFont="1" applyAlignment="1">
      <alignment vertical="center" wrapText="1"/>
    </xf>
    <xf numFmtId="2" fontId="6" fillId="0" borderId="13" xfId="0" applyNumberFormat="1" applyFont="1" applyBorder="1" applyAlignment="1">
      <alignment horizontal="center"/>
    </xf>
    <xf numFmtId="0" fontId="5" fillId="0" borderId="0" xfId="0" applyFont="1" applyAlignment="1">
      <alignment vertical="top"/>
    </xf>
    <xf numFmtId="17" fontId="11" fillId="0" borderId="0" xfId="0" applyNumberFormat="1" applyFont="1" applyAlignment="1">
      <alignment vertical="center"/>
    </xf>
    <xf numFmtId="38" fontId="21" fillId="0" borderId="34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2" fontId="6" fillId="0" borderId="13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0" fillId="0" borderId="1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3" fillId="0" borderId="17" xfId="2" applyFont="1" applyFill="1" applyBorder="1" applyAlignment="1" applyProtection="1">
      <alignment horizontal="center" vertical="center"/>
    </xf>
    <xf numFmtId="0" fontId="33" fillId="0" borderId="17" xfId="0" applyFont="1" applyBorder="1" applyAlignment="1">
      <alignment horizontal="center" vertical="center"/>
    </xf>
    <xf numFmtId="2" fontId="34" fillId="0" borderId="17" xfId="0" applyNumberFormat="1" applyFont="1" applyBorder="1" applyAlignment="1">
      <alignment horizontal="center" vertical="center"/>
    </xf>
    <xf numFmtId="49" fontId="34" fillId="4" borderId="17" xfId="0" applyNumberFormat="1" applyFont="1" applyFill="1" applyBorder="1" applyAlignment="1">
      <alignment horizontal="center" vertical="center"/>
    </xf>
    <xf numFmtId="49" fontId="34" fillId="0" borderId="17" xfId="0" applyNumberFormat="1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4" fillId="0" borderId="17" xfId="0" applyFont="1" applyBorder="1" applyAlignment="1">
      <alignment horizontal="center" vertical="center"/>
    </xf>
    <xf numFmtId="0" fontId="34" fillId="0" borderId="17" xfId="0" applyFont="1" applyBorder="1" applyAlignment="1">
      <alignment vertical="center"/>
    </xf>
    <xf numFmtId="17" fontId="37" fillId="0" borderId="17" xfId="0" applyNumberFormat="1" applyFont="1" applyBorder="1" applyAlignment="1">
      <alignment horizontal="center"/>
    </xf>
    <xf numFmtId="0" fontId="37" fillId="0" borderId="17" xfId="0" applyFont="1" applyBorder="1"/>
    <xf numFmtId="166" fontId="37" fillId="0" borderId="17" xfId="3" applyNumberFormat="1" applyFont="1" applyFill="1" applyBorder="1"/>
    <xf numFmtId="17" fontId="37" fillId="0" borderId="17" xfId="0" applyNumberFormat="1" applyFont="1" applyBorder="1" applyAlignment="1">
      <alignment vertical="center"/>
    </xf>
    <xf numFmtId="0" fontId="21" fillId="0" borderId="17" xfId="0" applyFont="1" applyBorder="1"/>
    <xf numFmtId="0" fontId="35" fillId="0" borderId="17" xfId="0" applyFont="1" applyBorder="1" applyAlignment="1">
      <alignment horizontal="center"/>
    </xf>
    <xf numFmtId="0" fontId="35" fillId="0" borderId="17" xfId="0" applyFont="1" applyBorder="1"/>
    <xf numFmtId="17" fontId="37" fillId="0" borderId="17" xfId="0" applyNumberFormat="1" applyFont="1" applyBorder="1"/>
    <xf numFmtId="166" fontId="37" fillId="0" borderId="17" xfId="0" applyNumberFormat="1" applyFont="1" applyBorder="1"/>
    <xf numFmtId="0" fontId="38" fillId="0" borderId="0" xfId="0" applyFont="1" applyAlignment="1">
      <alignment vertical="center"/>
    </xf>
    <xf numFmtId="0" fontId="39" fillId="0" borderId="17" xfId="0" applyFont="1" applyBorder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33" fillId="4" borderId="17" xfId="0" applyFont="1" applyFill="1" applyBorder="1" applyAlignment="1">
      <alignment horizontal="center" vertical="center"/>
    </xf>
    <xf numFmtId="0" fontId="37" fillId="4" borderId="17" xfId="0" applyFont="1" applyFill="1" applyBorder="1" applyAlignment="1">
      <alignment horizontal="left" vertical="center"/>
    </xf>
    <xf numFmtId="2" fontId="33" fillId="4" borderId="17" xfId="0" applyNumberFormat="1" applyFont="1" applyFill="1" applyBorder="1" applyAlignment="1">
      <alignment horizontal="center" vertical="center"/>
    </xf>
    <xf numFmtId="0" fontId="37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33" fillId="4" borderId="34" xfId="0" applyFont="1" applyFill="1" applyBorder="1" applyAlignment="1">
      <alignment horizontal="center" vertical="center"/>
    </xf>
    <xf numFmtId="0" fontId="37" fillId="4" borderId="34" xfId="0" applyFont="1" applyFill="1" applyBorder="1" applyAlignment="1">
      <alignment horizontal="left" vertical="center"/>
    </xf>
    <xf numFmtId="2" fontId="33" fillId="4" borderId="34" xfId="0" applyNumberFormat="1" applyFont="1" applyFill="1" applyBorder="1" applyAlignment="1">
      <alignment horizontal="center" vertical="center"/>
    </xf>
    <xf numFmtId="38" fontId="21" fillId="5" borderId="17" xfId="0" applyNumberFormat="1" applyFont="1" applyFill="1" applyBorder="1" applyAlignment="1">
      <alignment horizontal="center" vertical="center"/>
    </xf>
    <xf numFmtId="38" fontId="21" fillId="5" borderId="19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7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38" fontId="21" fillId="0" borderId="24" xfId="0" applyNumberFormat="1" applyFont="1" applyBorder="1" applyAlignment="1">
      <alignment horizontal="center" vertical="center"/>
    </xf>
    <xf numFmtId="38" fontId="21" fillId="0" borderId="40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5" fontId="9" fillId="0" borderId="6" xfId="0" applyNumberFormat="1" applyFont="1" applyBorder="1" applyAlignment="1">
      <alignment horizontal="center" vertical="center"/>
    </xf>
    <xf numFmtId="2" fontId="9" fillId="0" borderId="31" xfId="0" applyNumberFormat="1" applyFont="1" applyBorder="1" applyAlignment="1">
      <alignment horizontal="center" vertical="center"/>
    </xf>
    <xf numFmtId="2" fontId="9" fillId="0" borderId="33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" fontId="13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4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1" fontId="13" fillId="0" borderId="11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38" fontId="22" fillId="0" borderId="30" xfId="0" applyNumberFormat="1" applyFont="1" applyBorder="1" applyAlignment="1">
      <alignment horizontal="center" vertical="center"/>
    </xf>
    <xf numFmtId="38" fontId="22" fillId="0" borderId="29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horizontal="left" vertical="center"/>
    </xf>
    <xf numFmtId="2" fontId="6" fillId="0" borderId="18" xfId="0" applyNumberFormat="1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2" fontId="23" fillId="0" borderId="6" xfId="0" applyNumberFormat="1" applyFont="1" applyBorder="1" applyAlignment="1">
      <alignment horizontal="left" vertical="center"/>
    </xf>
    <xf numFmtId="2" fontId="23" fillId="0" borderId="18" xfId="0" applyNumberFormat="1" applyFont="1" applyBorder="1" applyAlignment="1">
      <alignment horizontal="left" vertical="center"/>
    </xf>
    <xf numFmtId="2" fontId="24" fillId="2" borderId="6" xfId="0" applyNumberFormat="1" applyFont="1" applyFill="1" applyBorder="1" applyAlignment="1">
      <alignment horizontal="left" vertical="center"/>
    </xf>
    <xf numFmtId="38" fontId="22" fillId="0" borderId="21" xfId="0" applyNumberFormat="1" applyFont="1" applyBorder="1" applyAlignment="1">
      <alignment horizontal="center" vertical="center"/>
    </xf>
    <xf numFmtId="38" fontId="22" fillId="0" borderId="25" xfId="0" applyNumberFormat="1" applyFont="1" applyBorder="1" applyAlignment="1">
      <alignment horizontal="center" vertical="center"/>
    </xf>
    <xf numFmtId="2" fontId="15" fillId="0" borderId="18" xfId="0" applyNumberFormat="1" applyFont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2" fontId="15" fillId="0" borderId="37" xfId="0" applyNumberFormat="1" applyFont="1" applyBorder="1" applyAlignment="1">
      <alignment horizontal="left" vertical="center"/>
    </xf>
    <xf numFmtId="2" fontId="15" fillId="0" borderId="35" xfId="0" applyNumberFormat="1" applyFont="1" applyBorder="1" applyAlignment="1">
      <alignment horizontal="left" vertical="center"/>
    </xf>
    <xf numFmtId="2" fontId="15" fillId="0" borderId="38" xfId="0" applyNumberFormat="1" applyFont="1" applyBorder="1" applyAlignment="1">
      <alignment horizontal="left" vertical="center"/>
    </xf>
    <xf numFmtId="2" fontId="15" fillId="0" borderId="39" xfId="0" applyNumberFormat="1" applyFont="1" applyBorder="1" applyAlignment="1">
      <alignment horizontal="left" vertical="center"/>
    </xf>
    <xf numFmtId="38" fontId="21" fillId="5" borderId="24" xfId="0" applyNumberFormat="1" applyFont="1" applyFill="1" applyBorder="1" applyAlignment="1">
      <alignment horizontal="center" vertical="center"/>
    </xf>
    <xf numFmtId="38" fontId="21" fillId="5" borderId="40" xfId="0" applyNumberFormat="1" applyFont="1" applyFill="1" applyBorder="1" applyAlignment="1">
      <alignment horizontal="center" vertical="center"/>
    </xf>
    <xf numFmtId="2" fontId="23" fillId="0" borderId="1" xfId="0" applyNumberFormat="1" applyFont="1" applyBorder="1" applyAlignment="1">
      <alignment horizontal="left" vertical="center"/>
    </xf>
    <xf numFmtId="2" fontId="23" fillId="0" borderId="2" xfId="0" applyNumberFormat="1" applyFont="1" applyBorder="1" applyAlignment="1">
      <alignment horizontal="left" vertical="center"/>
    </xf>
    <xf numFmtId="2" fontId="23" fillId="0" borderId="3" xfId="0" applyNumberFormat="1" applyFont="1" applyBorder="1" applyAlignment="1">
      <alignment horizontal="left" vertical="center"/>
    </xf>
    <xf numFmtId="2" fontId="23" fillId="0" borderId="14" xfId="0" applyNumberFormat="1" applyFont="1" applyBorder="1" applyAlignment="1">
      <alignment horizontal="left" vertical="center"/>
    </xf>
    <xf numFmtId="2" fontId="23" fillId="0" borderId="26" xfId="0" applyNumberFormat="1" applyFont="1" applyBorder="1" applyAlignment="1">
      <alignment horizontal="left" vertical="center"/>
    </xf>
    <xf numFmtId="2" fontId="23" fillId="0" borderId="15" xfId="0" applyNumberFormat="1" applyFont="1" applyBorder="1" applyAlignment="1">
      <alignment horizontal="left" vertical="center"/>
    </xf>
    <xf numFmtId="38" fontId="22" fillId="0" borderId="37" xfId="0" applyNumberFormat="1" applyFont="1" applyBorder="1" applyAlignment="1">
      <alignment horizontal="center" vertical="center"/>
    </xf>
    <xf numFmtId="38" fontId="22" fillId="0" borderId="35" xfId="0" applyNumberFormat="1" applyFont="1" applyBorder="1" applyAlignment="1">
      <alignment horizontal="center" vertical="center"/>
    </xf>
    <xf numFmtId="38" fontId="22" fillId="0" borderId="38" xfId="0" applyNumberFormat="1" applyFont="1" applyBorder="1" applyAlignment="1">
      <alignment horizontal="center" vertical="center"/>
    </xf>
    <xf numFmtId="38" fontId="22" fillId="0" borderId="39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6" xfId="0" applyFont="1" applyBorder="1" applyAlignment="1">
      <alignment horizontal="center" vertical="center"/>
    </xf>
    <xf numFmtId="0" fontId="15" fillId="0" borderId="20" xfId="0" applyFont="1" applyBorder="1" applyAlignment="1">
      <alignment vertic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" fontId="9" fillId="0" borderId="49" xfId="0" applyNumberFormat="1" applyFont="1" applyBorder="1" applyAlignment="1">
      <alignment horizontal="center" vertical="center"/>
    </xf>
    <xf numFmtId="17" fontId="9" fillId="0" borderId="28" xfId="0" applyNumberFormat="1" applyFont="1" applyBorder="1" applyAlignment="1">
      <alignment horizontal="center" vertical="center"/>
    </xf>
    <xf numFmtId="165" fontId="9" fillId="0" borderId="49" xfId="0" applyNumberFormat="1" applyFont="1" applyBorder="1" applyAlignment="1">
      <alignment horizontal="center" vertical="center"/>
    </xf>
    <xf numFmtId="165" fontId="9" fillId="0" borderId="28" xfId="0" applyNumberFormat="1" applyFont="1" applyBorder="1" applyAlignment="1">
      <alignment horizontal="center" vertical="center"/>
    </xf>
    <xf numFmtId="165" fontId="9" fillId="5" borderId="49" xfId="0" applyNumberFormat="1" applyFont="1" applyFill="1" applyBorder="1" applyAlignment="1">
      <alignment horizontal="center" vertical="center"/>
    </xf>
    <xf numFmtId="165" fontId="9" fillId="5" borderId="28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right"/>
    </xf>
    <xf numFmtId="0" fontId="9" fillId="0" borderId="12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left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15" fillId="0" borderId="12" xfId="0" applyFont="1" applyBorder="1" applyAlignment="1">
      <alignment horizontal="left" vertical="center"/>
    </xf>
    <xf numFmtId="0" fontId="31" fillId="3" borderId="1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0" fontId="31" fillId="3" borderId="14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24" fillId="0" borderId="35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26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40" fillId="4" borderId="17" xfId="0" applyFont="1" applyFill="1" applyBorder="1" applyAlignment="1">
      <alignment horizontal="center" vertical="center" wrapText="1"/>
    </xf>
    <xf numFmtId="0" fontId="41" fillId="4" borderId="17" xfId="0" applyFont="1" applyFill="1" applyBorder="1" applyAlignment="1">
      <alignment horizontal="center" vertical="center" wrapText="1"/>
    </xf>
    <xf numFmtId="0" fontId="41" fillId="4" borderId="34" xfId="0" applyFont="1" applyFill="1" applyBorder="1" applyAlignment="1">
      <alignment horizontal="center" vertical="center" wrapText="1"/>
    </xf>
    <xf numFmtId="0" fontId="42" fillId="4" borderId="17" xfId="0" applyFont="1" applyFill="1" applyBorder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37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/>
    </xf>
    <xf numFmtId="0" fontId="39" fillId="0" borderId="17" xfId="0" applyFont="1" applyBorder="1" applyAlignment="1">
      <alignment horizontal="left" vertical="center"/>
    </xf>
    <xf numFmtId="0" fontId="33" fillId="0" borderId="17" xfId="0" applyFont="1" applyBorder="1" applyAlignment="1">
      <alignment horizontal="left" vertical="center"/>
    </xf>
    <xf numFmtId="0" fontId="33" fillId="0" borderId="17" xfId="0" applyFont="1" applyBorder="1" applyAlignment="1">
      <alignment horizontal="left" vertical="center" wrapText="1"/>
    </xf>
    <xf numFmtId="17" fontId="34" fillId="0" borderId="17" xfId="0" applyNumberFormat="1" applyFont="1" applyBorder="1" applyAlignment="1">
      <alignment horizontal="center" vertical="center"/>
    </xf>
    <xf numFmtId="49" fontId="34" fillId="0" borderId="17" xfId="0" applyNumberFormat="1" applyFont="1" applyBorder="1" applyAlignment="1">
      <alignment horizontal="center" vertical="center"/>
    </xf>
    <xf numFmtId="165" fontId="34" fillId="0" borderId="17" xfId="0" applyNumberFormat="1" applyFont="1" applyBorder="1" applyAlignment="1">
      <alignment horizontal="center" vertical="center"/>
    </xf>
    <xf numFmtId="17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2" fontId="33" fillId="0" borderId="17" xfId="0" applyNumberFormat="1" applyFont="1" applyBorder="1" applyAlignment="1">
      <alignment horizontal="left" vertical="center"/>
    </xf>
    <xf numFmtId="2" fontId="37" fillId="0" borderId="17" xfId="0" applyNumberFormat="1" applyFont="1" applyBorder="1" applyAlignment="1">
      <alignment horizontal="left" vertical="center"/>
    </xf>
    <xf numFmtId="38" fontId="22" fillId="0" borderId="17" xfId="0" applyNumberFormat="1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2" fontId="33" fillId="4" borderId="17" xfId="0" applyNumberFormat="1" applyFont="1" applyFill="1" applyBorder="1" applyAlignment="1">
      <alignment horizontal="left" vertical="center"/>
    </xf>
    <xf numFmtId="38" fontId="28" fillId="4" borderId="17" xfId="0" applyNumberFormat="1" applyFont="1" applyFill="1" applyBorder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38" fontId="21" fillId="0" borderId="34" xfId="0" applyNumberFormat="1" applyFont="1" applyBorder="1" applyAlignment="1">
      <alignment horizontal="center" vertical="center"/>
    </xf>
    <xf numFmtId="38" fontId="21" fillId="0" borderId="48" xfId="0" applyNumberFormat="1" applyFont="1" applyBorder="1" applyAlignment="1">
      <alignment horizontal="center" vertical="center"/>
    </xf>
    <xf numFmtId="38" fontId="22" fillId="4" borderId="17" xfId="0" applyNumberFormat="1" applyFont="1" applyFill="1" applyBorder="1" applyAlignment="1">
      <alignment horizontal="center" vertical="center"/>
    </xf>
    <xf numFmtId="0" fontId="37" fillId="0" borderId="17" xfId="0" applyFont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33" fillId="4" borderId="17" xfId="0" applyFont="1" applyFill="1" applyBorder="1" applyAlignment="1">
      <alignment horizontal="left" vertical="center" wrapText="1"/>
    </xf>
    <xf numFmtId="0" fontId="35" fillId="0" borderId="17" xfId="0" applyFont="1" applyBorder="1" applyAlignment="1">
      <alignment horizontal="left" vertical="center"/>
    </xf>
    <xf numFmtId="0" fontId="35" fillId="0" borderId="17" xfId="0" applyFont="1" applyBorder="1" applyAlignment="1">
      <alignment horizontal="left"/>
    </xf>
    <xf numFmtId="17" fontId="37" fillId="0" borderId="19" xfId="0" applyNumberFormat="1" applyFont="1" applyBorder="1" applyAlignment="1">
      <alignment horizontal="center"/>
    </xf>
    <xf numFmtId="17" fontId="37" fillId="0" borderId="44" xfId="0" applyNumberFormat="1" applyFont="1" applyBorder="1" applyAlignment="1">
      <alignment horizontal="center"/>
    </xf>
    <xf numFmtId="49" fontId="37" fillId="4" borderId="17" xfId="0" applyNumberFormat="1" applyFont="1" applyFill="1" applyBorder="1" applyAlignment="1">
      <alignment horizontal="center" vertical="center"/>
    </xf>
    <xf numFmtId="0" fontId="37" fillId="4" borderId="17" xfId="0" applyFont="1" applyFill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6" fillId="0" borderId="17" xfId="0" applyFont="1" applyBorder="1" applyAlignment="1">
      <alignment horizontal="left" vertical="center"/>
    </xf>
    <xf numFmtId="49" fontId="34" fillId="0" borderId="19" xfId="0" applyNumberFormat="1" applyFont="1" applyBorder="1" applyAlignment="1">
      <alignment horizontal="center" vertical="center"/>
    </xf>
    <xf numFmtId="49" fontId="34" fillId="0" borderId="44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</cellXfs>
  <cellStyles count="4">
    <cellStyle name="Comma 2" xfId="3" xr:uid="{0CCF21CB-87F2-4E63-AE2B-AB33203E77C2}"/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41414</xdr:colOff>
      <xdr:row>0</xdr:row>
      <xdr:rowOff>49695</xdr:rowOff>
    </xdr:from>
    <xdr:to>
      <xdr:col>2</xdr:col>
      <xdr:colOff>0</xdr:colOff>
      <xdr:row>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414" y="49695"/>
          <a:ext cx="1314946" cy="96376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</xdr:col>
      <xdr:colOff>971550</xdr:colOff>
      <xdr:row>3</xdr:row>
      <xdr:rowOff>303143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D955A-F7E4-4383-B6F2-80A13883C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1581150" cy="109371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3"/>
  <sheetViews>
    <sheetView tabSelected="1" view="pageBreakPreview" topLeftCell="A21" zoomScaleSheetLayoutView="100" workbookViewId="0">
      <selection activeCell="P32" sqref="P32"/>
    </sheetView>
  </sheetViews>
  <sheetFormatPr defaultColWidth="9.140625" defaultRowHeight="11.25" x14ac:dyDescent="0.2"/>
  <cols>
    <col min="1" max="1" width="11.140625" style="1" customWidth="1"/>
    <col min="2" max="2" width="8.7109375" style="1" customWidth="1"/>
    <col min="3" max="3" width="7" style="1" customWidth="1"/>
    <col min="4" max="4" width="4.85546875" style="1" customWidth="1"/>
    <col min="5" max="5" width="7.42578125" style="1" bestFit="1" customWidth="1"/>
    <col min="6" max="6" width="8.85546875" style="1" customWidth="1"/>
    <col min="7" max="7" width="5.42578125" style="1" bestFit="1" customWidth="1"/>
    <col min="8" max="8" width="10.5703125" style="1" customWidth="1"/>
    <col min="9" max="9" width="12.28515625" style="1" customWidth="1"/>
    <col min="10" max="10" width="7.140625" style="1" customWidth="1"/>
    <col min="11" max="11" width="6.140625" style="1" customWidth="1"/>
    <col min="12" max="12" width="3.85546875" style="1" customWidth="1"/>
    <col min="13" max="13" width="6.5703125" style="1" customWidth="1"/>
    <col min="14" max="28" width="7.7109375" style="1" customWidth="1"/>
    <col min="29" max="16384" width="9.140625" style="1"/>
  </cols>
  <sheetData>
    <row r="1" spans="1:28" ht="15.75" customHeight="1" x14ac:dyDescent="0.2">
      <c r="A1" s="85"/>
      <c r="B1" s="86"/>
      <c r="C1" s="86"/>
      <c r="D1" s="86"/>
      <c r="E1" s="89" t="s">
        <v>2</v>
      </c>
      <c r="F1" s="89"/>
      <c r="G1" s="89"/>
      <c r="H1" s="89"/>
      <c r="I1" s="89"/>
      <c r="J1" s="89"/>
      <c r="K1" s="89"/>
      <c r="L1" s="89"/>
      <c r="M1" s="90"/>
    </row>
    <row r="2" spans="1:28" ht="24.95" customHeight="1" x14ac:dyDescent="0.2">
      <c r="A2" s="87"/>
      <c r="B2" s="88"/>
      <c r="C2" s="88"/>
      <c r="D2" s="88"/>
      <c r="E2" s="91"/>
      <c r="F2" s="91"/>
      <c r="G2" s="91"/>
      <c r="H2" s="91"/>
      <c r="I2" s="91"/>
      <c r="J2" s="91"/>
      <c r="K2" s="91"/>
      <c r="L2" s="91"/>
      <c r="M2" s="9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95" customHeight="1" x14ac:dyDescent="0.2">
      <c r="A3" s="87"/>
      <c r="B3" s="88"/>
      <c r="C3" s="88"/>
      <c r="D3" s="88"/>
      <c r="E3" s="91" t="s">
        <v>3</v>
      </c>
      <c r="F3" s="91"/>
      <c r="G3" s="91"/>
      <c r="H3" s="91"/>
      <c r="I3" s="91"/>
      <c r="J3" s="91"/>
      <c r="K3" s="91"/>
      <c r="L3" s="91"/>
      <c r="M3" s="9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95" customHeight="1" thickBot="1" x14ac:dyDescent="0.25">
      <c r="A4" s="87"/>
      <c r="B4" s="88"/>
      <c r="C4" s="88"/>
      <c r="D4" s="88"/>
      <c r="E4" s="91" t="s">
        <v>4</v>
      </c>
      <c r="F4" s="91"/>
      <c r="G4" s="91"/>
      <c r="H4" s="91"/>
      <c r="I4" s="91"/>
      <c r="J4" s="91"/>
      <c r="K4" s="91"/>
      <c r="L4" s="91"/>
      <c r="M4" s="9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7.100000000000001" customHeight="1" thickBot="1" x14ac:dyDescent="0.25">
      <c r="A5" s="93" t="s">
        <v>5</v>
      </c>
      <c r="B5" s="93"/>
      <c r="C5" s="93"/>
      <c r="D5" s="93"/>
      <c r="E5" s="94" t="s">
        <v>6</v>
      </c>
      <c r="F5" s="94"/>
      <c r="G5" s="3" t="s">
        <v>7</v>
      </c>
      <c r="H5" s="51" t="s">
        <v>8</v>
      </c>
      <c r="I5" s="95" t="s">
        <v>78</v>
      </c>
      <c r="J5" s="96"/>
      <c r="K5" s="97"/>
      <c r="L5" s="94" t="s">
        <v>9</v>
      </c>
      <c r="M5" s="9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7.100000000000001" customHeight="1" thickBot="1" x14ac:dyDescent="0.25">
      <c r="A6" s="128"/>
      <c r="B6" s="125"/>
      <c r="C6" s="125"/>
      <c r="D6" s="125"/>
      <c r="E6" s="129" t="s">
        <v>10</v>
      </c>
      <c r="F6" s="130"/>
      <c r="G6" s="4"/>
      <c r="H6" s="52" t="s">
        <v>82</v>
      </c>
      <c r="I6" s="52" t="s">
        <v>81</v>
      </c>
      <c r="J6" s="131" t="s">
        <v>83</v>
      </c>
      <c r="K6" s="125"/>
      <c r="L6" s="131"/>
      <c r="M6" s="12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6"/>
      <c r="Z6" s="6"/>
      <c r="AA6" s="6"/>
      <c r="AB6" s="6"/>
    </row>
    <row r="7" spans="1:28" ht="17.100000000000001" customHeight="1" thickBot="1" x14ac:dyDescent="0.25">
      <c r="A7" s="93" t="s">
        <v>11</v>
      </c>
      <c r="B7" s="93"/>
      <c r="C7" s="93"/>
      <c r="D7" s="93"/>
      <c r="E7" s="51" t="s">
        <v>12</v>
      </c>
      <c r="F7" s="7" t="s">
        <v>13</v>
      </c>
      <c r="G7" s="94" t="s">
        <v>14</v>
      </c>
      <c r="H7" s="94"/>
      <c r="I7" s="7" t="s">
        <v>15</v>
      </c>
      <c r="J7" s="8"/>
      <c r="K7" s="127" t="s">
        <v>16</v>
      </c>
      <c r="L7" s="127"/>
      <c r="M7" s="127"/>
      <c r="N7" s="6"/>
      <c r="O7" s="6"/>
      <c r="P7" s="9"/>
      <c r="Q7" s="6"/>
      <c r="R7" s="6"/>
      <c r="S7" s="9"/>
      <c r="T7" s="6"/>
      <c r="U7" s="6"/>
      <c r="V7" s="6"/>
      <c r="W7" s="6"/>
      <c r="X7" s="9"/>
      <c r="Y7" s="6"/>
      <c r="Z7" s="6"/>
      <c r="AA7" s="6"/>
      <c r="AB7" s="6"/>
    </row>
    <row r="8" spans="1:28" ht="17.100000000000001" customHeight="1" thickBot="1" x14ac:dyDescent="0.3">
      <c r="A8" s="125"/>
      <c r="B8" s="125"/>
      <c r="C8" s="125"/>
      <c r="D8" s="125"/>
      <c r="E8" s="50" t="s">
        <v>17</v>
      </c>
      <c r="F8" s="50"/>
      <c r="G8" s="126"/>
      <c r="H8" s="126"/>
      <c r="I8" s="93" t="s">
        <v>18</v>
      </c>
      <c r="J8" s="93"/>
      <c r="K8" s="125" t="s">
        <v>19</v>
      </c>
      <c r="L8" s="125"/>
      <c r="M8" s="125"/>
      <c r="N8" s="5"/>
      <c r="O8"/>
      <c r="P8"/>
      <c r="Q8"/>
      <c r="R8"/>
      <c r="S8" s="10"/>
      <c r="T8" s="11"/>
      <c r="U8" s="11"/>
      <c r="V8" s="11"/>
      <c r="W8" s="11"/>
      <c r="X8" s="11"/>
      <c r="Y8" s="11"/>
      <c r="Z8" s="11"/>
      <c r="AA8" s="11"/>
      <c r="AB8" s="11"/>
    </row>
    <row r="9" spans="1:28" ht="17.100000000000001" customHeight="1" thickBot="1" x14ac:dyDescent="0.3">
      <c r="A9" s="93" t="s">
        <v>20</v>
      </c>
      <c r="B9" s="93"/>
      <c r="C9" s="93"/>
      <c r="D9" s="93"/>
      <c r="E9" s="93"/>
      <c r="F9" s="119" t="s">
        <v>21</v>
      </c>
      <c r="G9" s="120"/>
      <c r="H9" s="121"/>
      <c r="I9" s="93" t="s">
        <v>22</v>
      </c>
      <c r="J9" s="93"/>
      <c r="K9" s="127" t="s">
        <v>23</v>
      </c>
      <c r="L9" s="127"/>
      <c r="M9" s="127"/>
      <c r="N9"/>
      <c r="O9"/>
      <c r="P9"/>
      <c r="Q9"/>
      <c r="R9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7.100000000000001" customHeight="1" thickBot="1" x14ac:dyDescent="0.3">
      <c r="A10" s="125"/>
      <c r="B10" s="125"/>
      <c r="C10" s="125"/>
      <c r="D10" s="125"/>
      <c r="E10" s="125"/>
      <c r="F10" s="122"/>
      <c r="G10" s="123"/>
      <c r="H10" s="124"/>
      <c r="I10" s="51" t="s">
        <v>24</v>
      </c>
      <c r="J10" s="51" t="s">
        <v>25</v>
      </c>
      <c r="K10" s="51" t="s">
        <v>26</v>
      </c>
      <c r="L10" s="94" t="s">
        <v>27</v>
      </c>
      <c r="M10" s="94"/>
      <c r="O10"/>
      <c r="P10"/>
      <c r="Q10"/>
      <c r="R10"/>
      <c r="S10" s="12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7.100000000000001" customHeight="1" x14ac:dyDescent="0.25">
      <c r="A11" s="140" t="s">
        <v>28</v>
      </c>
      <c r="B11" s="141"/>
      <c r="C11" s="141"/>
      <c r="D11" s="142"/>
      <c r="E11" s="142"/>
      <c r="F11" s="142"/>
      <c r="G11" s="142"/>
      <c r="H11" s="143"/>
      <c r="I11" s="13"/>
      <c r="J11" s="14"/>
      <c r="K11" s="15"/>
      <c r="L11" s="144"/>
      <c r="M11" s="145"/>
      <c r="N11"/>
      <c r="O11"/>
      <c r="P11"/>
      <c r="Q11"/>
      <c r="R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6.5" customHeight="1" x14ac:dyDescent="0.25">
      <c r="A12" s="132" t="s">
        <v>87</v>
      </c>
      <c r="B12" s="133"/>
      <c r="C12" s="133"/>
      <c r="D12" s="133"/>
      <c r="E12" s="133"/>
      <c r="F12" s="133"/>
      <c r="G12" s="16"/>
      <c r="H12" s="16"/>
      <c r="I12" s="17"/>
      <c r="J12" s="18"/>
      <c r="K12" s="19"/>
      <c r="L12" s="134"/>
      <c r="M12" s="135"/>
      <c r="N12" s="20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ht="17.100000000000001" customHeight="1" x14ac:dyDescent="0.25">
      <c r="A13" s="132" t="s">
        <v>88</v>
      </c>
      <c r="B13" s="133"/>
      <c r="C13" s="133"/>
      <c r="D13" s="133"/>
      <c r="E13" s="133"/>
      <c r="F13" s="46"/>
      <c r="G13"/>
      <c r="H13"/>
      <c r="I13" s="17"/>
      <c r="J13" s="18"/>
      <c r="K13" s="19"/>
      <c r="L13" s="134"/>
      <c r="M13" s="13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1"/>
      <c r="AB13"/>
    </row>
    <row r="14" spans="1:28" ht="17.100000000000001" customHeight="1" x14ac:dyDescent="0.25">
      <c r="A14" s="136" t="s">
        <v>29</v>
      </c>
      <c r="B14" s="137"/>
      <c r="C14" s="137"/>
      <c r="D14" s="137"/>
      <c r="E14" s="137"/>
      <c r="F14" s="22"/>
      <c r="G14"/>
      <c r="H14"/>
      <c r="I14" s="17"/>
      <c r="J14" s="18"/>
      <c r="K14" s="19"/>
      <c r="L14" s="134"/>
      <c r="M14" s="135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ht="17.100000000000001" customHeight="1" x14ac:dyDescent="0.25">
      <c r="A15" s="138" t="s">
        <v>23</v>
      </c>
      <c r="B15" s="139"/>
      <c r="C15" s="139"/>
      <c r="D15" s="139"/>
      <c r="E15" s="139"/>
      <c r="F15" s="23"/>
      <c r="G15" s="23"/>
      <c r="H15" s="23"/>
      <c r="I15" s="17"/>
      <c r="J15" s="18"/>
      <c r="K15" s="19"/>
      <c r="L15" s="134"/>
      <c r="M15" s="135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ht="17.100000000000001" customHeight="1" thickBot="1" x14ac:dyDescent="0.3">
      <c r="A16" s="138"/>
      <c r="B16" s="139"/>
      <c r="C16" s="139"/>
      <c r="D16" s="139"/>
      <c r="E16" s="139"/>
      <c r="F16" s="139"/>
      <c r="G16" s="139"/>
      <c r="H16" s="139"/>
      <c r="I16" s="17"/>
      <c r="J16" s="18"/>
      <c r="K16" s="19"/>
      <c r="L16" s="134"/>
      <c r="M16" s="135"/>
      <c r="N16" s="25"/>
      <c r="O16" s="25"/>
      <c r="P16" s="25"/>
    </row>
    <row r="17" spans="1:28" ht="17.100000000000001" customHeight="1" thickBot="1" x14ac:dyDescent="0.25">
      <c r="A17" s="51" t="s">
        <v>30</v>
      </c>
      <c r="B17" s="146" t="s">
        <v>31</v>
      </c>
      <c r="C17" s="146"/>
      <c r="D17" s="146"/>
      <c r="E17" s="49" t="s">
        <v>32</v>
      </c>
      <c r="F17" s="49" t="s">
        <v>33</v>
      </c>
      <c r="G17" s="49" t="s">
        <v>25</v>
      </c>
      <c r="H17" s="51" t="s">
        <v>34</v>
      </c>
      <c r="I17" s="17"/>
      <c r="J17" s="18"/>
      <c r="K17" s="19"/>
      <c r="L17" s="134"/>
      <c r="M17" s="135"/>
      <c r="N17" s="25"/>
      <c r="O17" s="25"/>
      <c r="P17" s="25"/>
    </row>
    <row r="18" spans="1:28" ht="17.100000000000001" customHeight="1" x14ac:dyDescent="0.2">
      <c r="A18" s="147" t="s">
        <v>86</v>
      </c>
      <c r="B18" s="110" t="s">
        <v>1</v>
      </c>
      <c r="C18" s="106">
        <v>1798</v>
      </c>
      <c r="D18" s="107"/>
      <c r="E18" s="150">
        <v>1800</v>
      </c>
      <c r="F18" s="152">
        <v>1</v>
      </c>
      <c r="G18" s="155">
        <f>E18-C18</f>
        <v>2</v>
      </c>
      <c r="H18" s="107"/>
      <c r="I18" s="17"/>
      <c r="J18" s="18"/>
      <c r="K18" s="19"/>
      <c r="L18" s="134"/>
      <c r="M18" s="135"/>
      <c r="N18" s="25"/>
      <c r="O18" s="25"/>
      <c r="P18" s="25"/>
    </row>
    <row r="19" spans="1:28" ht="17.100000000000001" customHeight="1" thickBot="1" x14ac:dyDescent="0.25">
      <c r="A19" s="148"/>
      <c r="B19" s="111"/>
      <c r="C19" s="108"/>
      <c r="D19" s="109"/>
      <c r="E19" s="151"/>
      <c r="F19" s="153"/>
      <c r="G19" s="156"/>
      <c r="H19" s="114"/>
      <c r="I19" s="17"/>
      <c r="J19" s="18"/>
      <c r="K19" s="19"/>
      <c r="L19" s="134"/>
      <c r="M19" s="135"/>
      <c r="N19" s="26"/>
      <c r="V19" s="27"/>
    </row>
    <row r="20" spans="1:28" ht="17.100000000000001" customHeight="1" x14ac:dyDescent="0.2">
      <c r="A20" s="148"/>
      <c r="B20" s="116" t="s">
        <v>67</v>
      </c>
      <c r="C20" s="112">
        <v>9325</v>
      </c>
      <c r="D20" s="107"/>
      <c r="E20" s="150">
        <v>9332</v>
      </c>
      <c r="F20" s="153"/>
      <c r="G20" s="150">
        <f>E20-C20</f>
        <v>7</v>
      </c>
      <c r="H20" s="114"/>
      <c r="I20" s="17"/>
      <c r="J20" s="18"/>
      <c r="K20" s="19"/>
      <c r="L20" s="134"/>
      <c r="M20" s="135"/>
      <c r="N20" s="26"/>
    </row>
    <row r="21" spans="1:28" ht="17.100000000000001" customHeight="1" x14ac:dyDescent="0.2">
      <c r="A21" s="148"/>
      <c r="B21" s="117"/>
      <c r="C21" s="113"/>
      <c r="D21" s="114"/>
      <c r="E21" s="167"/>
      <c r="F21" s="153"/>
      <c r="G21" s="167"/>
      <c r="H21" s="114"/>
      <c r="I21" s="17"/>
      <c r="J21" s="18"/>
      <c r="K21" s="19"/>
      <c r="L21" s="134"/>
      <c r="M21" s="135"/>
      <c r="N21" s="26"/>
    </row>
    <row r="22" spans="1:28" ht="17.100000000000001" customHeight="1" thickBot="1" x14ac:dyDescent="0.25">
      <c r="A22" s="149"/>
      <c r="B22" s="118"/>
      <c r="C22" s="115"/>
      <c r="D22" s="109"/>
      <c r="E22" s="151"/>
      <c r="F22" s="154"/>
      <c r="G22" s="151"/>
      <c r="H22" s="109"/>
      <c r="I22" s="28"/>
      <c r="J22" s="29"/>
      <c r="K22" s="30"/>
      <c r="L22" s="134"/>
      <c r="M22" s="135"/>
      <c r="N22" s="26"/>
    </row>
    <row r="23" spans="1:28" ht="16.5" customHeight="1" thickBot="1" x14ac:dyDescent="0.25">
      <c r="A23" s="157" t="s">
        <v>35</v>
      </c>
      <c r="B23" s="158"/>
      <c r="C23" s="158"/>
      <c r="D23" s="158"/>
      <c r="E23" s="158"/>
      <c r="F23" s="159" t="s">
        <v>36</v>
      </c>
      <c r="G23" s="159"/>
      <c r="H23" s="160"/>
      <c r="I23" s="161" t="s">
        <v>79</v>
      </c>
      <c r="J23" s="161"/>
      <c r="K23" s="161"/>
      <c r="L23" s="162"/>
      <c r="M23" s="162"/>
      <c r="N23" s="26"/>
    </row>
    <row r="24" spans="1:28" ht="21" customHeight="1" x14ac:dyDescent="0.2">
      <c r="A24" s="163" t="s">
        <v>80</v>
      </c>
      <c r="B24" s="163"/>
      <c r="C24" s="163"/>
      <c r="D24" s="163"/>
      <c r="E24" s="47">
        <f>G18+G20</f>
        <v>9</v>
      </c>
      <c r="F24" s="164" t="s">
        <v>73</v>
      </c>
      <c r="G24" s="164"/>
      <c r="H24" s="83"/>
      <c r="I24" s="161" t="s">
        <v>37</v>
      </c>
      <c r="J24" s="161"/>
      <c r="K24" s="161"/>
      <c r="L24" s="165">
        <f>H37+E31</f>
        <v>1598.0801799999999</v>
      </c>
      <c r="M24" s="166"/>
      <c r="N24" s="26"/>
    </row>
    <row r="25" spans="1:28" ht="17.100000000000001" customHeight="1" x14ac:dyDescent="0.2">
      <c r="A25" s="170" t="s">
        <v>38</v>
      </c>
      <c r="B25" s="170"/>
      <c r="C25" s="170"/>
      <c r="D25" s="170"/>
      <c r="E25" s="31">
        <f>G18*E37+G20*E38</f>
        <v>387.76</v>
      </c>
      <c r="F25" s="168" t="s">
        <v>39</v>
      </c>
      <c r="G25" s="168"/>
      <c r="H25" s="83">
        <v>35</v>
      </c>
      <c r="I25" s="169" t="s">
        <v>40</v>
      </c>
      <c r="J25" s="169"/>
      <c r="K25" s="169"/>
      <c r="L25" s="165">
        <v>250</v>
      </c>
      <c r="M25" s="166"/>
      <c r="N25" s="26"/>
    </row>
    <row r="26" spans="1:28" ht="15" customHeight="1" x14ac:dyDescent="0.2">
      <c r="A26" s="98" t="s">
        <v>41</v>
      </c>
      <c r="B26" s="99"/>
      <c r="C26" s="99"/>
      <c r="D26" s="100"/>
      <c r="E26" s="104">
        <f>SUM(E25+H35+H24+E28)*18%</f>
        <v>79.029179999999997</v>
      </c>
      <c r="F26" s="168" t="s">
        <v>42</v>
      </c>
      <c r="G26" s="168"/>
      <c r="H26" s="83">
        <v>25</v>
      </c>
      <c r="I26" s="169" t="s">
        <v>75</v>
      </c>
      <c r="J26" s="169"/>
      <c r="K26" s="169"/>
      <c r="L26" s="165"/>
      <c r="M26" s="166"/>
      <c r="N26" s="26"/>
    </row>
    <row r="27" spans="1:28" ht="14.25" customHeight="1" thickBot="1" x14ac:dyDescent="0.25">
      <c r="A27" s="101"/>
      <c r="B27" s="102"/>
      <c r="C27" s="102"/>
      <c r="D27" s="103"/>
      <c r="E27" s="105"/>
      <c r="F27" s="168" t="s">
        <v>43</v>
      </c>
      <c r="G27" s="168"/>
      <c r="H27" s="83"/>
      <c r="I27" s="169" t="s">
        <v>44</v>
      </c>
      <c r="J27" s="169"/>
      <c r="K27" s="169"/>
      <c r="L27" s="165">
        <v>0</v>
      </c>
      <c r="M27" s="166"/>
      <c r="N27" s="26"/>
    </row>
    <row r="28" spans="1:28" ht="17.100000000000001" customHeight="1" thickBot="1" x14ac:dyDescent="0.25">
      <c r="A28" s="170" t="s">
        <v>74</v>
      </c>
      <c r="B28" s="170"/>
      <c r="C28" s="170"/>
      <c r="D28" s="170"/>
      <c r="E28" s="31">
        <f>E24*2.469</f>
        <v>22.221</v>
      </c>
      <c r="F28" s="168" t="s">
        <v>46</v>
      </c>
      <c r="G28" s="168"/>
      <c r="H28" s="83"/>
      <c r="I28" s="171" t="s">
        <v>49</v>
      </c>
      <c r="J28" s="171"/>
      <c r="K28" s="171"/>
      <c r="L28" s="165">
        <f>SUM(L24:M25)</f>
        <v>1848.0801799999999</v>
      </c>
      <c r="M28" s="166"/>
      <c r="N28" s="26"/>
    </row>
    <row r="29" spans="1:28" ht="13.5" customHeight="1" x14ac:dyDescent="0.2">
      <c r="A29" s="170" t="s">
        <v>45</v>
      </c>
      <c r="B29" s="170"/>
      <c r="C29" s="170"/>
      <c r="D29" s="170"/>
      <c r="E29" s="83">
        <v>20</v>
      </c>
      <c r="F29" s="180" t="s">
        <v>48</v>
      </c>
      <c r="G29" s="181"/>
      <c r="H29" s="184"/>
      <c r="I29" s="186" t="s">
        <v>52</v>
      </c>
      <c r="J29" s="187"/>
      <c r="K29" s="188"/>
      <c r="L29" s="192">
        <f>L31-L28</f>
        <v>184.80801800000017</v>
      </c>
      <c r="M29" s="193"/>
      <c r="N29" s="26"/>
    </row>
    <row r="30" spans="1:28" ht="16.5" customHeight="1" thickBot="1" x14ac:dyDescent="0.25">
      <c r="A30" s="170" t="s">
        <v>84</v>
      </c>
      <c r="B30" s="170"/>
      <c r="C30" s="170"/>
      <c r="D30" s="170"/>
      <c r="E30" s="83">
        <v>1000</v>
      </c>
      <c r="F30" s="182"/>
      <c r="G30" s="183"/>
      <c r="H30" s="185"/>
      <c r="I30" s="189"/>
      <c r="J30" s="190"/>
      <c r="K30" s="191"/>
      <c r="L30" s="194"/>
      <c r="M30" s="195"/>
      <c r="N30" s="26"/>
    </row>
    <row r="31" spans="1:28" ht="17.100000000000001" customHeight="1" thickBot="1" x14ac:dyDescent="0.25">
      <c r="A31" s="172" t="s">
        <v>47</v>
      </c>
      <c r="B31" s="172"/>
      <c r="C31" s="172"/>
      <c r="D31" s="172"/>
      <c r="E31" s="31">
        <f>E25+E26+E28+E29+E30</f>
        <v>1509.01018</v>
      </c>
      <c r="F31" s="168" t="s">
        <v>51</v>
      </c>
      <c r="G31" s="168"/>
      <c r="H31" s="83"/>
      <c r="I31" s="173" t="s">
        <v>55</v>
      </c>
      <c r="J31" s="173"/>
      <c r="K31" s="173"/>
      <c r="L31" s="174">
        <f>L28*1.1</f>
        <v>2032.8881980000001</v>
      </c>
      <c r="M31" s="175"/>
      <c r="N31" s="5"/>
      <c r="O31" s="5"/>
      <c r="P31" s="5"/>
      <c r="Q31" s="5"/>
      <c r="R31" s="5"/>
      <c r="S31" s="5"/>
      <c r="T31" s="5"/>
      <c r="U31" s="5"/>
      <c r="V31" s="5"/>
      <c r="W31" s="10"/>
      <c r="X31" s="5"/>
      <c r="Y31" s="5"/>
      <c r="Z31" s="5"/>
      <c r="AA31" s="5"/>
      <c r="AB31" s="5"/>
    </row>
    <row r="32" spans="1:28" ht="17.100000000000001" customHeight="1" thickBot="1" x14ac:dyDescent="0.25">
      <c r="A32" s="170" t="s">
        <v>50</v>
      </c>
      <c r="B32" s="170"/>
      <c r="C32" s="170"/>
      <c r="D32" s="170"/>
      <c r="E32" s="31"/>
      <c r="F32" s="176" t="s">
        <v>54</v>
      </c>
      <c r="G32" s="176"/>
      <c r="H32" s="84"/>
      <c r="I32" s="177" t="s">
        <v>45</v>
      </c>
      <c r="J32" s="178"/>
      <c r="K32" s="178"/>
      <c r="L32" s="178"/>
      <c r="M32" s="179"/>
      <c r="N32" s="5"/>
      <c r="O32" s="5"/>
      <c r="P32" s="5"/>
      <c r="Q32" s="5"/>
      <c r="R32" s="5"/>
      <c r="S32" s="5"/>
      <c r="T32" s="5"/>
      <c r="U32" s="5"/>
      <c r="V32" s="5"/>
      <c r="W32" s="10"/>
      <c r="X32" s="10"/>
      <c r="Y32" s="10"/>
      <c r="Z32" s="10"/>
      <c r="AA32" s="10"/>
      <c r="AB32" s="10"/>
    </row>
    <row r="33" spans="1:28" ht="17.100000000000001" customHeight="1" thickBot="1" x14ac:dyDescent="0.25">
      <c r="A33" s="170" t="s">
        <v>53</v>
      </c>
      <c r="B33" s="170"/>
      <c r="C33" s="170"/>
      <c r="D33" s="170"/>
      <c r="E33" s="31"/>
      <c r="F33" s="168" t="s">
        <v>57</v>
      </c>
      <c r="G33" s="168"/>
      <c r="H33" s="83"/>
      <c r="I33" s="205" t="s">
        <v>60</v>
      </c>
      <c r="J33" s="207" t="s">
        <v>103</v>
      </c>
      <c r="K33" s="208"/>
      <c r="L33" s="209" t="s">
        <v>64</v>
      </c>
      <c r="M33" s="210"/>
      <c r="N33" s="5"/>
      <c r="O33" s="5"/>
      <c r="P33" s="5"/>
      <c r="Q33" s="5"/>
      <c r="R33" s="5"/>
      <c r="S33" s="5"/>
      <c r="T33" s="5"/>
      <c r="U33" s="5"/>
      <c r="V33" s="5"/>
      <c r="W33" s="10"/>
      <c r="X33" s="10"/>
      <c r="Y33" s="10"/>
      <c r="Z33" s="10"/>
      <c r="AA33" s="10"/>
      <c r="AB33" s="10"/>
    </row>
    <row r="34" spans="1:28" ht="17.100000000000001" customHeight="1" thickBot="1" x14ac:dyDescent="0.25">
      <c r="A34" s="170" t="s">
        <v>56</v>
      </c>
      <c r="B34" s="170"/>
      <c r="C34" s="170"/>
      <c r="D34" s="170"/>
      <c r="E34" s="31"/>
      <c r="F34" s="168" t="s">
        <v>59</v>
      </c>
      <c r="G34" s="168"/>
      <c r="H34" s="83"/>
      <c r="I34" s="206"/>
      <c r="J34" s="207" t="s">
        <v>112</v>
      </c>
      <c r="K34" s="208"/>
      <c r="L34" s="211">
        <v>3.5627</v>
      </c>
      <c r="M34" s="212"/>
      <c r="N34" s="5"/>
      <c r="O34" s="5"/>
      <c r="P34" s="5"/>
      <c r="Q34" s="5"/>
      <c r="R34" s="5"/>
      <c r="S34" s="5"/>
      <c r="T34" s="5"/>
      <c r="U34" s="5"/>
      <c r="V34" s="5"/>
      <c r="W34" s="10"/>
      <c r="X34" s="10"/>
      <c r="Y34" s="10"/>
      <c r="Z34" s="10"/>
      <c r="AA34" s="10"/>
      <c r="AB34" s="10"/>
    </row>
    <row r="35" spans="1:28" ht="17.100000000000001" customHeight="1" thickBot="1" x14ac:dyDescent="0.25">
      <c r="A35" s="196" t="s">
        <v>58</v>
      </c>
      <c r="B35" s="196"/>
      <c r="C35" s="196"/>
      <c r="D35" s="196"/>
      <c r="E35" s="31"/>
      <c r="F35" s="168" t="s">
        <v>63</v>
      </c>
      <c r="G35" s="168"/>
      <c r="H35" s="31">
        <f>E24*3.23</f>
        <v>29.07</v>
      </c>
      <c r="I35" s="197" t="s">
        <v>66</v>
      </c>
      <c r="J35" s="198"/>
      <c r="K35" s="198"/>
      <c r="L35" s="198"/>
      <c r="M35" s="199"/>
      <c r="N35" s="5"/>
      <c r="O35" s="5"/>
      <c r="P35" s="5"/>
      <c r="Q35" s="5"/>
      <c r="R35" s="5"/>
      <c r="S35" s="5"/>
      <c r="T35" s="5"/>
      <c r="U35" s="5"/>
      <c r="V35" s="5"/>
      <c r="W35" s="10"/>
      <c r="X35" s="10"/>
      <c r="Y35" s="10"/>
      <c r="Z35" s="10"/>
      <c r="AA35" s="10"/>
      <c r="AB35" s="10"/>
    </row>
    <row r="36" spans="1:28" ht="17.100000000000001" customHeight="1" thickBot="1" x14ac:dyDescent="0.25">
      <c r="A36" s="32" t="s">
        <v>61</v>
      </c>
      <c r="B36" s="200" t="s">
        <v>12</v>
      </c>
      <c r="C36" s="200"/>
      <c r="D36" s="200"/>
      <c r="E36" s="32" t="s">
        <v>62</v>
      </c>
      <c r="F36" s="201" t="s">
        <v>65</v>
      </c>
      <c r="G36" s="201"/>
      <c r="H36" s="31"/>
      <c r="I36" s="202" t="s">
        <v>68</v>
      </c>
      <c r="J36" s="203"/>
      <c r="K36" s="203"/>
      <c r="L36" s="203"/>
      <c r="M36" s="204"/>
      <c r="N36" s="5"/>
      <c r="O36" s="5"/>
      <c r="P36" s="5"/>
      <c r="Q36" s="5"/>
      <c r="R36" s="5"/>
      <c r="S36" s="5"/>
      <c r="T36" s="5"/>
      <c r="U36" s="5"/>
      <c r="V36" s="5"/>
      <c r="W36" s="10"/>
      <c r="X36" s="10"/>
      <c r="Y36" s="10"/>
      <c r="Z36" s="10"/>
      <c r="AA36" s="10"/>
      <c r="AB36" s="10"/>
    </row>
    <row r="37" spans="1:28" ht="17.100000000000001" customHeight="1" thickBot="1" x14ac:dyDescent="0.25">
      <c r="A37" s="205" t="s">
        <v>64</v>
      </c>
      <c r="B37" s="215" t="s">
        <v>1</v>
      </c>
      <c r="C37" s="215"/>
      <c r="D37" s="215"/>
      <c r="E37" s="33">
        <v>48</v>
      </c>
      <c r="F37" s="228" t="s">
        <v>47</v>
      </c>
      <c r="G37" s="229"/>
      <c r="H37" s="41">
        <f>SUM(H24:H36)</f>
        <v>89.07</v>
      </c>
      <c r="I37" s="230" t="s">
        <v>70</v>
      </c>
      <c r="J37" s="231"/>
      <c r="K37" s="231"/>
      <c r="L37" s="231"/>
      <c r="M37" s="232"/>
      <c r="N37" s="5"/>
      <c r="O37" s="5"/>
      <c r="P37" s="5"/>
      <c r="Q37" s="5"/>
      <c r="R37" s="5"/>
      <c r="S37" s="5"/>
      <c r="T37" s="5"/>
      <c r="U37" s="5"/>
      <c r="V37" s="5"/>
      <c r="W37" s="10"/>
      <c r="X37" s="10"/>
      <c r="Y37" s="10"/>
      <c r="Z37" s="10"/>
      <c r="AA37" s="10"/>
      <c r="AB37" s="10"/>
    </row>
    <row r="38" spans="1:28" ht="17.100000000000001" customHeight="1" thickBot="1" x14ac:dyDescent="0.25">
      <c r="A38" s="227"/>
      <c r="B38" s="219" t="s">
        <v>67</v>
      </c>
      <c r="C38" s="219"/>
      <c r="D38" s="219"/>
      <c r="E38" s="34">
        <v>41.68</v>
      </c>
      <c r="F38" s="233" t="s">
        <v>77</v>
      </c>
      <c r="G38" s="234"/>
      <c r="H38" s="235"/>
      <c r="I38" s="236" t="s">
        <v>72</v>
      </c>
      <c r="J38" s="236"/>
      <c r="K38" s="236"/>
      <c r="L38" s="236"/>
      <c r="M38" s="237"/>
      <c r="N38" s="5"/>
      <c r="O38" s="5"/>
      <c r="P38" s="5"/>
      <c r="Q38" s="5"/>
      <c r="R38" s="5"/>
      <c r="S38" s="5"/>
      <c r="T38" s="5"/>
      <c r="U38" s="5"/>
      <c r="V38" s="5"/>
      <c r="W38" s="10"/>
      <c r="X38" s="10"/>
      <c r="Y38" s="10"/>
      <c r="Z38" s="10"/>
      <c r="AA38" s="10"/>
      <c r="AB38" s="10"/>
    </row>
    <row r="39" spans="1:28" ht="17.100000000000001" customHeight="1" thickBot="1" x14ac:dyDescent="0.25">
      <c r="A39" s="214" t="s">
        <v>69</v>
      </c>
      <c r="B39" s="215"/>
      <c r="C39" s="215"/>
      <c r="D39" s="215"/>
      <c r="E39" s="44"/>
      <c r="F39" s="216" t="s">
        <v>71</v>
      </c>
      <c r="G39" s="217"/>
      <c r="H39" s="218"/>
      <c r="I39" s="42"/>
      <c r="J39" s="42"/>
      <c r="K39" s="42"/>
      <c r="L39" s="42"/>
      <c r="M39" s="43"/>
      <c r="N39" s="35"/>
      <c r="O39" s="35"/>
      <c r="P39" s="35"/>
      <c r="Q39" s="35"/>
      <c r="R39" s="35"/>
      <c r="S39" s="35"/>
      <c r="T39" s="35"/>
      <c r="U39" s="35"/>
      <c r="V39" s="35"/>
      <c r="W39" s="36"/>
      <c r="X39" s="36"/>
      <c r="Y39" s="36"/>
      <c r="Z39" s="36"/>
      <c r="AA39" s="36"/>
      <c r="AB39" s="36"/>
    </row>
    <row r="40" spans="1:28" ht="17.850000000000001" customHeight="1" thickBot="1" x14ac:dyDescent="0.25">
      <c r="A40" s="214"/>
      <c r="B40" s="219"/>
      <c r="C40" s="219"/>
      <c r="D40" s="219"/>
      <c r="E40" s="45"/>
      <c r="F40" s="220" t="s">
        <v>89</v>
      </c>
      <c r="G40" s="221"/>
      <c r="H40" s="221"/>
      <c r="I40" s="221"/>
      <c r="J40" s="221"/>
      <c r="K40" s="221"/>
      <c r="L40" s="221"/>
      <c r="M40" s="222"/>
      <c r="N40" s="37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7.100000000000001" customHeight="1" thickBot="1" x14ac:dyDescent="0.25">
      <c r="A41" s="48"/>
      <c r="B41" s="226"/>
      <c r="C41" s="226"/>
      <c r="D41" s="226"/>
      <c r="E41" s="38"/>
      <c r="F41" s="223"/>
      <c r="G41" s="224"/>
      <c r="H41" s="224"/>
      <c r="I41" s="224"/>
      <c r="J41" s="224"/>
      <c r="K41" s="224"/>
      <c r="L41" s="224"/>
      <c r="M41" s="225"/>
      <c r="N41" s="6"/>
      <c r="O41" s="6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7.100000000000001" customHeight="1" x14ac:dyDescent="0.2">
      <c r="F42" s="6"/>
      <c r="G42" s="6"/>
      <c r="H42" s="6"/>
      <c r="I42" s="6"/>
      <c r="J42" s="6"/>
      <c r="K42" s="6"/>
      <c r="L42" s="6"/>
      <c r="M42" s="6"/>
    </row>
    <row r="43" spans="1:28" ht="15" customHeight="1" x14ac:dyDescent="0.2">
      <c r="F43" s="9"/>
      <c r="G43" s="6"/>
      <c r="H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" customHeight="1" x14ac:dyDescent="0.2">
      <c r="D44" s="6"/>
      <c r="E44" s="6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 spans="1:28" ht="15" customHeight="1" x14ac:dyDescent="0.2">
      <c r="D45" s="40"/>
      <c r="E45" s="6"/>
      <c r="L45" s="213" t="s">
        <v>76</v>
      </c>
      <c r="M45" s="213"/>
      <c r="N45" s="6"/>
      <c r="O45" s="6"/>
      <c r="P45" s="6"/>
      <c r="Q45" s="6"/>
      <c r="R45" s="6"/>
      <c r="S45" s="6"/>
      <c r="T45" s="36"/>
      <c r="U45" s="35"/>
      <c r="V45" s="35"/>
      <c r="W45" s="35"/>
      <c r="X45" s="35"/>
      <c r="Y45" s="35"/>
      <c r="Z45" s="35"/>
      <c r="AA45" s="35"/>
    </row>
    <row r="46" spans="1:28" ht="15" customHeight="1" x14ac:dyDescent="0.2">
      <c r="N46" s="6"/>
      <c r="O46" s="6"/>
      <c r="P46" s="6"/>
      <c r="Q46" s="6"/>
      <c r="R46" s="6"/>
      <c r="S46" s="6"/>
      <c r="T46" s="36"/>
      <c r="U46" s="35"/>
      <c r="V46" s="35"/>
      <c r="W46" s="35"/>
      <c r="X46" s="35"/>
      <c r="Y46" s="35"/>
      <c r="Z46" s="35"/>
      <c r="AA46" s="35"/>
    </row>
    <row r="47" spans="1:28" ht="15" customHeight="1" x14ac:dyDescent="0.2"/>
    <row r="48" spans="1:2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</sheetData>
  <sheetProtection selectLockedCells="1" selectUnlockedCells="1"/>
  <mergeCells count="122">
    <mergeCell ref="L45:M45"/>
    <mergeCell ref="A39:A40"/>
    <mergeCell ref="B39:D39"/>
    <mergeCell ref="F39:H39"/>
    <mergeCell ref="B40:D40"/>
    <mergeCell ref="F40:M41"/>
    <mergeCell ref="B41:D41"/>
    <mergeCell ref="A37:A38"/>
    <mergeCell ref="B37:D37"/>
    <mergeCell ref="F37:G37"/>
    <mergeCell ref="I37:M37"/>
    <mergeCell ref="B38:D38"/>
    <mergeCell ref="F38:H38"/>
    <mergeCell ref="I38:M38"/>
    <mergeCell ref="A35:D35"/>
    <mergeCell ref="F35:G35"/>
    <mergeCell ref="I35:M35"/>
    <mergeCell ref="B36:D36"/>
    <mergeCell ref="F36:G36"/>
    <mergeCell ref="I36:M36"/>
    <mergeCell ref="A33:D33"/>
    <mergeCell ref="F33:G33"/>
    <mergeCell ref="I33:I34"/>
    <mergeCell ref="J33:K33"/>
    <mergeCell ref="L33:M33"/>
    <mergeCell ref="A34:D34"/>
    <mergeCell ref="F34:G34"/>
    <mergeCell ref="J34:K34"/>
    <mergeCell ref="L34:M34"/>
    <mergeCell ref="A31:D31"/>
    <mergeCell ref="F31:G31"/>
    <mergeCell ref="I31:K31"/>
    <mergeCell ref="L31:M31"/>
    <mergeCell ref="A32:D32"/>
    <mergeCell ref="F32:G32"/>
    <mergeCell ref="I32:M32"/>
    <mergeCell ref="A29:D29"/>
    <mergeCell ref="F29:G30"/>
    <mergeCell ref="H29:H30"/>
    <mergeCell ref="I29:K30"/>
    <mergeCell ref="L29:M30"/>
    <mergeCell ref="A30:D30"/>
    <mergeCell ref="F27:G27"/>
    <mergeCell ref="I27:K27"/>
    <mergeCell ref="L27:M27"/>
    <mergeCell ref="A28:D28"/>
    <mergeCell ref="F28:G28"/>
    <mergeCell ref="I28:K28"/>
    <mergeCell ref="L28:M28"/>
    <mergeCell ref="A25:D25"/>
    <mergeCell ref="F25:G25"/>
    <mergeCell ref="I25:K25"/>
    <mergeCell ref="L25:M25"/>
    <mergeCell ref="F26:G26"/>
    <mergeCell ref="I26:K26"/>
    <mergeCell ref="L26:M26"/>
    <mergeCell ref="A24:D24"/>
    <mergeCell ref="F24:G24"/>
    <mergeCell ref="I24:K24"/>
    <mergeCell ref="L24:M24"/>
    <mergeCell ref="L18:M18"/>
    <mergeCell ref="L19:M19"/>
    <mergeCell ref="E20:E22"/>
    <mergeCell ref="G20:G22"/>
    <mergeCell ref="L20:M20"/>
    <mergeCell ref="L21:M21"/>
    <mergeCell ref="L22:M22"/>
    <mergeCell ref="B17:D17"/>
    <mergeCell ref="L17:M17"/>
    <mergeCell ref="A18:A22"/>
    <mergeCell ref="E18:E19"/>
    <mergeCell ref="F18:F22"/>
    <mergeCell ref="G18:G19"/>
    <mergeCell ref="H18:H22"/>
    <mergeCell ref="A23:E23"/>
    <mergeCell ref="F23:H23"/>
    <mergeCell ref="I23:K23"/>
    <mergeCell ref="L23:M23"/>
    <mergeCell ref="A15:E15"/>
    <mergeCell ref="L15:M15"/>
    <mergeCell ref="A10:E10"/>
    <mergeCell ref="L10:M10"/>
    <mergeCell ref="A11:H11"/>
    <mergeCell ref="L11:M11"/>
    <mergeCell ref="A12:F12"/>
    <mergeCell ref="L12:M12"/>
    <mergeCell ref="A16:H16"/>
    <mergeCell ref="L16:M16"/>
    <mergeCell ref="E6:F6"/>
    <mergeCell ref="J6:K6"/>
    <mergeCell ref="L6:M6"/>
    <mergeCell ref="A7:D7"/>
    <mergeCell ref="G7:H7"/>
    <mergeCell ref="K7:M7"/>
    <mergeCell ref="A13:E13"/>
    <mergeCell ref="L13:M13"/>
    <mergeCell ref="A14:E14"/>
    <mergeCell ref="L14:M14"/>
    <mergeCell ref="A1:D4"/>
    <mergeCell ref="E1:M2"/>
    <mergeCell ref="E3:M3"/>
    <mergeCell ref="E4:M4"/>
    <mergeCell ref="A5:D5"/>
    <mergeCell ref="E5:F5"/>
    <mergeCell ref="I5:K5"/>
    <mergeCell ref="L5:M5"/>
    <mergeCell ref="A26:D27"/>
    <mergeCell ref="E26:E27"/>
    <mergeCell ref="C18:D19"/>
    <mergeCell ref="B18:B19"/>
    <mergeCell ref="C20:D22"/>
    <mergeCell ref="B20:B22"/>
    <mergeCell ref="F9:H9"/>
    <mergeCell ref="F10:H10"/>
    <mergeCell ref="A8:D8"/>
    <mergeCell ref="G8:H8"/>
    <mergeCell ref="I8:J8"/>
    <mergeCell ref="K8:M8"/>
    <mergeCell ref="A9:E9"/>
    <mergeCell ref="I9:J9"/>
    <mergeCell ref="K9:M9"/>
    <mergeCell ref="A6:D6"/>
  </mergeCells>
  <printOptions horizontalCentered="1"/>
  <pageMargins left="0.59055118110236227" right="0.59055118110236227" top="0.59055118110236227" bottom="0.59055118110236227" header="0.35433070866141736" footer="0.31496062992125984"/>
  <pageSetup paperSize="9"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6C40-187E-4471-B121-C15F3A6B2008}">
  <dimension ref="A1:AB54"/>
  <sheetViews>
    <sheetView view="pageBreakPreview" zoomScale="115" zoomScaleSheetLayoutView="115" workbookViewId="0">
      <selection activeCell="D35" sqref="D35:E35"/>
    </sheetView>
  </sheetViews>
  <sheetFormatPr defaultColWidth="9.140625" defaultRowHeight="11.25" x14ac:dyDescent="0.2"/>
  <cols>
    <col min="1" max="1" width="9.140625" style="1" bestFit="1" customWidth="1"/>
    <col min="2" max="2" width="16.140625" style="1" bestFit="1" customWidth="1"/>
    <col min="3" max="3" width="8.5703125" style="1" bestFit="1" customWidth="1"/>
    <col min="4" max="4" width="17.42578125" style="1" customWidth="1"/>
    <col min="5" max="5" width="6.140625" style="1" customWidth="1"/>
    <col min="6" max="6" width="13.7109375" style="1" customWidth="1"/>
    <col min="7" max="7" width="12.85546875" style="1" bestFit="1" customWidth="1"/>
    <col min="8" max="8" width="5.42578125" style="1" customWidth="1"/>
    <col min="9" max="9" width="7.7109375" style="1" customWidth="1"/>
    <col min="10" max="10" width="5.5703125" style="1" customWidth="1"/>
    <col min="11" max="11" width="10" style="1" customWidth="1"/>
    <col min="12" max="28" width="7.7109375" style="1" customWidth="1"/>
    <col min="29" max="16384" width="9.140625" style="1"/>
  </cols>
  <sheetData>
    <row r="1" spans="1:25" ht="15.75" customHeight="1" x14ac:dyDescent="0.2">
      <c r="A1" s="244"/>
      <c r="B1" s="244"/>
      <c r="C1" s="282" t="s">
        <v>2</v>
      </c>
      <c r="D1" s="282"/>
      <c r="E1" s="282"/>
      <c r="F1" s="282"/>
      <c r="G1" s="282"/>
      <c r="H1" s="282"/>
      <c r="I1" s="282"/>
      <c r="J1" s="282"/>
      <c r="K1" s="282"/>
    </row>
    <row r="2" spans="1:25" ht="24.95" customHeight="1" x14ac:dyDescent="0.2">
      <c r="A2" s="244"/>
      <c r="B2" s="244"/>
      <c r="C2" s="282"/>
      <c r="D2" s="282"/>
      <c r="E2" s="282"/>
      <c r="F2" s="282"/>
      <c r="G2" s="282"/>
      <c r="H2" s="282"/>
      <c r="I2" s="282"/>
      <c r="J2" s="282"/>
      <c r="K2" s="282"/>
      <c r="L2" s="2"/>
      <c r="M2" s="2"/>
      <c r="N2" s="2"/>
      <c r="O2" s="2"/>
      <c r="P2" s="2"/>
      <c r="Q2" s="2"/>
      <c r="R2" s="2"/>
      <c r="S2" s="2"/>
    </row>
    <row r="3" spans="1:25" ht="24.95" customHeight="1" x14ac:dyDescent="0.2">
      <c r="A3" s="244"/>
      <c r="B3" s="244"/>
      <c r="C3" s="282" t="s">
        <v>3</v>
      </c>
      <c r="D3" s="282"/>
      <c r="E3" s="282"/>
      <c r="F3" s="282"/>
      <c r="G3" s="282"/>
      <c r="H3" s="282"/>
      <c r="I3" s="282"/>
      <c r="J3" s="282"/>
      <c r="K3" s="282"/>
      <c r="L3" s="2"/>
      <c r="M3" s="2"/>
      <c r="N3" s="2"/>
      <c r="O3" s="2"/>
      <c r="P3" s="2"/>
      <c r="Q3" s="2"/>
      <c r="R3" s="2"/>
      <c r="S3" s="2"/>
    </row>
    <row r="4" spans="1:25" ht="24.95" customHeight="1" x14ac:dyDescent="0.2">
      <c r="A4" s="244"/>
      <c r="B4" s="244"/>
      <c r="C4" s="282" t="s">
        <v>4</v>
      </c>
      <c r="D4" s="282"/>
      <c r="E4" s="282"/>
      <c r="F4" s="282"/>
      <c r="G4" s="282"/>
      <c r="H4" s="282"/>
      <c r="I4" s="282"/>
      <c r="J4" s="282"/>
      <c r="K4" s="282"/>
      <c r="L4" s="2"/>
      <c r="M4" s="2"/>
      <c r="N4" s="2"/>
      <c r="O4" s="2"/>
      <c r="P4" s="2"/>
      <c r="Q4" s="2"/>
      <c r="R4" s="2"/>
      <c r="S4" s="2"/>
    </row>
    <row r="5" spans="1:25" ht="17.100000000000001" customHeight="1" x14ac:dyDescent="0.2">
      <c r="A5" s="246" t="s">
        <v>5</v>
      </c>
      <c r="B5" s="246"/>
      <c r="C5" s="278" t="s">
        <v>6</v>
      </c>
      <c r="D5" s="278"/>
      <c r="E5" s="54" t="s">
        <v>7</v>
      </c>
      <c r="F5" s="55" t="s">
        <v>8</v>
      </c>
      <c r="G5" s="283" t="s">
        <v>90</v>
      </c>
      <c r="H5" s="284"/>
      <c r="I5" s="285"/>
      <c r="J5" s="278" t="s">
        <v>9</v>
      </c>
      <c r="K5" s="278"/>
      <c r="L5" s="2"/>
      <c r="M5" s="2"/>
      <c r="N5" s="2"/>
      <c r="O5" s="2"/>
      <c r="P5" s="2"/>
      <c r="Q5" s="2"/>
      <c r="R5" s="2"/>
      <c r="S5" s="2"/>
    </row>
    <row r="6" spans="1:25" ht="17.100000000000001" customHeight="1" x14ac:dyDescent="0.2">
      <c r="A6" s="277"/>
      <c r="B6" s="277"/>
      <c r="C6" s="257"/>
      <c r="D6" s="257"/>
      <c r="E6" s="56">
        <v>1.5</v>
      </c>
      <c r="F6" s="57" t="s">
        <v>82</v>
      </c>
      <c r="G6" s="58" t="s">
        <v>91</v>
      </c>
      <c r="H6" s="280" t="s">
        <v>83</v>
      </c>
      <c r="I6" s="281"/>
      <c r="J6" s="249" t="s">
        <v>92</v>
      </c>
      <c r="K6" s="257"/>
      <c r="L6" s="5"/>
      <c r="M6" s="5"/>
      <c r="N6" s="5"/>
      <c r="O6" s="6"/>
      <c r="P6" s="6"/>
      <c r="Q6" s="6"/>
      <c r="R6" s="6"/>
      <c r="S6" s="6"/>
    </row>
    <row r="7" spans="1:25" ht="17.100000000000001" customHeight="1" x14ac:dyDescent="0.2">
      <c r="A7" s="246" t="s">
        <v>11</v>
      </c>
      <c r="B7" s="246"/>
      <c r="C7" s="55" t="s">
        <v>12</v>
      </c>
      <c r="D7" s="59" t="s">
        <v>13</v>
      </c>
      <c r="E7" s="278" t="s">
        <v>14</v>
      </c>
      <c r="F7" s="278"/>
      <c r="G7" s="246" t="s">
        <v>15</v>
      </c>
      <c r="H7" s="246"/>
      <c r="I7" s="276" t="s">
        <v>16</v>
      </c>
      <c r="J7" s="276"/>
      <c r="K7" s="276"/>
      <c r="L7" s="6"/>
      <c r="M7" s="6"/>
      <c r="N7" s="6"/>
      <c r="O7" s="9"/>
      <c r="P7" s="6"/>
      <c r="Q7" s="6"/>
      <c r="R7" s="6"/>
      <c r="S7" s="6"/>
    </row>
    <row r="8" spans="1:25" ht="17.100000000000001" customHeight="1" x14ac:dyDescent="0.25">
      <c r="A8" s="257"/>
      <c r="B8" s="257"/>
      <c r="C8" s="60" t="s">
        <v>17</v>
      </c>
      <c r="D8" s="60">
        <v>3</v>
      </c>
      <c r="E8" s="277"/>
      <c r="F8" s="277"/>
      <c r="G8" s="246" t="s">
        <v>18</v>
      </c>
      <c r="H8" s="246"/>
      <c r="I8" s="257" t="s">
        <v>19</v>
      </c>
      <c r="J8" s="257"/>
      <c r="K8" s="257"/>
      <c r="L8" s="11"/>
      <c r="M8" s="11"/>
      <c r="N8" s="11"/>
      <c r="O8" s="11"/>
      <c r="P8" s="11"/>
      <c r="Q8" s="11"/>
      <c r="R8" s="11"/>
      <c r="S8" s="11"/>
    </row>
    <row r="9" spans="1:25" ht="17.100000000000001" customHeight="1" x14ac:dyDescent="0.25">
      <c r="A9" s="246" t="s">
        <v>20</v>
      </c>
      <c r="B9" s="246"/>
      <c r="C9" s="246"/>
      <c r="D9" s="278" t="s">
        <v>21</v>
      </c>
      <c r="E9" s="278"/>
      <c r="F9" s="278"/>
      <c r="G9" s="246" t="s">
        <v>22</v>
      </c>
      <c r="H9" s="246"/>
      <c r="I9" s="276">
        <v>0</v>
      </c>
      <c r="J9" s="276"/>
      <c r="K9" s="276"/>
      <c r="L9" s="11"/>
      <c r="M9" s="11"/>
      <c r="N9" s="11"/>
      <c r="O9" s="11"/>
      <c r="P9" s="11"/>
      <c r="Q9" s="11"/>
      <c r="R9" s="11"/>
      <c r="S9" s="11"/>
    </row>
    <row r="10" spans="1:25" ht="17.100000000000001" customHeight="1" x14ac:dyDescent="0.25">
      <c r="A10" s="257"/>
      <c r="B10" s="257"/>
      <c r="C10" s="257"/>
      <c r="D10" s="61"/>
      <c r="E10" s="277"/>
      <c r="F10" s="277"/>
      <c r="G10" s="55" t="s">
        <v>24</v>
      </c>
      <c r="H10" s="55" t="s">
        <v>25</v>
      </c>
      <c r="I10" s="55" t="s">
        <v>26</v>
      </c>
      <c r="J10" s="278" t="s">
        <v>27</v>
      </c>
      <c r="K10" s="278"/>
      <c r="L10" s="11"/>
      <c r="M10" s="11"/>
      <c r="N10" s="11"/>
      <c r="O10" s="11"/>
      <c r="P10" s="11"/>
      <c r="Q10" s="11"/>
      <c r="R10" s="11"/>
      <c r="S10" s="11"/>
    </row>
    <row r="11" spans="1:25" ht="17.100000000000001" customHeight="1" x14ac:dyDescent="0.25">
      <c r="A11" s="279" t="s">
        <v>28</v>
      </c>
      <c r="B11" s="279"/>
      <c r="C11" s="279"/>
      <c r="D11" s="279"/>
      <c r="E11" s="279"/>
      <c r="F11" s="279"/>
      <c r="G11" s="62"/>
      <c r="H11" s="63"/>
      <c r="I11" s="64"/>
      <c r="J11" s="65"/>
      <c r="K11" s="65"/>
      <c r="L11" s="11"/>
      <c r="M11" s="11"/>
      <c r="N11" s="11"/>
      <c r="O11" s="11"/>
      <c r="P11" s="11"/>
      <c r="Q11" s="11"/>
      <c r="R11" s="11"/>
      <c r="S11" s="11"/>
    </row>
    <row r="12" spans="1:25" ht="17.100000000000001" customHeight="1" x14ac:dyDescent="0.25">
      <c r="A12" s="132" t="s">
        <v>87</v>
      </c>
      <c r="B12" s="133"/>
      <c r="C12" s="133"/>
      <c r="D12" s="133"/>
      <c r="E12" s="133"/>
      <c r="F12" s="133"/>
      <c r="G12" s="62"/>
      <c r="H12" s="63"/>
      <c r="I12" s="64"/>
      <c r="J12" s="65"/>
      <c r="K12" s="65"/>
      <c r="L12"/>
      <c r="M12"/>
      <c r="N12"/>
      <c r="O12"/>
      <c r="P12"/>
      <c r="Q12"/>
      <c r="R12"/>
      <c r="S12"/>
    </row>
    <row r="13" spans="1:25" ht="17.100000000000001" customHeight="1" x14ac:dyDescent="0.25">
      <c r="A13" s="132" t="s">
        <v>88</v>
      </c>
      <c r="B13" s="133"/>
      <c r="C13" s="133"/>
      <c r="D13" s="133"/>
      <c r="E13" s="133"/>
      <c r="F13" s="46"/>
      <c r="G13" s="62"/>
      <c r="H13" s="63"/>
      <c r="I13" s="64"/>
      <c r="J13" s="65"/>
      <c r="K13" s="6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1"/>
      <c r="Y13"/>
    </row>
    <row r="14" spans="1:25" ht="17.100000000000001" customHeight="1" x14ac:dyDescent="0.25">
      <c r="A14" s="270" t="s">
        <v>29</v>
      </c>
      <c r="B14" s="270"/>
      <c r="C14" s="270"/>
      <c r="D14" s="270"/>
      <c r="E14" s="66"/>
      <c r="F14" s="66"/>
      <c r="G14" s="62"/>
      <c r="H14" s="63"/>
      <c r="I14" s="64"/>
      <c r="J14" s="65"/>
      <c r="K14" s="65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ht="17.100000000000001" customHeight="1" x14ac:dyDescent="0.2">
      <c r="A15" s="271" t="s">
        <v>23</v>
      </c>
      <c r="B15" s="271"/>
      <c r="C15" s="271"/>
      <c r="D15" s="271"/>
      <c r="E15" s="67"/>
      <c r="F15" s="68"/>
      <c r="G15" s="62"/>
      <c r="H15" s="69"/>
      <c r="I15" s="64"/>
      <c r="J15" s="65"/>
      <c r="K15" s="65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17.100000000000001" customHeight="1" x14ac:dyDescent="0.2">
      <c r="A16" s="271"/>
      <c r="B16" s="271"/>
      <c r="C16" s="271"/>
      <c r="D16" s="271"/>
      <c r="E16" s="271"/>
      <c r="F16" s="271"/>
      <c r="G16" s="62"/>
      <c r="H16" s="69"/>
      <c r="I16" s="64"/>
      <c r="J16" s="69"/>
      <c r="K16" s="69"/>
      <c r="L16" s="5"/>
      <c r="M16" s="5"/>
      <c r="N16" s="25"/>
      <c r="O16" s="25"/>
      <c r="P16" s="25"/>
    </row>
    <row r="17" spans="1:28" ht="17.100000000000001" customHeight="1" x14ac:dyDescent="0.2">
      <c r="A17" s="55" t="s">
        <v>30</v>
      </c>
      <c r="B17" s="55" t="s">
        <v>31</v>
      </c>
      <c r="C17" s="55" t="s">
        <v>32</v>
      </c>
      <c r="D17" s="55" t="s">
        <v>33</v>
      </c>
      <c r="E17" s="55" t="s">
        <v>25</v>
      </c>
      <c r="F17" s="55" t="s">
        <v>34</v>
      </c>
      <c r="G17" s="272"/>
      <c r="H17" s="273"/>
      <c r="I17" s="70"/>
      <c r="J17" s="69"/>
      <c r="K17" s="69"/>
      <c r="L17" s="5"/>
      <c r="M17" s="5"/>
      <c r="N17" s="25"/>
      <c r="O17" s="25"/>
      <c r="P17" s="25"/>
    </row>
    <row r="18" spans="1:28" ht="17.100000000000001" customHeight="1" x14ac:dyDescent="0.2">
      <c r="A18" s="274" t="s">
        <v>93</v>
      </c>
      <c r="B18" s="276">
        <v>4553</v>
      </c>
      <c r="C18" s="276">
        <v>4713</v>
      </c>
      <c r="D18" s="276">
        <v>1</v>
      </c>
      <c r="E18" s="276">
        <f>C18-B18</f>
        <v>160</v>
      </c>
      <c r="F18" s="276"/>
      <c r="G18" s="69"/>
      <c r="H18" s="69"/>
      <c r="I18" s="69"/>
      <c r="J18" s="69"/>
      <c r="K18" s="69"/>
      <c r="L18" s="5"/>
      <c r="M18" s="5"/>
      <c r="N18" s="25"/>
      <c r="O18" s="25"/>
      <c r="P18" s="25"/>
    </row>
    <row r="19" spans="1:28" ht="17.100000000000001" customHeight="1" x14ac:dyDescent="0.2">
      <c r="A19" s="275"/>
      <c r="B19" s="276"/>
      <c r="C19" s="276"/>
      <c r="D19" s="276"/>
      <c r="E19" s="276"/>
      <c r="F19" s="276"/>
      <c r="G19" s="69"/>
      <c r="H19" s="69"/>
      <c r="I19" s="69"/>
      <c r="J19" s="69"/>
      <c r="K19" s="69"/>
      <c r="L19" s="24"/>
      <c r="M19" s="24"/>
      <c r="N19" s="26"/>
      <c r="V19" s="27"/>
    </row>
    <row r="20" spans="1:28" ht="17.100000000000001" customHeight="1" x14ac:dyDescent="0.2">
      <c r="A20" s="275"/>
      <c r="B20" s="276"/>
      <c r="C20" s="276"/>
      <c r="D20" s="276"/>
      <c r="E20" s="276"/>
      <c r="F20" s="276"/>
      <c r="G20" s="69"/>
      <c r="H20" s="69"/>
      <c r="I20" s="69"/>
      <c r="J20" s="69"/>
      <c r="K20" s="69"/>
      <c r="L20" s="24"/>
      <c r="M20" s="24"/>
      <c r="N20" s="26"/>
    </row>
    <row r="21" spans="1:28" ht="17.100000000000001" customHeight="1" x14ac:dyDescent="0.2">
      <c r="A21" s="275"/>
      <c r="B21" s="276"/>
      <c r="C21" s="276"/>
      <c r="D21" s="276"/>
      <c r="E21" s="276"/>
      <c r="F21" s="276"/>
      <c r="G21" s="69"/>
      <c r="H21" s="69"/>
      <c r="I21" s="69"/>
      <c r="J21" s="69"/>
      <c r="K21" s="69"/>
      <c r="L21" s="5"/>
      <c r="M21" s="5"/>
      <c r="N21" s="26"/>
    </row>
    <row r="22" spans="1:28" ht="17.100000000000001" customHeight="1" x14ac:dyDescent="0.2">
      <c r="A22" s="275"/>
      <c r="B22" s="276"/>
      <c r="C22" s="276"/>
      <c r="D22" s="276"/>
      <c r="E22" s="276"/>
      <c r="F22" s="276"/>
      <c r="G22" s="69"/>
      <c r="H22" s="69"/>
      <c r="I22" s="69"/>
      <c r="J22" s="69"/>
      <c r="K22" s="69"/>
      <c r="L22" s="5"/>
      <c r="M22" s="5"/>
      <c r="N22" s="26"/>
    </row>
    <row r="23" spans="1:28" ht="17.100000000000001" customHeight="1" x14ac:dyDescent="0.2">
      <c r="A23" s="267" t="s">
        <v>35</v>
      </c>
      <c r="B23" s="267"/>
      <c r="C23" s="267"/>
      <c r="D23" s="268" t="s">
        <v>36</v>
      </c>
      <c r="E23" s="268"/>
      <c r="F23" s="268"/>
      <c r="G23" s="269" t="s">
        <v>94</v>
      </c>
      <c r="H23" s="269"/>
      <c r="I23" s="269"/>
      <c r="J23" s="259"/>
      <c r="K23" s="259"/>
      <c r="L23" s="24"/>
      <c r="M23" s="24"/>
      <c r="N23" s="26"/>
    </row>
    <row r="24" spans="1:28" ht="25.5" customHeight="1" x14ac:dyDescent="0.2">
      <c r="A24" s="247" t="s">
        <v>80</v>
      </c>
      <c r="B24" s="247"/>
      <c r="C24" s="31">
        <f>E18</f>
        <v>160</v>
      </c>
      <c r="D24" s="243" t="s">
        <v>95</v>
      </c>
      <c r="E24" s="243"/>
      <c r="F24" s="31">
        <v>0</v>
      </c>
      <c r="G24" s="247" t="s">
        <v>37</v>
      </c>
      <c r="H24" s="247"/>
      <c r="I24" s="247"/>
      <c r="J24" s="256">
        <f>F37+C31</f>
        <v>5634.8</v>
      </c>
      <c r="K24" s="256"/>
      <c r="L24" s="24"/>
      <c r="M24" s="24"/>
      <c r="N24" s="26"/>
    </row>
    <row r="25" spans="1:28" ht="17.100000000000001" customHeight="1" x14ac:dyDescent="0.2">
      <c r="A25" s="246" t="s">
        <v>38</v>
      </c>
      <c r="B25" s="246"/>
      <c r="C25" s="31">
        <f>IF(C24&lt;=100,(C24*C37),IF(C24&lt;=200,(C24*C38),IF(C24&lt;=300,(C24*C39),IF(C24&lt;=400,(C24*C40),IF(C24&lt;=500,(C24*C41),IF(D24&lt;=600,(D24*C42),IF(D24&lt;=700,(D24*C43),IF(D24&gt;700,(D24*C44)))))))))</f>
        <v>3672</v>
      </c>
      <c r="D25" s="243" t="s">
        <v>39</v>
      </c>
      <c r="E25" s="243"/>
      <c r="F25" s="31">
        <v>35</v>
      </c>
      <c r="G25" s="254" t="s">
        <v>96</v>
      </c>
      <c r="H25" s="254"/>
      <c r="I25" s="254"/>
      <c r="J25" s="256">
        <v>250</v>
      </c>
      <c r="K25" s="256"/>
      <c r="L25" s="10"/>
      <c r="M25" s="10"/>
      <c r="N25" s="26"/>
    </row>
    <row r="26" spans="1:28" ht="17.100000000000001" customHeight="1" x14ac:dyDescent="0.2">
      <c r="A26" s="260" t="s">
        <v>41</v>
      </c>
      <c r="B26" s="261"/>
      <c r="C26" s="264">
        <v>825</v>
      </c>
      <c r="D26" s="243" t="s">
        <v>97</v>
      </c>
      <c r="E26" s="243"/>
      <c r="F26" s="31">
        <v>25</v>
      </c>
      <c r="G26" s="258" t="s">
        <v>98</v>
      </c>
      <c r="H26" s="258"/>
      <c r="I26" s="258"/>
      <c r="J26" s="266"/>
      <c r="K26" s="266"/>
      <c r="L26" s="10"/>
      <c r="M26" s="10"/>
      <c r="N26" s="26"/>
    </row>
    <row r="27" spans="1:28" ht="17.100000000000001" customHeight="1" x14ac:dyDescent="0.2">
      <c r="A27" s="262"/>
      <c r="B27" s="263"/>
      <c r="C27" s="265"/>
      <c r="D27" s="243" t="s">
        <v>43</v>
      </c>
      <c r="E27" s="243"/>
      <c r="F27" s="31"/>
      <c r="G27" s="254" t="s">
        <v>99</v>
      </c>
      <c r="H27" s="254"/>
      <c r="I27" s="254"/>
      <c r="J27" s="256">
        <f>(J24+J25)/2</f>
        <v>2942.4</v>
      </c>
      <c r="K27" s="256"/>
      <c r="L27" s="10"/>
      <c r="M27" s="10"/>
      <c r="N27" s="26"/>
    </row>
    <row r="28" spans="1:28" ht="17.100000000000001" customHeight="1" x14ac:dyDescent="0.2">
      <c r="A28" s="246" t="s">
        <v>100</v>
      </c>
      <c r="B28" s="246"/>
      <c r="C28" s="31">
        <v>395</v>
      </c>
      <c r="D28" s="243" t="s">
        <v>46</v>
      </c>
      <c r="E28" s="243"/>
      <c r="F28" s="31"/>
      <c r="G28" s="254" t="s">
        <v>101</v>
      </c>
      <c r="H28" s="254"/>
      <c r="I28" s="254"/>
      <c r="J28" s="256">
        <v>0</v>
      </c>
      <c r="K28" s="256"/>
      <c r="L28" s="10"/>
      <c r="M28" s="10"/>
      <c r="N28" s="26"/>
    </row>
    <row r="29" spans="1:28" ht="17.100000000000001" customHeight="1" x14ac:dyDescent="0.2">
      <c r="A29" s="246" t="s">
        <v>45</v>
      </c>
      <c r="B29" s="246"/>
      <c r="C29" s="31">
        <v>166</v>
      </c>
      <c r="D29" s="243" t="s">
        <v>48</v>
      </c>
      <c r="E29" s="243"/>
      <c r="F29" s="31"/>
      <c r="G29" s="258" t="s">
        <v>49</v>
      </c>
      <c r="H29" s="258"/>
      <c r="I29" s="258"/>
      <c r="J29" s="259">
        <f>J27</f>
        <v>2942.4</v>
      </c>
      <c r="K29" s="259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10"/>
      <c r="X29" s="5"/>
      <c r="Y29" s="5"/>
      <c r="Z29" s="5"/>
      <c r="AA29" s="5"/>
      <c r="AB29" s="5"/>
    </row>
    <row r="30" spans="1:28" ht="17.100000000000001" customHeight="1" x14ac:dyDescent="0.2">
      <c r="A30" s="246" t="s">
        <v>102</v>
      </c>
      <c r="B30" s="246"/>
      <c r="C30" s="31">
        <v>0</v>
      </c>
      <c r="D30" s="243" t="s">
        <v>51</v>
      </c>
      <c r="E30" s="243"/>
      <c r="F30" s="31"/>
      <c r="G30" s="254" t="s">
        <v>52</v>
      </c>
      <c r="H30" s="254"/>
      <c r="I30" s="254"/>
      <c r="J30" s="256">
        <f>J29*10%</f>
        <v>294.24</v>
      </c>
      <c r="K30" s="256"/>
      <c r="L30" s="10"/>
      <c r="M30" s="10"/>
      <c r="N30" s="5"/>
      <c r="O30" s="5"/>
      <c r="P30" s="5"/>
      <c r="Q30" s="5"/>
      <c r="R30" s="5"/>
      <c r="S30" s="5"/>
      <c r="T30" s="5"/>
      <c r="U30" s="5"/>
      <c r="V30" s="5"/>
      <c r="W30" s="10"/>
      <c r="X30" s="10"/>
      <c r="Y30" s="10"/>
      <c r="Z30" s="10"/>
      <c r="AA30" s="10"/>
      <c r="AB30" s="10"/>
    </row>
    <row r="31" spans="1:28" ht="17.100000000000001" customHeight="1" x14ac:dyDescent="0.2">
      <c r="A31" s="254" t="s">
        <v>47</v>
      </c>
      <c r="B31" s="254"/>
      <c r="C31" s="31">
        <f>C25+C26+C28+C29+C30</f>
        <v>5058</v>
      </c>
      <c r="D31" s="243" t="s">
        <v>54</v>
      </c>
      <c r="E31" s="243"/>
      <c r="F31" s="31"/>
      <c r="G31" s="255" t="s">
        <v>55</v>
      </c>
      <c r="H31" s="255"/>
      <c r="I31" s="255"/>
      <c r="J31" s="256">
        <f>J29+J30</f>
        <v>3236.6400000000003</v>
      </c>
      <c r="K31" s="25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10"/>
      <c r="X31" s="10"/>
      <c r="Y31" s="10"/>
      <c r="Z31" s="10"/>
      <c r="AA31" s="10"/>
      <c r="AB31" s="10"/>
    </row>
    <row r="32" spans="1:28" ht="17.100000000000001" customHeight="1" x14ac:dyDescent="0.2">
      <c r="A32" s="246" t="s">
        <v>53</v>
      </c>
      <c r="B32" s="246"/>
      <c r="C32" s="31"/>
      <c r="D32" s="243" t="s">
        <v>57</v>
      </c>
      <c r="E32" s="243"/>
      <c r="F32" s="31"/>
      <c r="G32" s="257" t="s">
        <v>45</v>
      </c>
      <c r="H32" s="257"/>
      <c r="I32" s="257"/>
      <c r="J32" s="257"/>
      <c r="K32" s="257"/>
      <c r="L32" s="10"/>
      <c r="M32" s="10"/>
      <c r="N32" s="5"/>
      <c r="O32" s="5"/>
      <c r="P32" s="5"/>
      <c r="Q32" s="5"/>
      <c r="R32" s="5"/>
      <c r="S32" s="5"/>
      <c r="T32" s="5"/>
      <c r="U32" s="5"/>
      <c r="V32" s="5"/>
      <c r="W32" s="10"/>
      <c r="X32" s="10"/>
      <c r="Y32" s="10"/>
      <c r="Z32" s="10"/>
      <c r="AA32" s="10"/>
      <c r="AB32" s="10"/>
    </row>
    <row r="33" spans="1:28" ht="17.100000000000001" customHeight="1" thickBot="1" x14ac:dyDescent="0.25">
      <c r="A33" s="246" t="s">
        <v>56</v>
      </c>
      <c r="B33" s="246"/>
      <c r="C33" s="31"/>
      <c r="D33" s="243" t="s">
        <v>59</v>
      </c>
      <c r="E33" s="243"/>
      <c r="F33" s="31"/>
      <c r="G33" s="248" t="s">
        <v>60</v>
      </c>
      <c r="H33" s="249" t="s">
        <v>103</v>
      </c>
      <c r="I33" s="249"/>
      <c r="J33" s="250" t="s">
        <v>64</v>
      </c>
      <c r="K33" s="250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10"/>
      <c r="X33" s="10"/>
      <c r="Y33" s="10"/>
      <c r="Z33" s="10"/>
      <c r="AA33" s="10"/>
      <c r="AB33" s="10"/>
    </row>
    <row r="34" spans="1:28" ht="17.100000000000001" customHeight="1" x14ac:dyDescent="0.2">
      <c r="A34" s="246" t="s">
        <v>58</v>
      </c>
      <c r="B34" s="246"/>
      <c r="C34" s="31" t="s">
        <v>0</v>
      </c>
      <c r="D34" s="243" t="s">
        <v>63</v>
      </c>
      <c r="E34" s="243"/>
      <c r="F34" s="31">
        <f>C24*3.23</f>
        <v>516.79999999999995</v>
      </c>
      <c r="G34" s="248"/>
      <c r="H34" s="251" t="s">
        <v>85</v>
      </c>
      <c r="I34" s="252"/>
      <c r="J34" s="253">
        <v>2.5627</v>
      </c>
      <c r="K34" s="253"/>
      <c r="L34" s="71"/>
      <c r="M34" s="71"/>
      <c r="N34" s="5"/>
      <c r="O34" s="5"/>
      <c r="P34" s="5"/>
      <c r="Q34" s="5"/>
      <c r="R34" s="5"/>
      <c r="S34" s="5"/>
      <c r="T34" s="5"/>
      <c r="U34" s="5"/>
      <c r="V34" s="5"/>
      <c r="W34" s="10"/>
      <c r="X34" s="10"/>
      <c r="Y34" s="10"/>
      <c r="Z34" s="10"/>
      <c r="AA34" s="10"/>
      <c r="AB34" s="10"/>
    </row>
    <row r="35" spans="1:28" ht="17.100000000000001" customHeight="1" x14ac:dyDescent="0.2">
      <c r="A35" s="72" t="s">
        <v>61</v>
      </c>
      <c r="B35" s="72" t="s">
        <v>12</v>
      </c>
      <c r="C35" s="72" t="s">
        <v>62</v>
      </c>
      <c r="D35" s="243" t="s">
        <v>65</v>
      </c>
      <c r="E35" s="243"/>
      <c r="F35" s="31"/>
      <c r="G35" s="244"/>
      <c r="H35" s="244"/>
      <c r="I35" s="244"/>
      <c r="J35" s="244"/>
      <c r="K35" s="244"/>
      <c r="L35" s="73"/>
      <c r="M35" s="73"/>
      <c r="N35" s="5"/>
      <c r="O35" s="5"/>
      <c r="P35" s="5"/>
      <c r="Q35" s="5"/>
      <c r="R35" s="5"/>
      <c r="S35" s="5"/>
      <c r="T35" s="5"/>
      <c r="U35" s="5"/>
      <c r="V35" s="5"/>
      <c r="W35" s="10"/>
      <c r="X35" s="10"/>
      <c r="Y35" s="10"/>
      <c r="Z35" s="10"/>
      <c r="AA35" s="10"/>
      <c r="AB35" s="10"/>
    </row>
    <row r="36" spans="1:28" ht="17.100000000000001" customHeight="1" x14ac:dyDescent="0.2">
      <c r="A36" s="74">
        <v>1</v>
      </c>
      <c r="B36" s="75" t="s">
        <v>113</v>
      </c>
      <c r="C36" s="76">
        <v>0</v>
      </c>
      <c r="D36" s="77"/>
      <c r="E36" s="77"/>
      <c r="F36" s="31"/>
      <c r="G36" s="78"/>
      <c r="H36" s="78"/>
      <c r="I36" s="78"/>
      <c r="J36" s="78"/>
      <c r="K36" s="78"/>
      <c r="L36" s="73"/>
      <c r="M36" s="73"/>
      <c r="N36" s="5"/>
      <c r="O36" s="5"/>
      <c r="P36" s="5"/>
      <c r="Q36" s="5"/>
      <c r="R36" s="5"/>
      <c r="S36" s="5"/>
      <c r="T36" s="5"/>
      <c r="U36" s="5"/>
      <c r="V36" s="5"/>
      <c r="W36" s="10"/>
      <c r="X36" s="10"/>
      <c r="Y36" s="10"/>
      <c r="Z36" s="10"/>
      <c r="AA36" s="10"/>
      <c r="AB36" s="10"/>
    </row>
    <row r="37" spans="1:28" ht="17.100000000000001" customHeight="1" x14ac:dyDescent="0.2">
      <c r="A37" s="74">
        <v>2</v>
      </c>
      <c r="B37" s="75" t="s">
        <v>114</v>
      </c>
      <c r="C37" s="76">
        <v>16.48</v>
      </c>
      <c r="D37" s="243" t="s">
        <v>47</v>
      </c>
      <c r="E37" s="243"/>
      <c r="F37" s="31">
        <f>SUM(F24:F35)</f>
        <v>576.79999999999995</v>
      </c>
      <c r="G37" s="245" t="s">
        <v>66</v>
      </c>
      <c r="H37" s="245"/>
      <c r="I37" s="245"/>
      <c r="J37" s="245"/>
      <c r="K37" s="245"/>
      <c r="L37" s="71"/>
      <c r="M37" s="71"/>
      <c r="N37" s="5"/>
      <c r="O37" s="5"/>
      <c r="P37" s="5"/>
      <c r="Q37" s="5"/>
      <c r="R37" s="5"/>
      <c r="S37" s="5"/>
      <c r="T37" s="5"/>
      <c r="U37" s="5"/>
      <c r="V37" s="5"/>
      <c r="W37" s="10"/>
      <c r="X37" s="10"/>
      <c r="Y37" s="10"/>
      <c r="Z37" s="10"/>
      <c r="AA37" s="10"/>
      <c r="AB37" s="10"/>
    </row>
    <row r="38" spans="1:28" ht="17.100000000000001" customHeight="1" x14ac:dyDescent="0.2">
      <c r="A38" s="74">
        <v>3</v>
      </c>
      <c r="B38" s="75" t="s">
        <v>115</v>
      </c>
      <c r="C38" s="76">
        <v>22.95</v>
      </c>
      <c r="D38" s="244"/>
      <c r="E38" s="244"/>
      <c r="F38" s="244"/>
      <c r="G38" s="246" t="s">
        <v>104</v>
      </c>
      <c r="H38" s="246"/>
      <c r="I38" s="246"/>
      <c r="J38" s="246"/>
      <c r="K38" s="246"/>
      <c r="L38" s="79"/>
      <c r="M38" s="79"/>
      <c r="N38" s="35"/>
      <c r="O38" s="35"/>
      <c r="P38" s="35"/>
      <c r="Q38" s="35"/>
      <c r="R38" s="35"/>
      <c r="S38" s="35"/>
      <c r="T38" s="35"/>
      <c r="U38" s="35"/>
      <c r="V38" s="35"/>
      <c r="W38" s="36"/>
      <c r="X38" s="36"/>
      <c r="Y38" s="36"/>
      <c r="Z38" s="36"/>
      <c r="AA38" s="36"/>
      <c r="AB38" s="36"/>
    </row>
    <row r="39" spans="1:28" ht="14.25" customHeight="1" x14ac:dyDescent="0.2">
      <c r="A39" s="74">
        <v>4</v>
      </c>
      <c r="B39" s="75" t="s">
        <v>116</v>
      </c>
      <c r="C39" s="76">
        <v>34.26</v>
      </c>
      <c r="D39" s="244"/>
      <c r="E39" s="244"/>
      <c r="F39" s="244"/>
      <c r="G39" s="247" t="s">
        <v>105</v>
      </c>
      <c r="H39" s="247"/>
      <c r="I39" s="247"/>
      <c r="J39" s="247"/>
      <c r="K39" s="247"/>
      <c r="L39" s="79"/>
      <c r="M39" s="79"/>
      <c r="N39" s="37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7.100000000000001" customHeight="1" x14ac:dyDescent="0.2">
      <c r="A40" s="74">
        <v>5</v>
      </c>
      <c r="B40" s="75" t="s">
        <v>117</v>
      </c>
      <c r="C40" s="76">
        <v>39.15</v>
      </c>
      <c r="D40" s="244"/>
      <c r="E40" s="244"/>
      <c r="F40" s="244"/>
      <c r="G40" s="245" t="s">
        <v>106</v>
      </c>
      <c r="H40" s="245"/>
      <c r="I40" s="245"/>
      <c r="J40" s="245"/>
      <c r="K40" s="245"/>
      <c r="L40" s="79"/>
      <c r="M40" s="79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36.75" customHeight="1" x14ac:dyDescent="0.2">
      <c r="A41" s="74">
        <v>6</v>
      </c>
      <c r="B41" s="75" t="s">
        <v>118</v>
      </c>
      <c r="C41" s="76">
        <v>41.36</v>
      </c>
      <c r="D41" s="244"/>
      <c r="E41" s="244"/>
      <c r="F41" s="244"/>
      <c r="G41" s="246" t="s">
        <v>107</v>
      </c>
      <c r="H41" s="246"/>
      <c r="I41" s="246"/>
      <c r="J41" s="246"/>
      <c r="K41" s="246"/>
      <c r="L41" s="5"/>
      <c r="M41" s="5"/>
    </row>
    <row r="42" spans="1:28" ht="15" customHeight="1" x14ac:dyDescent="0.2">
      <c r="A42" s="74">
        <v>7</v>
      </c>
      <c r="B42" s="75" t="s">
        <v>119</v>
      </c>
      <c r="C42" s="76">
        <v>42.78</v>
      </c>
      <c r="D42" s="238" t="s">
        <v>108</v>
      </c>
      <c r="E42" s="238"/>
      <c r="F42" s="238"/>
      <c r="G42" s="238"/>
      <c r="H42" s="238"/>
      <c r="I42" s="238"/>
      <c r="J42" s="238"/>
      <c r="K42" s="23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" customHeight="1" x14ac:dyDescent="0.2">
      <c r="A43" s="74">
        <v>8</v>
      </c>
      <c r="B43" s="75" t="s">
        <v>120</v>
      </c>
      <c r="C43" s="76">
        <v>43.92</v>
      </c>
      <c r="D43" s="239" t="s">
        <v>109</v>
      </c>
      <c r="E43" s="239"/>
      <c r="F43" s="239"/>
      <c r="G43" s="239"/>
      <c r="H43" s="239"/>
      <c r="I43" s="239"/>
      <c r="J43" s="239"/>
      <c r="K43" s="239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31.5" customHeight="1" x14ac:dyDescent="0.2">
      <c r="A44" s="80">
        <v>9</v>
      </c>
      <c r="B44" s="81" t="s">
        <v>121</v>
      </c>
      <c r="C44" s="82">
        <v>48.84</v>
      </c>
      <c r="D44" s="240"/>
      <c r="E44" s="240"/>
      <c r="F44" s="240"/>
      <c r="G44" s="240"/>
      <c r="H44" s="240"/>
      <c r="I44" s="240"/>
      <c r="J44" s="240"/>
      <c r="K44" s="240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" customHeight="1" x14ac:dyDescent="0.2">
      <c r="A45" s="241" t="s">
        <v>110</v>
      </c>
      <c r="B45" s="241"/>
      <c r="C45" s="241"/>
      <c r="D45" s="241"/>
      <c r="E45" s="241"/>
      <c r="F45" s="241"/>
      <c r="G45" s="241"/>
      <c r="H45" s="241"/>
      <c r="I45" s="241"/>
      <c r="J45" s="241"/>
      <c r="K45" s="241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spans="1:28" ht="15" customHeight="1" x14ac:dyDescent="0.2">
      <c r="A46" s="241"/>
      <c r="B46" s="241"/>
      <c r="C46" s="241"/>
      <c r="D46" s="241"/>
      <c r="E46" s="241"/>
      <c r="F46" s="241"/>
      <c r="G46" s="241"/>
      <c r="H46" s="241"/>
      <c r="I46" s="241"/>
      <c r="J46" s="241"/>
      <c r="K46" s="241"/>
      <c r="L46" s="6"/>
      <c r="M46" s="6"/>
      <c r="N46" s="6"/>
      <c r="O46" s="6"/>
      <c r="P46" s="6"/>
      <c r="Q46" s="6"/>
      <c r="R46" s="6"/>
      <c r="S46" s="6"/>
      <c r="T46" s="36"/>
      <c r="U46" s="35"/>
      <c r="V46" s="35"/>
      <c r="W46" s="35"/>
      <c r="X46" s="35"/>
      <c r="Y46" s="35"/>
      <c r="Z46" s="35"/>
      <c r="AA46" s="35"/>
    </row>
    <row r="47" spans="1:28" ht="15" customHeight="1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6"/>
      <c r="M47" s="6"/>
      <c r="N47" s="6"/>
      <c r="O47" s="6"/>
      <c r="P47" s="6"/>
      <c r="Q47" s="6"/>
      <c r="R47" s="6"/>
      <c r="S47" s="6"/>
      <c r="T47" s="36"/>
      <c r="U47" s="35"/>
      <c r="V47" s="35"/>
      <c r="W47" s="35"/>
      <c r="X47" s="35"/>
      <c r="Y47" s="35"/>
      <c r="Z47" s="35"/>
      <c r="AA47" s="35"/>
    </row>
    <row r="48" spans="1:28" ht="15" customHeight="1" x14ac:dyDescent="0.2">
      <c r="B48" s="6"/>
      <c r="C48" s="6"/>
    </row>
    <row r="49" spans="2:11" ht="16.5" customHeight="1" x14ac:dyDescent="0.2">
      <c r="B49" s="40"/>
      <c r="C49" s="6"/>
    </row>
    <row r="50" spans="2:11" ht="16.5" customHeight="1" x14ac:dyDescent="0.2">
      <c r="I50" s="242" t="s">
        <v>111</v>
      </c>
      <c r="J50" s="242"/>
      <c r="K50" s="242"/>
    </row>
    <row r="51" spans="2:11" ht="16.5" customHeight="1" x14ac:dyDescent="0.2"/>
    <row r="52" spans="2:11" ht="16.5" customHeight="1" x14ac:dyDescent="0.2"/>
    <row r="53" spans="2:11" ht="16.5" customHeight="1" x14ac:dyDescent="0.2"/>
    <row r="54" spans="2:11" ht="16.5" customHeight="1" x14ac:dyDescent="0.2"/>
  </sheetData>
  <sheetProtection selectLockedCells="1" selectUnlockedCells="1"/>
  <mergeCells count="101">
    <mergeCell ref="A6:B6"/>
    <mergeCell ref="C6:D6"/>
    <mergeCell ref="H6:I6"/>
    <mergeCell ref="J6:K6"/>
    <mergeCell ref="A7:B7"/>
    <mergeCell ref="E7:F7"/>
    <mergeCell ref="G7:H7"/>
    <mergeCell ref="I7:K7"/>
    <mergeCell ref="A1:B4"/>
    <mergeCell ref="C1:K2"/>
    <mergeCell ref="C3:K3"/>
    <mergeCell ref="C4:K4"/>
    <mergeCell ref="A5:B5"/>
    <mergeCell ref="C5:D5"/>
    <mergeCell ref="G5:I5"/>
    <mergeCell ref="J5:K5"/>
    <mergeCell ref="A10:C10"/>
    <mergeCell ref="E10:F10"/>
    <mergeCell ref="J10:K10"/>
    <mergeCell ref="A11:F11"/>
    <mergeCell ref="A12:F12"/>
    <mergeCell ref="A13:E13"/>
    <mergeCell ref="A8:B8"/>
    <mergeCell ref="E8:F8"/>
    <mergeCell ref="G8:H8"/>
    <mergeCell ref="I8:K8"/>
    <mergeCell ref="A9:C9"/>
    <mergeCell ref="D9:F9"/>
    <mergeCell ref="G9:H9"/>
    <mergeCell ref="I9:K9"/>
    <mergeCell ref="A23:C23"/>
    <mergeCell ref="D23:F23"/>
    <mergeCell ref="G23:I23"/>
    <mergeCell ref="J23:K23"/>
    <mergeCell ref="A24:B24"/>
    <mergeCell ref="D24:E24"/>
    <mergeCell ref="G24:I24"/>
    <mergeCell ref="J24:K24"/>
    <mergeCell ref="A14:D14"/>
    <mergeCell ref="A15:D15"/>
    <mergeCell ref="A16:F16"/>
    <mergeCell ref="G17:H17"/>
    <mergeCell ref="A18:A22"/>
    <mergeCell ref="B18:B22"/>
    <mergeCell ref="C18:C22"/>
    <mergeCell ref="D18:D22"/>
    <mergeCell ref="E18:E22"/>
    <mergeCell ref="F18:F22"/>
    <mergeCell ref="G27:I27"/>
    <mergeCell ref="J27:K27"/>
    <mergeCell ref="A28:B28"/>
    <mergeCell ref="D28:E28"/>
    <mergeCell ref="G28:I28"/>
    <mergeCell ref="J28:K28"/>
    <mergeCell ref="A25:B25"/>
    <mergeCell ref="D25:E25"/>
    <mergeCell ref="G25:I25"/>
    <mergeCell ref="J25:K25"/>
    <mergeCell ref="A26:B27"/>
    <mergeCell ref="C26:C27"/>
    <mergeCell ref="D26:E26"/>
    <mergeCell ref="G26:I26"/>
    <mergeCell ref="J26:K26"/>
    <mergeCell ref="D27:E27"/>
    <mergeCell ref="A31:B31"/>
    <mergeCell ref="D31:E31"/>
    <mergeCell ref="G31:I31"/>
    <mergeCell ref="J31:K31"/>
    <mergeCell ref="A32:B32"/>
    <mergeCell ref="D32:E32"/>
    <mergeCell ref="G32:K32"/>
    <mergeCell ref="A29:B29"/>
    <mergeCell ref="D29:E29"/>
    <mergeCell ref="G29:I29"/>
    <mergeCell ref="J29:K29"/>
    <mergeCell ref="A30:B30"/>
    <mergeCell ref="D30:E30"/>
    <mergeCell ref="G30:I30"/>
    <mergeCell ref="J30:K30"/>
    <mergeCell ref="A33:B33"/>
    <mergeCell ref="D33:E33"/>
    <mergeCell ref="G33:G34"/>
    <mergeCell ref="H33:I33"/>
    <mergeCell ref="J33:K33"/>
    <mergeCell ref="A34:B34"/>
    <mergeCell ref="D34:E34"/>
    <mergeCell ref="H34:I34"/>
    <mergeCell ref="J34:K34"/>
    <mergeCell ref="D42:K42"/>
    <mergeCell ref="D43:K44"/>
    <mergeCell ref="A45:K46"/>
    <mergeCell ref="I50:K50"/>
    <mergeCell ref="D35:E35"/>
    <mergeCell ref="G35:K35"/>
    <mergeCell ref="D37:E37"/>
    <mergeCell ref="G37:K37"/>
    <mergeCell ref="D38:F41"/>
    <mergeCell ref="G38:K38"/>
    <mergeCell ref="G39:K39"/>
    <mergeCell ref="G40:K40"/>
    <mergeCell ref="G41:K41"/>
  </mergeCells>
  <printOptions horizontalCentered="1"/>
  <pageMargins left="0.59055118110236227" right="0.59055118110236227" top="0.59055118110236227" bottom="0.59055118110236227" header="0.35433070866141736" footer="0.31496062992125984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Digital</vt:lpstr>
      <vt:lpstr>Analog</vt:lpstr>
      <vt:lpstr>Analog!Print_Area</vt:lpstr>
      <vt:lpstr>Digital!Print_Area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2024-10-10T15:51:29Z</dcterms:modified>
</cp:coreProperties>
</file>