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A3E13ED3-982E-452E-AF92-E09E3E0A57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</sheets>
  <definedNames>
    <definedName name="a">NA()</definedName>
    <definedName name="_xlnm.Print_Area" localSheetId="1">Analog!$A$1:$K$50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C24" i="14" s="1"/>
  <c r="C25" i="14" l="1"/>
  <c r="F34" i="14"/>
  <c r="F37" i="14" l="1"/>
  <c r="J24" i="14" s="1"/>
  <c r="J27" i="14" s="1"/>
  <c r="J29" i="14" s="1"/>
  <c r="C31" i="14"/>
  <c r="J30" i="14" l="1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<sst xmlns="http://schemas.openxmlformats.org/spreadsheetml/2006/main" count="200" uniqueCount="122">
  <si>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</si>
  <si>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</si>
  <si>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</si>
  <si>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</si>
  <si>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</si>
  <si>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</si>
  <si>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</si>
  <si>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</si>
  <si>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</si>
  <si>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</si>
  <si>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</si>
  <si>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</si>
  <si>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</si>
  <si>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</si>
  <si>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</si>
  <si>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</si>
  <si>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</si>
  <si>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</si>
  <si>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</si>
  <si>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</si>
  <si>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</si>
  <si>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</si>
  <si>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</si>
  <si>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</si>
  <si>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</si>
  <si>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</si>
  <si>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</si>
  <si>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</si>
  <si>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</si>
  <si>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</si>
  <si>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</si>
  <si>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</si>
  <si>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</si>
  <si>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</si>
  <si>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</si>
  <si>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</si>
  <si>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</si>
  <si>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</si>
  <si>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</si>
  <si>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</si>
  <si>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</si>
  <si>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</si>
  <si>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</si>
  <si>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</si>
  <si>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</si>
  <si>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</si>
  <si>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</si>
  <si>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</si>
  <si>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</si>
  <si>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PAYABLE WITHIN DUE DATE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</si>
  <si>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</si>
  <si>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</si>
  <si>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</si>
  <si>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</si>
  <si>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</si>
  <si>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</si>
  <si>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</si>
  <si>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</si>
  <si>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</si>
  <si>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</si>
  <si>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</si>
  <si>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</si>
  <si>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</si>
  <si>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</si>
  <si>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</si>
  <si>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</si>
  <si>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</si>
  <si>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</si>
  <si>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</si>
  <si>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</si>
  <si>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</si>
  <si>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</si>
  <si>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</si>
  <si>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</si>
  <si>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</si>
  <si>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</si>
  <si>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</si>
  <si>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</si>
  <si>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</si>
  <si>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</si>
  <si>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</si>
  <si>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</si>
  <si>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</si>
  <si>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</si>
  <si>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</si>
  <si>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</si>
  <si>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</si>
  <si>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</si>
  <si>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</si>
  <si>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</si>
  <si>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 xml:space="preserve">Bill Duraction </t>
  </si>
  <si>
    <t>03-07-2024</t>
  </si>
  <si>
    <t>17-09-2024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</si>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</sst>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38" fontId="21" fillId="0" borderId="3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49" fontId="34" fillId="4" borderId="17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38" fontId="21" fillId="5" borderId="1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5" fontId="9" fillId="0" borderId="49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5" borderId="49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0" borderId="21" xfId="0" applyNumberFormat="1" applyFont="1" applyBorder="1" applyAlignment="1">
      <alignment horizontal="center" vertical="center"/>
    </xf>
    <xf numFmtId="38" fontId="22" fillId="0" borderId="25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5" borderId="24" xfId="0" applyNumberFormat="1" applyFont="1" applyFill="1" applyBorder="1" applyAlignment="1">
      <alignment horizontal="center" vertical="center"/>
    </xf>
    <xf numFmtId="38" fontId="21" fillId="5" borderId="40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0" borderId="37" xfId="0" applyNumberFormat="1" applyFont="1" applyBorder="1" applyAlignment="1">
      <alignment horizontal="center" vertical="center"/>
    </xf>
    <xf numFmtId="38" fontId="22" fillId="0" borderId="35" xfId="0" applyNumberFormat="1" applyFont="1" applyBorder="1" applyAlignment="1">
      <alignment horizontal="center" vertical="center"/>
    </xf>
    <xf numFmtId="38" fontId="22" fillId="0" borderId="38" xfId="0" applyNumberFormat="1" applyFont="1" applyBorder="1" applyAlignment="1">
      <alignment horizontal="center" vertical="center"/>
    </xf>
    <xf numFmtId="38" fontId="22" fillId="0" borderId="39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left" vertical="center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2" fontId="23" fillId="0" borderId="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49" fontId="34" fillId="0" borderId="19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left" vertical="center" wrapText="1"/>
    </xf>
    <xf numFmtId="38" fontId="22" fillId="0" borderId="17" xfId="0" applyNumberFormat="1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4" borderId="17" xfId="0" applyNumberFormat="1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38" fontId="21" fillId="0" borderId="34" xfId="0" applyNumberFormat="1" applyFont="1" applyBorder="1" applyAlignment="1">
      <alignment horizontal="center" vertical="center"/>
    </xf>
    <xf numFmtId="38" fontId="21" fillId="0" borderId="48" xfId="0" applyNumberFormat="1" applyFont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2" fillId="4" borderId="17" xfId="0" applyNumberFormat="1" applyFont="1" applyFill="1" applyBorder="1" applyAlignment="1">
      <alignment horizontal="center" vertical="center"/>
    </xf>
    <xf numFmtId="2" fontId="37" fillId="0" borderId="17" xfId="0" applyNumberFormat="1" applyFont="1" applyBorder="1" applyAlignment="1">
      <alignment horizontal="left" vertical="center"/>
    </xf>
    <xf numFmtId="17" fontId="34" fillId="0" borderId="17" xfId="0" applyNumberFormat="1" applyFont="1" applyBorder="1" applyAlignment="1">
      <alignment horizontal="center" vertical="center"/>
    </xf>
    <xf numFmtId="165" fontId="34" fillId="0" borderId="17" xfId="0" applyNumberFormat="1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9" fillId="0" borderId="17" xfId="0" applyFont="1" applyBorder="1" applyAlignment="1">
      <alignment horizontal="left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0</xdr:row>
      <xdr:rowOff>49695</xdr:rowOff>
    </xdr:from>
    <xdr:to>
      <xdr:col>2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4" y="49695"/>
          <a:ext cx="1314946" cy="96376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topLeftCell="A14" zoomScaleSheetLayoutView="100" workbookViewId="0">
      <selection activeCell="P20" sqref="P20"/>
    </sheetView>
  </sheetViews>
  <sheetFormatPr defaultColWidth="9.140625"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6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201"/>
      <c r="B1" s="202"/>
      <c r="C1" s="202"/>
      <c r="D1" s="202"/>
      <c r="E1" s="205" t="s">
        <v>2</v>
      </c>
      <c r="F1" s="205"/>
      <c r="G1" s="205"/>
      <c r="H1" s="205"/>
      <c r="I1" s="205"/>
      <c r="J1" s="205"/>
      <c r="K1" s="205"/>
      <c r="L1" s="205"/>
      <c r="M1" s="206"/>
    </row>
    <row r="2" spans="1:28" ht="24.95" customHeight="1" x14ac:dyDescent="0.2">
      <c r="A2" s="203"/>
      <c r="B2" s="204"/>
      <c r="C2" s="204"/>
      <c r="D2" s="204"/>
      <c r="E2" s="207"/>
      <c r="F2" s="207"/>
      <c r="G2" s="207"/>
      <c r="H2" s="207"/>
      <c r="I2" s="207"/>
      <c r="J2" s="207"/>
      <c r="K2" s="207"/>
      <c r="L2" s="207"/>
      <c r="M2" s="20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203"/>
      <c r="B3" s="204"/>
      <c r="C3" s="204"/>
      <c r="D3" s="204"/>
      <c r="E3" s="207" t="s">
        <v>3</v>
      </c>
      <c r="F3" s="207"/>
      <c r="G3" s="207"/>
      <c r="H3" s="207"/>
      <c r="I3" s="207"/>
      <c r="J3" s="207"/>
      <c r="K3" s="207"/>
      <c r="L3" s="207"/>
      <c r="M3" s="20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203"/>
      <c r="B4" s="204"/>
      <c r="C4" s="204"/>
      <c r="D4" s="204"/>
      <c r="E4" s="207" t="s">
        <v>4</v>
      </c>
      <c r="F4" s="207"/>
      <c r="G4" s="207"/>
      <c r="H4" s="207"/>
      <c r="I4" s="207"/>
      <c r="J4" s="207"/>
      <c r="K4" s="207"/>
      <c r="L4" s="207"/>
      <c r="M4" s="20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197" t="s">
        <v>5</v>
      </c>
      <c r="B5" s="197"/>
      <c r="C5" s="197"/>
      <c r="D5" s="197"/>
      <c r="E5" s="185" t="s">
        <v>6</v>
      </c>
      <c r="F5" s="185"/>
      <c r="G5" s="3" t="s">
        <v>7</v>
      </c>
      <c r="H5" s="51" t="s">
        <v>8</v>
      </c>
      <c r="I5" s="209" t="s">
        <v>78</v>
      </c>
      <c r="J5" s="210"/>
      <c r="K5" s="211"/>
      <c r="L5" s="185" t="s">
        <v>9</v>
      </c>
      <c r="M5" s="18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237"/>
      <c r="B6" s="184"/>
      <c r="C6" s="184"/>
      <c r="D6" s="184"/>
      <c r="E6" s="194" t="s">
        <v>10</v>
      </c>
      <c r="F6" s="195"/>
      <c r="G6" s="4"/>
      <c r="H6" s="52" t="s">
        <v>82</v>
      </c>
      <c r="I6" s="52" t="s">
        <v>81</v>
      </c>
      <c r="J6" s="196" t="s">
        <v>83</v>
      </c>
      <c r="K6" s="184"/>
      <c r="L6" s="196"/>
      <c r="M6" s="184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197" t="s">
        <v>11</v>
      </c>
      <c r="B7" s="197"/>
      <c r="C7" s="197"/>
      <c r="D7" s="197"/>
      <c r="E7" s="51" t="s">
        <v>12</v>
      </c>
      <c r="F7" s="7" t="s">
        <v>13</v>
      </c>
      <c r="G7" s="185" t="s">
        <v>14</v>
      </c>
      <c r="H7" s="185"/>
      <c r="I7" s="7" t="s">
        <v>15</v>
      </c>
      <c r="J7" s="8"/>
      <c r="K7" s="198" t="s">
        <v>16</v>
      </c>
      <c r="L7" s="198"/>
      <c r="M7" s="198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84"/>
      <c r="B8" s="184"/>
      <c r="C8" s="184"/>
      <c r="D8" s="184"/>
      <c r="E8" s="50" t="s">
        <v>17</v>
      </c>
      <c r="F8" s="50"/>
      <c r="G8" s="236"/>
      <c r="H8" s="236"/>
      <c r="I8" s="197" t="s">
        <v>18</v>
      </c>
      <c r="J8" s="197"/>
      <c r="K8" s="184" t="s">
        <v>19</v>
      </c>
      <c r="L8" s="184"/>
      <c r="M8" s="184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197" t="s">
        <v>20</v>
      </c>
      <c r="B9" s="197"/>
      <c r="C9" s="197"/>
      <c r="D9" s="197"/>
      <c r="E9" s="197"/>
      <c r="F9" s="230" t="s">
        <v>21</v>
      </c>
      <c r="G9" s="231"/>
      <c r="H9" s="232"/>
      <c r="I9" s="197" t="s">
        <v>22</v>
      </c>
      <c r="J9" s="197"/>
      <c r="K9" s="198" t="s">
        <v>23</v>
      </c>
      <c r="L9" s="198"/>
      <c r="M9" s="198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84"/>
      <c r="B10" s="184"/>
      <c r="C10" s="184"/>
      <c r="D10" s="184"/>
      <c r="E10" s="184"/>
      <c r="F10" s="233"/>
      <c r="G10" s="234"/>
      <c r="H10" s="235"/>
      <c r="I10" s="51" t="s">
        <v>24</v>
      </c>
      <c r="J10" s="51" t="s">
        <v>25</v>
      </c>
      <c r="K10" s="51" t="s">
        <v>26</v>
      </c>
      <c r="L10" s="185" t="s">
        <v>27</v>
      </c>
      <c r="M10" s="185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86" t="s">
        <v>28</v>
      </c>
      <c r="B11" s="187"/>
      <c r="C11" s="187"/>
      <c r="D11" s="188"/>
      <c r="E11" s="188"/>
      <c r="F11" s="188"/>
      <c r="G11" s="188"/>
      <c r="H11" s="189"/>
      <c r="I11" s="13"/>
      <c r="J11" s="14"/>
      <c r="K11" s="15"/>
      <c r="L11" s="190"/>
      <c r="M11" s="191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92" t="s">
        <v>87</v>
      </c>
      <c r="B12" s="193"/>
      <c r="C12" s="193"/>
      <c r="D12" s="193"/>
      <c r="E12" s="193"/>
      <c r="F12" s="193"/>
      <c r="G12" s="16"/>
      <c r="H12" s="16"/>
      <c r="I12" s="17"/>
      <c r="J12" s="18"/>
      <c r="K12" s="19"/>
      <c r="L12" s="160"/>
      <c r="M12" s="161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92" t="s">
        <v>88</v>
      </c>
      <c r="B13" s="193"/>
      <c r="C13" s="193"/>
      <c r="D13" s="193"/>
      <c r="E13" s="193"/>
      <c r="F13" s="46"/>
      <c r="G13"/>
      <c r="H13"/>
      <c r="I13" s="17"/>
      <c r="J13" s="18"/>
      <c r="K13" s="19"/>
      <c r="L13" s="160"/>
      <c r="M13" s="16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99" t="s">
        <v>29</v>
      </c>
      <c r="B14" s="200"/>
      <c r="C14" s="200"/>
      <c r="D14" s="200"/>
      <c r="E14" s="200"/>
      <c r="F14" s="22"/>
      <c r="G14"/>
      <c r="H14"/>
      <c r="I14" s="17"/>
      <c r="J14" s="18"/>
      <c r="K14" s="19"/>
      <c r="L14" s="160"/>
      <c r="M14" s="16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82" t="s">
        <v>23</v>
      </c>
      <c r="B15" s="183"/>
      <c r="C15" s="183"/>
      <c r="D15" s="183"/>
      <c r="E15" s="183"/>
      <c r="F15" s="23"/>
      <c r="G15" s="23"/>
      <c r="H15" s="23"/>
      <c r="I15" s="17"/>
      <c r="J15" s="18"/>
      <c r="K15" s="19"/>
      <c r="L15" s="160"/>
      <c r="M15" s="16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82"/>
      <c r="B16" s="183"/>
      <c r="C16" s="183"/>
      <c r="D16" s="183"/>
      <c r="E16" s="183"/>
      <c r="F16" s="183"/>
      <c r="G16" s="183"/>
      <c r="H16" s="183"/>
      <c r="I16" s="17"/>
      <c r="J16" s="18"/>
      <c r="K16" s="19"/>
      <c r="L16" s="160"/>
      <c r="M16" s="161"/>
      <c r="N16" s="25"/>
      <c r="O16" s="25"/>
      <c r="P16" s="25"/>
    </row>
    <row r="17" spans="1:28" ht="17.100000000000001" customHeight="1" thickBot="1" x14ac:dyDescent="0.25">
      <c r="A17" s="51" t="s">
        <v>30</v>
      </c>
      <c r="B17" s="165" t="s">
        <v>31</v>
      </c>
      <c r="C17" s="165"/>
      <c r="D17" s="165"/>
      <c r="E17" s="49" t="s">
        <v>32</v>
      </c>
      <c r="F17" s="49" t="s">
        <v>33</v>
      </c>
      <c r="G17" s="49" t="s">
        <v>25</v>
      </c>
      <c r="H17" s="51" t="s">
        <v>34</v>
      </c>
      <c r="I17" s="17"/>
      <c r="J17" s="18"/>
      <c r="K17" s="19"/>
      <c r="L17" s="160"/>
      <c r="M17" s="161"/>
      <c r="N17" s="25"/>
      <c r="O17" s="25"/>
      <c r="P17" s="25"/>
    </row>
    <row r="18" spans="1:28" ht="17.100000000000001" customHeight="1" x14ac:dyDescent="0.2">
      <c r="A18" s="166" t="s">
        <v>86</v>
      </c>
      <c r="B18" s="222" t="s">
        <v>1</v>
      </c>
      <c r="C18" s="220">
        <v>1798</v>
      </c>
      <c r="D18" s="174"/>
      <c r="E18" s="162">
        <v>1800</v>
      </c>
      <c r="F18" s="169">
        <v>1</v>
      </c>
      <c r="G18" s="172">
        <f>E18-C18</f>
        <v>2</v>
      </c>
      <c r="H18" s="174"/>
      <c r="I18" s="17"/>
      <c r="J18" s="18"/>
      <c r="K18" s="19"/>
      <c r="L18" s="160"/>
      <c r="M18" s="161"/>
      <c r="N18" s="25"/>
      <c r="O18" s="25"/>
      <c r="P18" s="25"/>
    </row>
    <row r="19" spans="1:28" ht="17.100000000000001" customHeight="1" thickBot="1" x14ac:dyDescent="0.25">
      <c r="A19" s="167"/>
      <c r="B19" s="223"/>
      <c r="C19" s="221"/>
      <c r="D19" s="176"/>
      <c r="E19" s="164"/>
      <c r="F19" s="170"/>
      <c r="G19" s="173"/>
      <c r="H19" s="175"/>
      <c r="I19" s="17"/>
      <c r="J19" s="18"/>
      <c r="K19" s="19"/>
      <c r="L19" s="160"/>
      <c r="M19" s="161"/>
      <c r="N19" s="26"/>
      <c r="V19" s="27"/>
    </row>
    <row r="20" spans="1:28" ht="17.100000000000001" customHeight="1" x14ac:dyDescent="0.2">
      <c r="A20" s="167"/>
      <c r="B20" s="227" t="s">
        <v>67</v>
      </c>
      <c r="C20" s="224">
        <v>9325</v>
      </c>
      <c r="D20" s="174"/>
      <c r="E20" s="162">
        <v>9332</v>
      </c>
      <c r="F20" s="170"/>
      <c r="G20" s="162">
        <f>E20-C20</f>
        <v>7</v>
      </c>
      <c r="H20" s="175"/>
      <c r="I20" s="17"/>
      <c r="J20" s="18"/>
      <c r="K20" s="19"/>
      <c r="L20" s="160"/>
      <c r="M20" s="161"/>
      <c r="N20" s="26"/>
    </row>
    <row r="21" spans="1:28" ht="17.100000000000001" customHeight="1" x14ac:dyDescent="0.2">
      <c r="A21" s="167"/>
      <c r="B21" s="228"/>
      <c r="C21" s="225"/>
      <c r="D21" s="175"/>
      <c r="E21" s="163"/>
      <c r="F21" s="170"/>
      <c r="G21" s="163"/>
      <c r="H21" s="175"/>
      <c r="I21" s="17"/>
      <c r="J21" s="18"/>
      <c r="K21" s="19"/>
      <c r="L21" s="160"/>
      <c r="M21" s="161"/>
      <c r="N21" s="26"/>
    </row>
    <row r="22" spans="1:28" ht="17.100000000000001" customHeight="1" thickBot="1" x14ac:dyDescent="0.25">
      <c r="A22" s="168"/>
      <c r="B22" s="229"/>
      <c r="C22" s="226"/>
      <c r="D22" s="176"/>
      <c r="E22" s="164"/>
      <c r="F22" s="171"/>
      <c r="G22" s="164"/>
      <c r="H22" s="176"/>
      <c r="I22" s="28"/>
      <c r="J22" s="29"/>
      <c r="K22" s="30"/>
      <c r="L22" s="160"/>
      <c r="M22" s="161"/>
      <c r="N22" s="26"/>
    </row>
    <row r="23" spans="1:28" ht="16.5" customHeight="1" thickBot="1" x14ac:dyDescent="0.25">
      <c r="A23" s="177" t="s">
        <v>35</v>
      </c>
      <c r="B23" s="178"/>
      <c r="C23" s="178"/>
      <c r="D23" s="178"/>
      <c r="E23" s="178"/>
      <c r="F23" s="179" t="s">
        <v>36</v>
      </c>
      <c r="G23" s="179"/>
      <c r="H23" s="180"/>
      <c r="I23" s="159" t="s">
        <v>79</v>
      </c>
      <c r="J23" s="159"/>
      <c r="K23" s="159"/>
      <c r="L23" s="181"/>
      <c r="M23" s="181"/>
      <c r="N23" s="26"/>
    </row>
    <row r="24" spans="1:28" ht="21" customHeight="1" x14ac:dyDescent="0.2">
      <c r="A24" s="157" t="s">
        <v>80</v>
      </c>
      <c r="B24" s="157"/>
      <c r="C24" s="157"/>
      <c r="D24" s="157"/>
      <c r="E24" s="47">
        <f>G18+G20</f>
        <v>9</v>
      </c>
      <c r="F24" s="158" t="s">
        <v>73</v>
      </c>
      <c r="G24" s="158"/>
      <c r="H24" s="83"/>
      <c r="I24" s="159" t="s">
        <v>37</v>
      </c>
      <c r="J24" s="159"/>
      <c r="K24" s="159"/>
      <c r="L24" s="154">
        <f>H37+E31</f>
        <v>1598.0801799999999</v>
      </c>
      <c r="M24" s="155"/>
      <c r="N24" s="26"/>
    </row>
    <row r="25" spans="1:28" ht="17.100000000000001" customHeight="1" x14ac:dyDescent="0.2">
      <c r="A25" s="121" t="s">
        <v>38</v>
      </c>
      <c r="B25" s="121"/>
      <c r="C25" s="121"/>
      <c r="D25" s="121"/>
      <c r="E25" s="31">
        <f>G18*E37+G20*E38</f>
        <v>387.76</v>
      </c>
      <c r="F25" s="112" t="s">
        <v>39</v>
      </c>
      <c r="G25" s="112"/>
      <c r="H25" s="83">
        <v>35</v>
      </c>
      <c r="I25" s="153" t="s">
        <v>40</v>
      </c>
      <c r="J25" s="153"/>
      <c r="K25" s="153"/>
      <c r="L25" s="154">
        <v>250</v>
      </c>
      <c r="M25" s="155"/>
      <c r="N25" s="26"/>
    </row>
    <row r="26" spans="1:28" ht="15" customHeight="1" x14ac:dyDescent="0.2">
      <c r="A26" s="212" t="s">
        <v>41</v>
      </c>
      <c r="B26" s="213"/>
      <c r="C26" s="213"/>
      <c r="D26" s="214"/>
      <c r="E26" s="218">
        <f>SUM(E25+H35+H24+E28)*18%</f>
        <v>79.029179999999997</v>
      </c>
      <c r="F26" s="112" t="s">
        <v>42</v>
      </c>
      <c r="G26" s="112"/>
      <c r="H26" s="83">
        <v>25</v>
      </c>
      <c r="I26" s="153" t="s">
        <v>75</v>
      </c>
      <c r="J26" s="153"/>
      <c r="K26" s="153"/>
      <c r="L26" s="154"/>
      <c r="M26" s="155"/>
      <c r="N26" s="26"/>
    </row>
    <row r="27" spans="1:28" ht="14.25" customHeight="1" thickBot="1" x14ac:dyDescent="0.25">
      <c r="A27" s="215"/>
      <c r="B27" s="216"/>
      <c r="C27" s="216"/>
      <c r="D27" s="217"/>
      <c r="E27" s="219"/>
      <c r="F27" s="112" t="s">
        <v>43</v>
      </c>
      <c r="G27" s="112"/>
      <c r="H27" s="83"/>
      <c r="I27" s="153" t="s">
        <v>44</v>
      </c>
      <c r="J27" s="153"/>
      <c r="K27" s="153"/>
      <c r="L27" s="154">
        <v>0</v>
      </c>
      <c r="M27" s="155"/>
      <c r="N27" s="26"/>
    </row>
    <row r="28" spans="1:28" ht="17.100000000000001" customHeight="1" thickBot="1" x14ac:dyDescent="0.25">
      <c r="A28" s="121" t="s">
        <v>74</v>
      </c>
      <c r="B28" s="121"/>
      <c r="C28" s="121"/>
      <c r="D28" s="121"/>
      <c r="E28" s="31">
        <f>E24*2.469</f>
        <v>22.221</v>
      </c>
      <c r="F28" s="112" t="s">
        <v>46</v>
      </c>
      <c r="G28" s="112"/>
      <c r="H28" s="83"/>
      <c r="I28" s="156" t="s">
        <v>49</v>
      </c>
      <c r="J28" s="156"/>
      <c r="K28" s="156"/>
      <c r="L28" s="154">
        <f>SUM(L24:M25)</f>
        <v>1848.0801799999999</v>
      </c>
      <c r="M28" s="155"/>
      <c r="N28" s="26"/>
    </row>
    <row r="29" spans="1:28" ht="13.5" customHeight="1" x14ac:dyDescent="0.2">
      <c r="A29" s="121" t="s">
        <v>45</v>
      </c>
      <c r="B29" s="121"/>
      <c r="C29" s="121"/>
      <c r="D29" s="121"/>
      <c r="E29" s="83">
        <v>20</v>
      </c>
      <c r="F29" s="137" t="s">
        <v>48</v>
      </c>
      <c r="G29" s="138"/>
      <c r="H29" s="141"/>
      <c r="I29" s="143" t="s">
        <v>52</v>
      </c>
      <c r="J29" s="144"/>
      <c r="K29" s="145"/>
      <c r="L29" s="149">
        <f>L31-L28</f>
        <v>184.80801800000017</v>
      </c>
      <c r="M29" s="150"/>
      <c r="N29" s="26"/>
    </row>
    <row r="30" spans="1:28" ht="16.5" customHeight="1" thickBot="1" x14ac:dyDescent="0.25">
      <c r="A30" s="121" t="s">
        <v>84</v>
      </c>
      <c r="B30" s="121"/>
      <c r="C30" s="121"/>
      <c r="D30" s="121"/>
      <c r="E30" s="83">
        <v>1000</v>
      </c>
      <c r="F30" s="139"/>
      <c r="G30" s="140"/>
      <c r="H30" s="142"/>
      <c r="I30" s="146"/>
      <c r="J30" s="147"/>
      <c r="K30" s="148"/>
      <c r="L30" s="151"/>
      <c r="M30" s="152"/>
      <c r="N30" s="26"/>
    </row>
    <row r="31" spans="1:28" ht="17.100000000000001" customHeight="1" thickBot="1" x14ac:dyDescent="0.25">
      <c r="A31" s="129" t="s">
        <v>47</v>
      </c>
      <c r="B31" s="129"/>
      <c r="C31" s="129"/>
      <c r="D31" s="129"/>
      <c r="E31" s="31">
        <f>E25+E26+E28+E29+E30</f>
        <v>1509.01018</v>
      </c>
      <c r="F31" s="112" t="s">
        <v>51</v>
      </c>
      <c r="G31" s="112"/>
      <c r="H31" s="83"/>
      <c r="I31" s="130" t="s">
        <v>55</v>
      </c>
      <c r="J31" s="130"/>
      <c r="K31" s="130"/>
      <c r="L31" s="131">
        <f>L28*1.1</f>
        <v>2032.8881980000001</v>
      </c>
      <c r="M31" s="132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21" t="s">
        <v>50</v>
      </c>
      <c r="B32" s="121"/>
      <c r="C32" s="121"/>
      <c r="D32" s="121"/>
      <c r="E32" s="31"/>
      <c r="F32" s="133" t="s">
        <v>54</v>
      </c>
      <c r="G32" s="133"/>
      <c r="H32" s="84"/>
      <c r="I32" s="134" t="s">
        <v>45</v>
      </c>
      <c r="J32" s="135"/>
      <c r="K32" s="135"/>
      <c r="L32" s="135"/>
      <c r="M32" s="136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21" t="s">
        <v>53</v>
      </c>
      <c r="B33" s="121"/>
      <c r="C33" s="121"/>
      <c r="D33" s="121"/>
      <c r="E33" s="31"/>
      <c r="F33" s="112" t="s">
        <v>57</v>
      </c>
      <c r="G33" s="112"/>
      <c r="H33" s="83"/>
      <c r="I33" s="99" t="s">
        <v>60</v>
      </c>
      <c r="J33" s="123" t="s">
        <v>103</v>
      </c>
      <c r="K33" s="124"/>
      <c r="L33" s="125" t="s">
        <v>64</v>
      </c>
      <c r="M33" s="126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21" t="s">
        <v>56</v>
      </c>
      <c r="B34" s="121"/>
      <c r="C34" s="121"/>
      <c r="D34" s="121"/>
      <c r="E34" s="31"/>
      <c r="F34" s="112" t="s">
        <v>59</v>
      </c>
      <c r="G34" s="112"/>
      <c r="H34" s="83"/>
      <c r="I34" s="122"/>
      <c r="J34" s="123" t="s">
        <v>112</v>
      </c>
      <c r="K34" s="124"/>
      <c r="L34" s="127">
        <v>3.5627</v>
      </c>
      <c r="M34" s="128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11" t="s">
        <v>58</v>
      </c>
      <c r="B35" s="111"/>
      <c r="C35" s="111"/>
      <c r="D35" s="111"/>
      <c r="E35" s="31"/>
      <c r="F35" s="112" t="s">
        <v>63</v>
      </c>
      <c r="G35" s="112"/>
      <c r="H35" s="31">
        <f>E24*3.23</f>
        <v>29.07</v>
      </c>
      <c r="I35" s="113" t="s">
        <v>66</v>
      </c>
      <c r="J35" s="114"/>
      <c r="K35" s="114"/>
      <c r="L35" s="114"/>
      <c r="M35" s="115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61</v>
      </c>
      <c r="B36" s="116" t="s">
        <v>12</v>
      </c>
      <c r="C36" s="116"/>
      <c r="D36" s="116"/>
      <c r="E36" s="32" t="s">
        <v>62</v>
      </c>
      <c r="F36" s="117" t="s">
        <v>65</v>
      </c>
      <c r="G36" s="117"/>
      <c r="H36" s="31"/>
      <c r="I36" s="118" t="s">
        <v>68</v>
      </c>
      <c r="J36" s="119"/>
      <c r="K36" s="119"/>
      <c r="L36" s="119"/>
      <c r="M36" s="120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99" t="s">
        <v>64</v>
      </c>
      <c r="B37" s="87" t="s">
        <v>1</v>
      </c>
      <c r="C37" s="87"/>
      <c r="D37" s="87"/>
      <c r="E37" s="33">
        <v>48</v>
      </c>
      <c r="F37" s="101" t="s">
        <v>47</v>
      </c>
      <c r="G37" s="102"/>
      <c r="H37" s="41">
        <f>SUM(H24:H36)</f>
        <v>89.07</v>
      </c>
      <c r="I37" s="103" t="s">
        <v>70</v>
      </c>
      <c r="J37" s="104"/>
      <c r="K37" s="104"/>
      <c r="L37" s="104"/>
      <c r="M37" s="105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100"/>
      <c r="B38" s="91" t="s">
        <v>67</v>
      </c>
      <c r="C38" s="91"/>
      <c r="D38" s="91"/>
      <c r="E38" s="34">
        <v>41.68</v>
      </c>
      <c r="F38" s="106" t="s">
        <v>77</v>
      </c>
      <c r="G38" s="107"/>
      <c r="H38" s="108"/>
      <c r="I38" s="109" t="s">
        <v>72</v>
      </c>
      <c r="J38" s="109"/>
      <c r="K38" s="109"/>
      <c r="L38" s="109"/>
      <c r="M38" s="110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86" t="s">
        <v>69</v>
      </c>
      <c r="B39" s="87"/>
      <c r="C39" s="87"/>
      <c r="D39" s="87"/>
      <c r="E39" s="44"/>
      <c r="F39" s="88" t="s">
        <v>71</v>
      </c>
      <c r="G39" s="89"/>
      <c r="H39" s="90"/>
      <c r="I39" s="42"/>
      <c r="J39" s="42"/>
      <c r="K39" s="42"/>
      <c r="L39" s="42"/>
      <c r="M39" s="43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86"/>
      <c r="B40" s="91"/>
      <c r="C40" s="91"/>
      <c r="D40" s="91"/>
      <c r="E40" s="45"/>
      <c r="F40" s="92" t="s">
        <v>89</v>
      </c>
      <c r="G40" s="93"/>
      <c r="H40" s="93"/>
      <c r="I40" s="93"/>
      <c r="J40" s="93"/>
      <c r="K40" s="93"/>
      <c r="L40" s="93"/>
      <c r="M40" s="94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8"/>
      <c r="B41" s="98"/>
      <c r="C41" s="98"/>
      <c r="D41" s="98"/>
      <c r="E41" s="38"/>
      <c r="F41" s="95"/>
      <c r="G41" s="96"/>
      <c r="H41" s="96"/>
      <c r="I41" s="96"/>
      <c r="J41" s="96"/>
      <c r="K41" s="96"/>
      <c r="L41" s="96"/>
      <c r="M41" s="97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85" t="s">
        <v>76</v>
      </c>
      <c r="M45" s="85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zoomScale="115" zoomScaleSheetLayoutView="115" workbookViewId="0">
      <selection activeCell="D35" sqref="D35:E35"/>
    </sheetView>
  </sheetViews>
  <sheetFormatPr defaultColWidth="9.140625"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7.710937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46"/>
      <c r="B1" s="246"/>
      <c r="C1" s="247" t="s">
        <v>2</v>
      </c>
      <c r="D1" s="247"/>
      <c r="E1" s="247"/>
      <c r="F1" s="247"/>
      <c r="G1" s="247"/>
      <c r="H1" s="247"/>
      <c r="I1" s="247"/>
      <c r="J1" s="247"/>
      <c r="K1" s="247"/>
    </row>
    <row r="2" spans="1:25" ht="24.95" customHeight="1" x14ac:dyDescent="0.2">
      <c r="A2" s="246"/>
      <c r="B2" s="246"/>
      <c r="C2" s="247"/>
      <c r="D2" s="247"/>
      <c r="E2" s="247"/>
      <c r="F2" s="247"/>
      <c r="G2" s="247"/>
      <c r="H2" s="247"/>
      <c r="I2" s="247"/>
      <c r="J2" s="247"/>
      <c r="K2" s="247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46"/>
      <c r="B3" s="246"/>
      <c r="C3" s="247" t="s">
        <v>3</v>
      </c>
      <c r="D3" s="247"/>
      <c r="E3" s="247"/>
      <c r="F3" s="247"/>
      <c r="G3" s="247"/>
      <c r="H3" s="247"/>
      <c r="I3" s="247"/>
      <c r="J3" s="247"/>
      <c r="K3" s="247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46"/>
      <c r="B4" s="246"/>
      <c r="C4" s="247" t="s">
        <v>4</v>
      </c>
      <c r="D4" s="247"/>
      <c r="E4" s="247"/>
      <c r="F4" s="247"/>
      <c r="G4" s="247"/>
      <c r="H4" s="247"/>
      <c r="I4" s="247"/>
      <c r="J4" s="247"/>
      <c r="K4" s="247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43" t="s">
        <v>5</v>
      </c>
      <c r="B5" s="243"/>
      <c r="C5" s="244" t="s">
        <v>6</v>
      </c>
      <c r="D5" s="244"/>
      <c r="E5" s="54" t="s">
        <v>7</v>
      </c>
      <c r="F5" s="55" t="s">
        <v>8</v>
      </c>
      <c r="G5" s="248" t="s">
        <v>90</v>
      </c>
      <c r="H5" s="249"/>
      <c r="I5" s="250"/>
      <c r="J5" s="244" t="s">
        <v>9</v>
      </c>
      <c r="K5" s="244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38"/>
      <c r="B6" s="238"/>
      <c r="C6" s="239"/>
      <c r="D6" s="239"/>
      <c r="E6" s="56">
        <v>1.5</v>
      </c>
      <c r="F6" s="57" t="s">
        <v>82</v>
      </c>
      <c r="G6" s="58" t="s">
        <v>91</v>
      </c>
      <c r="H6" s="240" t="s">
        <v>83</v>
      </c>
      <c r="I6" s="241"/>
      <c r="J6" s="242" t="s">
        <v>92</v>
      </c>
      <c r="K6" s="239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43" t="s">
        <v>11</v>
      </c>
      <c r="B7" s="243"/>
      <c r="C7" s="55" t="s">
        <v>12</v>
      </c>
      <c r="D7" s="59" t="s">
        <v>13</v>
      </c>
      <c r="E7" s="244" t="s">
        <v>14</v>
      </c>
      <c r="F7" s="244"/>
      <c r="G7" s="243" t="s">
        <v>15</v>
      </c>
      <c r="H7" s="243"/>
      <c r="I7" s="245" t="s">
        <v>16</v>
      </c>
      <c r="J7" s="245"/>
      <c r="K7" s="245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39"/>
      <c r="B8" s="239"/>
      <c r="C8" s="60" t="s">
        <v>17</v>
      </c>
      <c r="D8" s="60">
        <v>3</v>
      </c>
      <c r="E8" s="238"/>
      <c r="F8" s="238"/>
      <c r="G8" s="243" t="s">
        <v>18</v>
      </c>
      <c r="H8" s="243"/>
      <c r="I8" s="239" t="s">
        <v>19</v>
      </c>
      <c r="J8" s="239"/>
      <c r="K8" s="239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43" t="s">
        <v>20</v>
      </c>
      <c r="B9" s="243"/>
      <c r="C9" s="243"/>
      <c r="D9" s="244" t="s">
        <v>21</v>
      </c>
      <c r="E9" s="244"/>
      <c r="F9" s="244"/>
      <c r="G9" s="243" t="s">
        <v>22</v>
      </c>
      <c r="H9" s="243"/>
      <c r="I9" s="245">
        <v>0</v>
      </c>
      <c r="J9" s="245"/>
      <c r="K9" s="245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39"/>
      <c r="B10" s="239"/>
      <c r="C10" s="239"/>
      <c r="D10" s="61"/>
      <c r="E10" s="238"/>
      <c r="F10" s="238"/>
      <c r="G10" s="55" t="s">
        <v>24</v>
      </c>
      <c r="H10" s="55" t="s">
        <v>25</v>
      </c>
      <c r="I10" s="55" t="s">
        <v>26</v>
      </c>
      <c r="J10" s="244" t="s">
        <v>27</v>
      </c>
      <c r="K10" s="244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51" t="s">
        <v>28</v>
      </c>
      <c r="B11" s="251"/>
      <c r="C11" s="251"/>
      <c r="D11" s="251"/>
      <c r="E11" s="251"/>
      <c r="F11" s="251"/>
      <c r="G11" s="62"/>
      <c r="H11" s="63"/>
      <c r="I11" s="64"/>
      <c r="J11" s="65"/>
      <c r="K11" s="65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92" t="s">
        <v>87</v>
      </c>
      <c r="B12" s="193"/>
      <c r="C12" s="193"/>
      <c r="D12" s="193"/>
      <c r="E12" s="193"/>
      <c r="F12" s="193"/>
      <c r="G12" s="62"/>
      <c r="H12" s="63"/>
      <c r="I12" s="64"/>
      <c r="J12" s="65"/>
      <c r="K12" s="65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92" t="s">
        <v>88</v>
      </c>
      <c r="B13" s="193"/>
      <c r="C13" s="193"/>
      <c r="D13" s="193"/>
      <c r="E13" s="193"/>
      <c r="F13" s="46"/>
      <c r="G13" s="62"/>
      <c r="H13" s="63"/>
      <c r="I13" s="64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59" t="s">
        <v>29</v>
      </c>
      <c r="B14" s="259"/>
      <c r="C14" s="259"/>
      <c r="D14" s="259"/>
      <c r="E14" s="66"/>
      <c r="F14" s="66"/>
      <c r="G14" s="62"/>
      <c r="H14" s="63"/>
      <c r="I14" s="64"/>
      <c r="J14" s="65"/>
      <c r="K14" s="65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60" t="s">
        <v>23</v>
      </c>
      <c r="B15" s="260"/>
      <c r="C15" s="260"/>
      <c r="D15" s="260"/>
      <c r="E15" s="67"/>
      <c r="F15" s="68"/>
      <c r="G15" s="62"/>
      <c r="H15" s="69"/>
      <c r="I15" s="64"/>
      <c r="J15" s="65"/>
      <c r="K15" s="6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60"/>
      <c r="B16" s="260"/>
      <c r="C16" s="260"/>
      <c r="D16" s="260"/>
      <c r="E16" s="260"/>
      <c r="F16" s="260"/>
      <c r="G16" s="62"/>
      <c r="H16" s="69"/>
      <c r="I16" s="64"/>
      <c r="J16" s="69"/>
      <c r="K16" s="69"/>
      <c r="L16" s="5"/>
      <c r="M16" s="5"/>
      <c r="N16" s="25"/>
      <c r="O16" s="25"/>
      <c r="P16" s="25"/>
    </row>
    <row r="17" spans="1:28" ht="17.100000000000001" customHeight="1" x14ac:dyDescent="0.2">
      <c r="A17" s="55" t="s">
        <v>30</v>
      </c>
      <c r="B17" s="55" t="s">
        <v>31</v>
      </c>
      <c r="C17" s="55" t="s">
        <v>32</v>
      </c>
      <c r="D17" s="55" t="s">
        <v>33</v>
      </c>
      <c r="E17" s="55" t="s">
        <v>25</v>
      </c>
      <c r="F17" s="55" t="s">
        <v>34</v>
      </c>
      <c r="G17" s="261"/>
      <c r="H17" s="262"/>
      <c r="I17" s="70"/>
      <c r="J17" s="69"/>
      <c r="K17" s="69"/>
      <c r="L17" s="5"/>
      <c r="M17" s="5"/>
      <c r="N17" s="25"/>
      <c r="O17" s="25"/>
      <c r="P17" s="25"/>
    </row>
    <row r="18" spans="1:28" ht="17.100000000000001" customHeight="1" x14ac:dyDescent="0.2">
      <c r="A18" s="263" t="s">
        <v>93</v>
      </c>
      <c r="B18" s="245">
        <v>4553</v>
      </c>
      <c r="C18" s="245">
        <v>4713</v>
      </c>
      <c r="D18" s="245">
        <v>1</v>
      </c>
      <c r="E18" s="245">
        <f>C18-B18</f>
        <v>160</v>
      </c>
      <c r="F18" s="245"/>
      <c r="G18" s="69"/>
      <c r="H18" s="69"/>
      <c r="I18" s="69"/>
      <c r="J18" s="69"/>
      <c r="K18" s="69"/>
      <c r="L18" s="5"/>
      <c r="M18" s="5"/>
      <c r="N18" s="25"/>
      <c r="O18" s="25"/>
      <c r="P18" s="25"/>
    </row>
    <row r="19" spans="1:28" ht="17.100000000000001" customHeight="1" x14ac:dyDescent="0.2">
      <c r="A19" s="264"/>
      <c r="B19" s="245"/>
      <c r="C19" s="245"/>
      <c r="D19" s="245"/>
      <c r="E19" s="245"/>
      <c r="F19" s="245"/>
      <c r="G19" s="69"/>
      <c r="H19" s="69"/>
      <c r="I19" s="69"/>
      <c r="J19" s="69"/>
      <c r="K19" s="69"/>
      <c r="L19" s="24"/>
      <c r="M19" s="24"/>
      <c r="N19" s="26"/>
      <c r="V19" s="27"/>
    </row>
    <row r="20" spans="1:28" ht="17.100000000000001" customHeight="1" x14ac:dyDescent="0.2">
      <c r="A20" s="264"/>
      <c r="B20" s="245"/>
      <c r="C20" s="245"/>
      <c r="D20" s="245"/>
      <c r="E20" s="245"/>
      <c r="F20" s="245"/>
      <c r="G20" s="69"/>
      <c r="H20" s="69"/>
      <c r="I20" s="69"/>
      <c r="J20" s="69"/>
      <c r="K20" s="69"/>
      <c r="L20" s="24"/>
      <c r="M20" s="24"/>
      <c r="N20" s="26"/>
    </row>
    <row r="21" spans="1:28" ht="17.100000000000001" customHeight="1" x14ac:dyDescent="0.2">
      <c r="A21" s="264"/>
      <c r="B21" s="245"/>
      <c r="C21" s="245"/>
      <c r="D21" s="245"/>
      <c r="E21" s="245"/>
      <c r="F21" s="245"/>
      <c r="G21" s="69"/>
      <c r="H21" s="69"/>
      <c r="I21" s="69"/>
      <c r="J21" s="69"/>
      <c r="K21" s="69"/>
      <c r="L21" s="5"/>
      <c r="M21" s="5"/>
      <c r="N21" s="26"/>
    </row>
    <row r="22" spans="1:28" ht="17.100000000000001" customHeight="1" x14ac:dyDescent="0.2">
      <c r="A22" s="264"/>
      <c r="B22" s="245"/>
      <c r="C22" s="245"/>
      <c r="D22" s="245"/>
      <c r="E22" s="245"/>
      <c r="F22" s="245"/>
      <c r="G22" s="69"/>
      <c r="H22" s="69"/>
      <c r="I22" s="69"/>
      <c r="J22" s="69"/>
      <c r="K22" s="69"/>
      <c r="L22" s="5"/>
      <c r="M22" s="5"/>
      <c r="N22" s="26"/>
    </row>
    <row r="23" spans="1:28" ht="17.100000000000001" customHeight="1" x14ac:dyDescent="0.2">
      <c r="A23" s="252" t="s">
        <v>35</v>
      </c>
      <c r="B23" s="252"/>
      <c r="C23" s="252"/>
      <c r="D23" s="253" t="s">
        <v>36</v>
      </c>
      <c r="E23" s="253"/>
      <c r="F23" s="253"/>
      <c r="G23" s="254" t="s">
        <v>94</v>
      </c>
      <c r="H23" s="254"/>
      <c r="I23" s="254"/>
      <c r="J23" s="255"/>
      <c r="K23" s="255"/>
      <c r="L23" s="24"/>
      <c r="M23" s="24"/>
      <c r="N23" s="26"/>
    </row>
    <row r="24" spans="1:28" ht="25.5" customHeight="1" x14ac:dyDescent="0.2">
      <c r="A24" s="256" t="s">
        <v>80</v>
      </c>
      <c r="B24" s="256"/>
      <c r="C24" s="31">
        <f>E18</f>
        <v>160</v>
      </c>
      <c r="D24" s="257" t="s">
        <v>95</v>
      </c>
      <c r="E24" s="257"/>
      <c r="F24" s="31">
        <v>0</v>
      </c>
      <c r="G24" s="256" t="s">
        <v>37</v>
      </c>
      <c r="H24" s="256"/>
      <c r="I24" s="256"/>
      <c r="J24" s="258">
        <f>F37+C31</f>
        <v>5634.8</v>
      </c>
      <c r="K24" s="258"/>
      <c r="L24" s="24"/>
      <c r="M24" s="24"/>
      <c r="N24" s="26"/>
    </row>
    <row r="25" spans="1:28" ht="17.100000000000001" customHeight="1" x14ac:dyDescent="0.2">
      <c r="A25" s="243" t="s">
        <v>38</v>
      </c>
      <c r="B25" s="243"/>
      <c r="C25" s="31">
        <f>IF(C24&lt;=100,(C24*C37),IF(C24&lt;=200,(C24*C38),IF(C24&lt;=300,(C24*C39),IF(C24&lt;=400,(C24*C40),IF(C24&lt;=500,(C24*C41),IF(D24&lt;=600,(D24*C42),IF(D24&lt;=700,(D24*C43),IF(D24&gt;700,(D24*C44)))))))))</f>
        <v>3672</v>
      </c>
      <c r="D25" s="257" t="s">
        <v>39</v>
      </c>
      <c r="E25" s="257"/>
      <c r="F25" s="31">
        <v>35</v>
      </c>
      <c r="G25" s="265" t="s">
        <v>96</v>
      </c>
      <c r="H25" s="265"/>
      <c r="I25" s="265"/>
      <c r="J25" s="258">
        <v>250</v>
      </c>
      <c r="K25" s="258"/>
      <c r="L25" s="10"/>
      <c r="M25" s="10"/>
      <c r="N25" s="26"/>
    </row>
    <row r="26" spans="1:28" ht="17.100000000000001" customHeight="1" x14ac:dyDescent="0.2">
      <c r="A26" s="266" t="s">
        <v>41</v>
      </c>
      <c r="B26" s="267"/>
      <c r="C26" s="270">
        <v>825</v>
      </c>
      <c r="D26" s="257" t="s">
        <v>97</v>
      </c>
      <c r="E26" s="257"/>
      <c r="F26" s="31">
        <v>25</v>
      </c>
      <c r="G26" s="272" t="s">
        <v>98</v>
      </c>
      <c r="H26" s="272"/>
      <c r="I26" s="272"/>
      <c r="J26" s="273"/>
      <c r="K26" s="273"/>
      <c r="L26" s="10"/>
      <c r="M26" s="10"/>
      <c r="N26" s="26"/>
    </row>
    <row r="27" spans="1:28" ht="17.100000000000001" customHeight="1" x14ac:dyDescent="0.2">
      <c r="A27" s="268"/>
      <c r="B27" s="269"/>
      <c r="C27" s="271"/>
      <c r="D27" s="257" t="s">
        <v>43</v>
      </c>
      <c r="E27" s="257"/>
      <c r="F27" s="31"/>
      <c r="G27" s="265" t="s">
        <v>99</v>
      </c>
      <c r="H27" s="265"/>
      <c r="I27" s="265"/>
      <c r="J27" s="258">
        <f>(J24+J25)/2</f>
        <v>2942.4</v>
      </c>
      <c r="K27" s="258"/>
      <c r="L27" s="10"/>
      <c r="M27" s="10"/>
      <c r="N27" s="26"/>
    </row>
    <row r="28" spans="1:28" ht="17.100000000000001" customHeight="1" x14ac:dyDescent="0.2">
      <c r="A28" s="243" t="s">
        <v>100</v>
      </c>
      <c r="B28" s="243"/>
      <c r="C28" s="31">
        <v>395</v>
      </c>
      <c r="D28" s="257" t="s">
        <v>46</v>
      </c>
      <c r="E28" s="257"/>
      <c r="F28" s="31"/>
      <c r="G28" s="265" t="s">
        <v>101</v>
      </c>
      <c r="H28" s="265"/>
      <c r="I28" s="265"/>
      <c r="J28" s="258">
        <v>0</v>
      </c>
      <c r="K28" s="258"/>
      <c r="L28" s="10"/>
      <c r="M28" s="10"/>
      <c r="N28" s="26"/>
    </row>
    <row r="29" spans="1:28" ht="17.100000000000001" customHeight="1" x14ac:dyDescent="0.2">
      <c r="A29" s="243" t="s">
        <v>45</v>
      </c>
      <c r="B29" s="243"/>
      <c r="C29" s="31">
        <v>166</v>
      </c>
      <c r="D29" s="257" t="s">
        <v>48</v>
      </c>
      <c r="E29" s="257"/>
      <c r="F29" s="31"/>
      <c r="G29" s="272" t="s">
        <v>49</v>
      </c>
      <c r="H29" s="272"/>
      <c r="I29" s="272"/>
      <c r="J29" s="255">
        <f>J27</f>
        <v>2942.4</v>
      </c>
      <c r="K29" s="25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43" t="s">
        <v>102</v>
      </c>
      <c r="B30" s="243"/>
      <c r="C30" s="31">
        <v>0</v>
      </c>
      <c r="D30" s="257" t="s">
        <v>51</v>
      </c>
      <c r="E30" s="257"/>
      <c r="F30" s="31"/>
      <c r="G30" s="265" t="s">
        <v>52</v>
      </c>
      <c r="H30" s="265"/>
      <c r="I30" s="265"/>
      <c r="J30" s="258">
        <f>J29*10%</f>
        <v>294.24</v>
      </c>
      <c r="K30" s="258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65" t="s">
        <v>47</v>
      </c>
      <c r="B31" s="265"/>
      <c r="C31" s="31">
        <f>C25+C26+C28+C29+C30</f>
        <v>5058</v>
      </c>
      <c r="D31" s="257" t="s">
        <v>54</v>
      </c>
      <c r="E31" s="257"/>
      <c r="F31" s="31"/>
      <c r="G31" s="274" t="s">
        <v>55</v>
      </c>
      <c r="H31" s="274"/>
      <c r="I31" s="274"/>
      <c r="J31" s="258">
        <f>J29+J30</f>
        <v>3236.6400000000003</v>
      </c>
      <c r="K31" s="25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43" t="s">
        <v>53</v>
      </c>
      <c r="B32" s="243"/>
      <c r="C32" s="31"/>
      <c r="D32" s="257" t="s">
        <v>57</v>
      </c>
      <c r="E32" s="257"/>
      <c r="F32" s="31"/>
      <c r="G32" s="239" t="s">
        <v>45</v>
      </c>
      <c r="H32" s="239"/>
      <c r="I32" s="239"/>
      <c r="J32" s="239"/>
      <c r="K32" s="239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43" t="s">
        <v>56</v>
      </c>
      <c r="B33" s="243"/>
      <c r="C33" s="31"/>
      <c r="D33" s="257" t="s">
        <v>59</v>
      </c>
      <c r="E33" s="257"/>
      <c r="F33" s="31"/>
      <c r="G33" s="275" t="s">
        <v>60</v>
      </c>
      <c r="H33" s="242" t="s">
        <v>103</v>
      </c>
      <c r="I33" s="242"/>
      <c r="J33" s="276" t="s">
        <v>64</v>
      </c>
      <c r="K33" s="27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43" t="s">
        <v>58</v>
      </c>
      <c r="B34" s="243"/>
      <c r="C34" s="31" t="s">
        <v>0</v>
      </c>
      <c r="D34" s="257" t="s">
        <v>63</v>
      </c>
      <c r="E34" s="257"/>
      <c r="F34" s="31">
        <f>C24*3.23</f>
        <v>516.79999999999995</v>
      </c>
      <c r="G34" s="275"/>
      <c r="H34" s="277" t="s">
        <v>85</v>
      </c>
      <c r="I34" s="278"/>
      <c r="J34" s="279">
        <v>2.5627</v>
      </c>
      <c r="K34" s="279"/>
      <c r="L34" s="71"/>
      <c r="M34" s="7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72" t="s">
        <v>61</v>
      </c>
      <c r="B35" s="72" t="s">
        <v>12</v>
      </c>
      <c r="C35" s="72" t="s">
        <v>62</v>
      </c>
      <c r="D35" s="257" t="s">
        <v>65</v>
      </c>
      <c r="E35" s="257"/>
      <c r="F35" s="31"/>
      <c r="G35" s="246"/>
      <c r="H35" s="246"/>
      <c r="I35" s="246"/>
      <c r="J35" s="246"/>
      <c r="K35" s="246"/>
      <c r="L35" s="73"/>
      <c r="M35" s="73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74">
        <v>1</v>
      </c>
      <c r="B36" s="75" t="s">
        <v>113</v>
      </c>
      <c r="C36" s="76">
        <v>0</v>
      </c>
      <c r="D36" s="77"/>
      <c r="E36" s="77"/>
      <c r="F36" s="31"/>
      <c r="G36" s="78"/>
      <c r="H36" s="78"/>
      <c r="I36" s="78"/>
      <c r="J36" s="78"/>
      <c r="K36" s="78"/>
      <c r="L36" s="73"/>
      <c r="M36" s="73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74">
        <v>2</v>
      </c>
      <c r="B37" s="75" t="s">
        <v>114</v>
      </c>
      <c r="C37" s="76">
        <v>16.48</v>
      </c>
      <c r="D37" s="257" t="s">
        <v>47</v>
      </c>
      <c r="E37" s="257"/>
      <c r="F37" s="31">
        <f>SUM(F24:F35)</f>
        <v>576.79999999999995</v>
      </c>
      <c r="G37" s="285" t="s">
        <v>66</v>
      </c>
      <c r="H37" s="285"/>
      <c r="I37" s="285"/>
      <c r="J37" s="285"/>
      <c r="K37" s="285"/>
      <c r="L37" s="71"/>
      <c r="M37" s="7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74">
        <v>3</v>
      </c>
      <c r="B38" s="75" t="s">
        <v>115</v>
      </c>
      <c r="C38" s="76">
        <v>22.95</v>
      </c>
      <c r="D38" s="246"/>
      <c r="E38" s="246"/>
      <c r="F38" s="246"/>
      <c r="G38" s="243" t="s">
        <v>104</v>
      </c>
      <c r="H38" s="243"/>
      <c r="I38" s="243"/>
      <c r="J38" s="243"/>
      <c r="K38" s="243"/>
      <c r="L38" s="79"/>
      <c r="M38" s="79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74">
        <v>4</v>
      </c>
      <c r="B39" s="75" t="s">
        <v>116</v>
      </c>
      <c r="C39" s="76">
        <v>34.26</v>
      </c>
      <c r="D39" s="246"/>
      <c r="E39" s="246"/>
      <c r="F39" s="246"/>
      <c r="G39" s="256" t="s">
        <v>105</v>
      </c>
      <c r="H39" s="256"/>
      <c r="I39" s="256"/>
      <c r="J39" s="256"/>
      <c r="K39" s="256"/>
      <c r="L39" s="79"/>
      <c r="M39" s="79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74">
        <v>5</v>
      </c>
      <c r="B40" s="75" t="s">
        <v>117</v>
      </c>
      <c r="C40" s="76">
        <v>39.15</v>
      </c>
      <c r="D40" s="246"/>
      <c r="E40" s="246"/>
      <c r="F40" s="246"/>
      <c r="G40" s="285" t="s">
        <v>106</v>
      </c>
      <c r="H40" s="285"/>
      <c r="I40" s="285"/>
      <c r="J40" s="285"/>
      <c r="K40" s="285"/>
      <c r="L40" s="79"/>
      <c r="M40" s="7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74">
        <v>6</v>
      </c>
      <c r="B41" s="75" t="s">
        <v>118</v>
      </c>
      <c r="C41" s="76">
        <v>41.36</v>
      </c>
      <c r="D41" s="246"/>
      <c r="E41" s="246"/>
      <c r="F41" s="246"/>
      <c r="G41" s="243" t="s">
        <v>107</v>
      </c>
      <c r="H41" s="243"/>
      <c r="I41" s="243"/>
      <c r="J41" s="243"/>
      <c r="K41" s="243"/>
      <c r="L41" s="5"/>
      <c r="M41" s="5"/>
    </row>
    <row r="42" spans="1:28" ht="15" customHeight="1" x14ac:dyDescent="0.2">
      <c r="A42" s="74">
        <v>7</v>
      </c>
      <c r="B42" s="75" t="s">
        <v>119</v>
      </c>
      <c r="C42" s="76">
        <v>42.78</v>
      </c>
      <c r="D42" s="280" t="s">
        <v>108</v>
      </c>
      <c r="E42" s="280"/>
      <c r="F42" s="280"/>
      <c r="G42" s="280"/>
      <c r="H42" s="280"/>
      <c r="I42" s="280"/>
      <c r="J42" s="280"/>
      <c r="K42" s="28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74">
        <v>8</v>
      </c>
      <c r="B43" s="75" t="s">
        <v>120</v>
      </c>
      <c r="C43" s="76">
        <v>43.92</v>
      </c>
      <c r="D43" s="281" t="s">
        <v>109</v>
      </c>
      <c r="E43" s="281"/>
      <c r="F43" s="281"/>
      <c r="G43" s="281"/>
      <c r="H43" s="281"/>
      <c r="I43" s="281"/>
      <c r="J43" s="281"/>
      <c r="K43" s="28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80">
        <v>9</v>
      </c>
      <c r="B44" s="81" t="s">
        <v>121</v>
      </c>
      <c r="C44" s="82">
        <v>48.84</v>
      </c>
      <c r="D44" s="282"/>
      <c r="E44" s="282"/>
      <c r="F44" s="282"/>
      <c r="G44" s="282"/>
      <c r="H44" s="282"/>
      <c r="I44" s="282"/>
      <c r="J44" s="282"/>
      <c r="K44" s="28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83" t="s">
        <v>110</v>
      </c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84" t="s">
        <v>111</v>
      </c>
      <c r="J50" s="284"/>
      <c r="K50" s="284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Digital</vt:lpstr>
      <vt:lpstr>Analog</vt:lpstr>
      <vt:lpstr>Analog!Print_Area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2024-10-05T18:34:45Z</dcterms:modified>
</cp:coreProperties>
</file>