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KK\Tugas3\"/>
    </mc:Choice>
  </mc:AlternateContent>
  <xr:revisionPtr revIDLastSave="0" documentId="13_ncr:1_{8323EBC3-689C-444B-BB95-E64BEF3F6113}" xr6:coauthVersionLast="45" xr6:coauthVersionMax="45" xr10:uidLastSave="{00000000-0000-0000-0000-000000000000}"/>
  <bookViews>
    <workbookView xWindow="-120" yWindow="-120" windowWidth="20730" windowHeight="11160" tabRatio="670" xr2:uid="{1B5E2229-27FB-45DD-97C8-F4EF6DE862D8}"/>
  </bookViews>
  <sheets>
    <sheet name="fuzzy" sheetId="1" r:id="rId1"/>
    <sheet name="decision" sheetId="2" r:id="rId2"/>
    <sheet name="decision_suburban" sheetId="3" r:id="rId3"/>
    <sheet name="decision_rural" sheetId="4" r:id="rId4"/>
    <sheet name="decision_urban" sheetId="5" r:id="rId5"/>
    <sheet name="decision_final_dan_soal1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33" i="5" l="1"/>
  <c r="G43" i="5"/>
  <c r="G42" i="5"/>
  <c r="I35" i="5"/>
  <c r="I37" i="5"/>
  <c r="G32" i="5"/>
  <c r="G20" i="5"/>
  <c r="I25" i="5"/>
  <c r="G21" i="5" s="1"/>
  <c r="I27" i="5"/>
  <c r="I44" i="3"/>
  <c r="I42" i="3"/>
  <c r="G18" i="3"/>
  <c r="G39" i="3"/>
  <c r="G30" i="3"/>
  <c r="G31" i="3" s="1"/>
  <c r="I25" i="3"/>
  <c r="F19" i="2"/>
  <c r="F76" i="2"/>
  <c r="H81" i="2"/>
  <c r="H79" i="2"/>
  <c r="F75" i="2"/>
  <c r="F57" i="2"/>
  <c r="H62" i="2"/>
  <c r="H60" i="2"/>
  <c r="F56" i="2"/>
  <c r="F38" i="2"/>
  <c r="H45" i="2"/>
  <c r="H43" i="2"/>
  <c r="H41" i="2"/>
  <c r="H27" i="2"/>
  <c r="F37" i="2"/>
  <c r="H23" i="2"/>
  <c r="G40" i="3" l="1"/>
  <c r="G19" i="3"/>
  <c r="F20" i="2"/>
  <c r="L9" i="1"/>
  <c r="L8" i="1"/>
  <c r="F3" i="1"/>
  <c r="F4" i="1"/>
  <c r="F5" i="1"/>
  <c r="F2" i="1"/>
  <c r="D3" i="1"/>
  <c r="D4" i="1"/>
  <c r="D5" i="1"/>
  <c r="D2" i="1"/>
  <c r="D6" i="1" l="1"/>
  <c r="F6" i="1"/>
</calcChain>
</file>

<file path=xl/sharedStrings.xml><?xml version="1.0" encoding="utf-8"?>
<sst xmlns="http://schemas.openxmlformats.org/spreadsheetml/2006/main" count="805" uniqueCount="79">
  <si>
    <t>scale</t>
  </si>
  <si>
    <t>dom</t>
  </si>
  <si>
    <t>score</t>
  </si>
  <si>
    <t>hasil</t>
  </si>
  <si>
    <t>range(48,90)</t>
  </si>
  <si>
    <t>banyak_variabel</t>
  </si>
  <si>
    <t>range(21,40)</t>
  </si>
  <si>
    <t>total_score</t>
  </si>
  <si>
    <t>tot_dom</t>
  </si>
  <si>
    <t>total_pembagi</t>
  </si>
  <si>
    <t>range(41,43)</t>
  </si>
  <si>
    <t>range(41,42)</t>
  </si>
  <si>
    <t>range(43,47)</t>
  </si>
  <si>
    <t>District</t>
  </si>
  <si>
    <t>House Type</t>
  </si>
  <si>
    <t>Income</t>
  </si>
  <si>
    <t>Customer</t>
  </si>
  <si>
    <t>Class</t>
  </si>
  <si>
    <t>Suburban</t>
  </si>
  <si>
    <t>Detached</t>
  </si>
  <si>
    <t>High</t>
  </si>
  <si>
    <t>No</t>
  </si>
  <si>
    <t>Nothing</t>
  </si>
  <si>
    <t>Yes</t>
  </si>
  <si>
    <t>Rural</t>
  </si>
  <si>
    <t>Responded</t>
  </si>
  <si>
    <t>Urban</t>
  </si>
  <si>
    <t>Semi-detached</t>
  </si>
  <si>
    <t>Low</t>
  </si>
  <si>
    <t>Terrace</t>
  </si>
  <si>
    <t>step 1</t>
  </si>
  <si>
    <t>entropy</t>
  </si>
  <si>
    <t>gain(s,district)</t>
  </si>
  <si>
    <t>district_suburban</t>
  </si>
  <si>
    <t>district_rural</t>
  </si>
  <si>
    <t>district_urban</t>
  </si>
  <si>
    <t>responded</t>
  </si>
  <si>
    <t>nothing</t>
  </si>
  <si>
    <t>step 2</t>
  </si>
  <si>
    <t>type_detached</t>
  </si>
  <si>
    <t>type_semi</t>
  </si>
  <si>
    <t>type_terrace</t>
  </si>
  <si>
    <t>gain(s,house_type)</t>
  </si>
  <si>
    <t>step3</t>
  </si>
  <si>
    <t>income_high</t>
  </si>
  <si>
    <t>income_low</t>
  </si>
  <si>
    <t>gain(s,income)</t>
  </si>
  <si>
    <t>step 4</t>
  </si>
  <si>
    <t>customer_yes</t>
  </si>
  <si>
    <t>customer_no</t>
  </si>
  <si>
    <t>gain(s,customer)</t>
  </si>
  <si>
    <t>step 5</t>
  </si>
  <si>
    <t>Didapatkan gain yang paling besar adalah gain(s,district)</t>
  </si>
  <si>
    <t>step 1 - suburban</t>
  </si>
  <si>
    <t>house_type</t>
  </si>
  <si>
    <t>respondend</t>
  </si>
  <si>
    <t>step 2 - suburban</t>
  </si>
  <si>
    <t>income</t>
  </si>
  <si>
    <t>step 3 -suburban</t>
  </si>
  <si>
    <t>customer</t>
  </si>
  <si>
    <t>Didapatkan gain yang paling besar adalah gain(s,income)</t>
  </si>
  <si>
    <t>step 1 - urban</t>
  </si>
  <si>
    <t>step 2 - urban</t>
  </si>
  <si>
    <t>step 3 -urban</t>
  </si>
  <si>
    <t>Didapatkan gain yang paling besar adalah gain(s,customer)</t>
  </si>
  <si>
    <t>Soal 1b</t>
  </si>
  <si>
    <t>i. {Suburban, Detached, Low, Yes}</t>
  </si>
  <si>
    <t>ii. {Rural, Terrace, Low, Yes}</t>
  </si>
  <si>
    <t>Jawab</t>
  </si>
  <si>
    <t>ii. Class = responded</t>
  </si>
  <si>
    <t>i. Class = responded</t>
  </si>
  <si>
    <t>menit</t>
  </si>
  <si>
    <t>metode_weighted_average</t>
  </si>
  <si>
    <t>init</t>
  </si>
  <si>
    <t>rule 1</t>
  </si>
  <si>
    <t>rule 2</t>
  </si>
  <si>
    <t>rule 3</t>
  </si>
  <si>
    <t>rule 4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</si>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</sst>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0" borderId="0" xfId="0" applyFont="1" applyFill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19049</xdr:rowOff>
    </xdr:from>
    <xdr:to>
      <xdr:col>8</xdr:col>
      <xdr:colOff>47625</xdr:colOff>
      <xdr:row>52</xdr:row>
      <xdr:rowOff>88398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5096C-03B0-4FBD-92CD-568B2112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95549"/>
          <a:ext cx="5953125" cy="7498849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13</xdr:row>
      <xdr:rowOff>33569</xdr:rowOff>
    </xdr:from>
    <xdr:to>
      <xdr:col>24</xdr:col>
      <xdr:colOff>9525</xdr:colOff>
      <xdr:row>50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5CA4BB-2408-4418-AA52-2264FA436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510069"/>
          <a:ext cx="7324724" cy="7024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47625</xdr:rowOff>
    </xdr:from>
    <xdr:to>
      <xdr:col>9</xdr:col>
      <xdr:colOff>851821</xdr:colOff>
      <xdr:row>92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2BA7E6-B42D-454A-8B72-F230C4019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25125"/>
          <a:ext cx="7366921" cy="716280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55</xdr:row>
      <xdr:rowOff>28574</xdr:rowOff>
    </xdr:from>
    <xdr:to>
      <xdr:col>24</xdr:col>
      <xdr:colOff>147</xdr:colOff>
      <xdr:row>92</xdr:row>
      <xdr:rowOff>95249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8394A8-ED92-4294-976B-FA87D93F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10506074"/>
          <a:ext cx="7315346" cy="711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180975</xdr:rowOff>
    </xdr:from>
    <xdr:to>
      <xdr:col>10</xdr:col>
      <xdr:colOff>11814</xdr:colOff>
      <xdr:row>132</xdr:row>
      <xdr:rowOff>133349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B98618-AA5D-4155-B6BB-DF75E42E7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87975"/>
          <a:ext cx="7393689" cy="719137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95</xdr:row>
      <xdr:rowOff>28575</xdr:rowOff>
    </xdr:from>
    <xdr:to>
      <xdr:col>19</xdr:col>
      <xdr:colOff>38100</xdr:colOff>
      <xdr:row>114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6CB04F-4429-4A94-92E8-331939121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18126075"/>
          <a:ext cx="4295775" cy="3705225"/>
        </a:xfrm>
        <a:prstGeom prst="rect">
          <a:avLst/>
        </a:prstGeom>
      </xdr:spPr>
    </xdr:pic>
    <xdr:clientData/>
  </xdr:twoCellAnchor>
  <xdr:twoCellAnchor>
    <xdr:from>
      <xdr:col>12</xdr:col>
      <xdr:colOff>438150</xdr:colOff>
      <xdr:row>0</xdr:row>
      <xdr:rowOff>123824</xdr:rowOff>
    </xdr:from>
    <xdr:to>
      <xdr:col>22</xdr:col>
      <xdr:colOff>180975</xdr:colOff>
      <xdr:row>3</xdr:row>
      <xdr:rowOff>0</xdr:rowOff>
    </xdr:to>
    <xdr:sp macro="" textlink="">
      <xdr:nvSpPr>
        <xdr:cNvPr id="14" name="Title 1">
          <a:extLst>
            <a:ext uri="{FF2B5EF4-FFF2-40B4-BE49-F238E27FC236}">
              <a16:creationId xmlns:a16="http://schemas.microsoft.com/office/drawing/2014/main" id="{7D39AA3D-FF43-4E25-ADA1-8BA6D13C3924}"/>
            </a:ext>
          </a:extLst>
        </xdr:cNvPr>
        <xdr:cNvSpPr>
          <a:spLocks noGrp="1"/>
        </xdr:cNvSpPr>
      </xdr:nvSpPr>
      <xdr:spPr>
        <a:xfrm>
          <a:off x="9039225" y="123824"/>
          <a:ext cx="5838825" cy="447676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 sz="1400"/>
            <a:t>Diketahui dari soal bahwa rule yang kita gunakan adalah yang dilingkari merah, </a:t>
          </a:r>
        </a:p>
        <a:p>
          <a:r>
            <a:rPr lang="en-US" sz="1400"/>
            <a:t>yang terdiri dari 4 rule</a:t>
          </a:r>
          <a:endParaRPr lang="en-ID" sz="1400"/>
        </a:p>
      </xdr:txBody>
    </xdr:sp>
    <xdr:clientData/>
  </xdr:twoCellAnchor>
  <xdr:twoCellAnchor editAs="oneCell">
    <xdr:from>
      <xdr:col>12</xdr:col>
      <xdr:colOff>574470</xdr:colOff>
      <xdr:row>2</xdr:row>
      <xdr:rowOff>190499</xdr:rowOff>
    </xdr:from>
    <xdr:to>
      <xdr:col>19</xdr:col>
      <xdr:colOff>495299</xdr:colOff>
      <xdr:row>11</xdr:row>
      <xdr:rowOff>72136</xdr:rowOff>
    </xdr:to>
    <xdr:pic>
      <xdr:nvPicPr>
        <xdr:cNvPr id="15" name="Content Placeholder 4">
          <a:extLst>
            <a:ext uri="{FF2B5EF4-FFF2-40B4-BE49-F238E27FC236}">
              <a16:creationId xmlns:a16="http://schemas.microsoft.com/office/drawing/2014/main" id="{E676EE1F-6BA4-4E38-A82C-3A4AD2DDB72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75545" y="571499"/>
          <a:ext cx="4188029" cy="1596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27214</xdr:rowOff>
    </xdr:from>
    <xdr:to>
      <xdr:col>13</xdr:col>
      <xdr:colOff>281667</xdr:colOff>
      <xdr:row>24</xdr:row>
      <xdr:rowOff>84364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E8021-726C-4AC5-A5BD-85595DBED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217714"/>
          <a:ext cx="7629525" cy="443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BBB0-0B99-4D9D-A94D-94A1F473D442}">
  <dimension ref="A1:X95"/>
  <sheetViews>
    <sheetView tabSelected="1" zoomScale="70" zoomScaleNormal="70" workbookViewId="0">
      <selection activeCell="F9" sqref="F9"/>
    </sheetView>
  </sheetViews>
  <sheetFormatPr defaultRowHeight="15" x14ac:dyDescent="0.25"/>
  <cols>
    <col min="1" max="1" width="13.7109375" customWidth="1"/>
    <col min="3" max="3" width="10.85546875" customWidth="1"/>
    <col min="5" max="5" width="18.28515625" customWidth="1"/>
    <col min="10" max="10" width="13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8</v>
      </c>
      <c r="H1" s="7"/>
      <c r="I1" s="9" t="s">
        <v>72</v>
      </c>
      <c r="J1" s="7"/>
    </row>
    <row r="2" spans="1:24" x14ac:dyDescent="0.25">
      <c r="A2" t="s">
        <v>6</v>
      </c>
      <c r="B2">
        <v>610</v>
      </c>
      <c r="C2">
        <v>0.2</v>
      </c>
      <c r="D2">
        <f>B2*C2</f>
        <v>122</v>
      </c>
      <c r="E2">
        <v>20</v>
      </c>
      <c r="F2">
        <f>E2*C2</f>
        <v>4</v>
      </c>
    </row>
    <row r="3" spans="1:24" x14ac:dyDescent="0.25">
      <c r="A3" t="s">
        <v>11</v>
      </c>
      <c r="B3">
        <v>83</v>
      </c>
      <c r="C3">
        <v>0.2</v>
      </c>
      <c r="D3">
        <f t="shared" ref="D3:D5" si="0">B3*C3</f>
        <v>16.600000000000001</v>
      </c>
      <c r="E3">
        <v>2</v>
      </c>
      <c r="F3">
        <f t="shared" ref="F3:F5" si="1">E3*C3</f>
        <v>0.4</v>
      </c>
    </row>
    <row r="4" spans="1:24" x14ac:dyDescent="0.25">
      <c r="A4" t="s">
        <v>12</v>
      </c>
      <c r="B4">
        <v>225</v>
      </c>
      <c r="C4">
        <v>0.66</v>
      </c>
      <c r="D4">
        <f t="shared" si="0"/>
        <v>148.5</v>
      </c>
      <c r="E4">
        <v>5</v>
      </c>
      <c r="F4">
        <f t="shared" si="1"/>
        <v>3.3000000000000003</v>
      </c>
    </row>
    <row r="5" spans="1:24" x14ac:dyDescent="0.25">
      <c r="A5" t="s">
        <v>4</v>
      </c>
      <c r="B5">
        <v>2967</v>
      </c>
      <c r="C5">
        <v>0.66</v>
      </c>
      <c r="D5">
        <f t="shared" si="0"/>
        <v>1958.22</v>
      </c>
      <c r="E5">
        <v>43</v>
      </c>
      <c r="F5">
        <f t="shared" si="1"/>
        <v>28.380000000000003</v>
      </c>
      <c r="L5">
        <v>62.305</v>
      </c>
    </row>
    <row r="6" spans="1:24" x14ac:dyDescent="0.25">
      <c r="C6" t="s">
        <v>7</v>
      </c>
      <c r="D6">
        <f>SUM(D2:D5)</f>
        <v>2245.3200000000002</v>
      </c>
      <c r="E6" t="s">
        <v>9</v>
      </c>
      <c r="F6">
        <f>SUM(F2:F5)</f>
        <v>36.080000000000005</v>
      </c>
    </row>
    <row r="8" spans="1:24" x14ac:dyDescent="0.25">
      <c r="E8" s="7" t="s">
        <v>3</v>
      </c>
      <c r="F8" s="7">
        <f>D6/F6</f>
        <v>62.231707317073166</v>
      </c>
      <c r="G8" s="7" t="s">
        <v>71</v>
      </c>
      <c r="J8" t="s">
        <v>11</v>
      </c>
      <c r="K8">
        <v>62.23</v>
      </c>
      <c r="L8">
        <f>L5-K8</f>
        <v>7.5000000000002842E-2</v>
      </c>
    </row>
    <row r="9" spans="1:24" x14ac:dyDescent="0.25">
      <c r="J9" t="s">
        <v>10</v>
      </c>
      <c r="K9">
        <v>62.48</v>
      </c>
      <c r="L9">
        <f>K9-L5</f>
        <v>0.17499999999999716</v>
      </c>
    </row>
    <row r="13" spans="1:24" x14ac:dyDescent="0.25">
      <c r="A13" s="13" t="s">
        <v>73</v>
      </c>
      <c r="B13" s="13"/>
      <c r="C13" s="13"/>
      <c r="D13" s="13"/>
      <c r="E13" s="13"/>
      <c r="F13" s="13"/>
      <c r="G13" s="13"/>
      <c r="H13" s="13"/>
      <c r="J13" s="12"/>
      <c r="K13" s="12"/>
      <c r="L13" s="12"/>
      <c r="M13" s="13" t="s">
        <v>74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55" spans="1:24" x14ac:dyDescent="0.25">
      <c r="A55" s="13" t="s">
        <v>75</v>
      </c>
      <c r="B55" s="13"/>
      <c r="C55" s="13"/>
      <c r="D55" s="13"/>
      <c r="E55" s="13"/>
      <c r="F55" s="13"/>
      <c r="G55" s="13"/>
      <c r="H55" s="13"/>
      <c r="I55" s="13"/>
      <c r="J55" s="13"/>
      <c r="M55" s="13" t="s">
        <v>76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95" spans="1:19" x14ac:dyDescent="0.25">
      <c r="A95" s="13" t="s">
        <v>77</v>
      </c>
      <c r="B95" s="13"/>
      <c r="C95" s="13"/>
      <c r="D95" s="13"/>
      <c r="E95" s="13"/>
      <c r="F95" s="13"/>
      <c r="G95" s="13"/>
      <c r="H95" s="13"/>
      <c r="I95" s="13"/>
      <c r="J95" s="13"/>
      <c r="M95" s="13" t="s">
        <v>78</v>
      </c>
      <c r="N95" s="13"/>
      <c r="O95" s="13"/>
      <c r="P95" s="13"/>
      <c r="Q95" s="13"/>
      <c r="R95" s="13"/>
      <c r="S95" s="13"/>
    </row>
  </sheetData>
  <mergeCells count="6">
    <mergeCell ref="A95:J95"/>
    <mergeCell ref="M95:S95"/>
    <mergeCell ref="M55:X55"/>
    <mergeCell ref="A55:J55"/>
    <mergeCell ref="M13:X13"/>
    <mergeCell ref="A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E94E-C92B-4715-BCD9-7C5FB64E79B3}">
  <dimension ref="A1:H100"/>
  <sheetViews>
    <sheetView topLeftCell="A61" workbookViewId="0">
      <selection activeCell="D97" sqref="D97"/>
    </sheetView>
  </sheetViews>
  <sheetFormatPr defaultRowHeight="15" x14ac:dyDescent="0.25"/>
  <cols>
    <col min="1" max="1" width="6.7109375" customWidth="1"/>
    <col min="2" max="2" width="18.140625" customWidth="1"/>
    <col min="3" max="3" width="14.85546875" customWidth="1"/>
    <col min="4" max="4" width="11" customWidth="1"/>
    <col min="5" max="5" width="17.28515625" customWidth="1"/>
    <col min="6" max="6" width="13.85546875" customWidth="1"/>
    <col min="8" max="8" width="19.42578125" customWidth="1"/>
  </cols>
  <sheetData>
    <row r="1" spans="1:6" x14ac:dyDescent="0.25">
      <c r="A1" s="1" t="s">
        <v>21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1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 x14ac:dyDescent="0.25">
      <c r="A3" s="1">
        <v>2</v>
      </c>
      <c r="B3" s="2" t="s">
        <v>18</v>
      </c>
      <c r="C3" s="2" t="s">
        <v>19</v>
      </c>
      <c r="D3" s="2" t="s">
        <v>20</v>
      </c>
      <c r="E3" s="2" t="s">
        <v>23</v>
      </c>
      <c r="F3" s="2" t="s">
        <v>22</v>
      </c>
    </row>
    <row r="4" spans="1:6" x14ac:dyDescent="0.25">
      <c r="A4" s="1">
        <v>3</v>
      </c>
      <c r="B4" s="2" t="s">
        <v>24</v>
      </c>
      <c r="C4" s="2" t="s">
        <v>19</v>
      </c>
      <c r="D4" s="2" t="s">
        <v>20</v>
      </c>
      <c r="E4" s="2" t="s">
        <v>21</v>
      </c>
      <c r="F4" s="2" t="s">
        <v>25</v>
      </c>
    </row>
    <row r="5" spans="1:6" x14ac:dyDescent="0.25">
      <c r="A5" s="1">
        <v>4</v>
      </c>
      <c r="B5" s="2" t="s">
        <v>26</v>
      </c>
      <c r="C5" s="2" t="s">
        <v>27</v>
      </c>
      <c r="D5" s="2" t="s">
        <v>20</v>
      </c>
      <c r="E5" s="2" t="s">
        <v>21</v>
      </c>
      <c r="F5" s="2" t="s">
        <v>25</v>
      </c>
    </row>
    <row r="6" spans="1:6" x14ac:dyDescent="0.25">
      <c r="A6" s="1">
        <v>5</v>
      </c>
      <c r="B6" s="2" t="s">
        <v>26</v>
      </c>
      <c r="C6" s="2" t="s">
        <v>27</v>
      </c>
      <c r="D6" s="2" t="s">
        <v>28</v>
      </c>
      <c r="E6" s="2" t="s">
        <v>21</v>
      </c>
      <c r="F6" s="2" t="s">
        <v>25</v>
      </c>
    </row>
    <row r="7" spans="1:6" x14ac:dyDescent="0.25">
      <c r="A7" s="1">
        <v>6</v>
      </c>
      <c r="B7" s="2" t="s">
        <v>26</v>
      </c>
      <c r="C7" s="2" t="s">
        <v>27</v>
      </c>
      <c r="D7" s="2" t="s">
        <v>28</v>
      </c>
      <c r="E7" s="2" t="s">
        <v>23</v>
      </c>
      <c r="F7" s="2" t="s">
        <v>22</v>
      </c>
    </row>
    <row r="8" spans="1:6" x14ac:dyDescent="0.25">
      <c r="A8" s="1">
        <v>7</v>
      </c>
      <c r="B8" s="2" t="s">
        <v>24</v>
      </c>
      <c r="C8" s="2" t="s">
        <v>27</v>
      </c>
      <c r="D8" s="2" t="s">
        <v>28</v>
      </c>
      <c r="E8" s="2" t="s">
        <v>23</v>
      </c>
      <c r="F8" s="2" t="s">
        <v>25</v>
      </c>
    </row>
    <row r="9" spans="1:6" x14ac:dyDescent="0.25">
      <c r="A9" s="1">
        <v>8</v>
      </c>
      <c r="B9" s="2" t="s">
        <v>18</v>
      </c>
      <c r="C9" s="2" t="s">
        <v>29</v>
      </c>
      <c r="D9" s="2" t="s">
        <v>20</v>
      </c>
      <c r="E9" s="2" t="s">
        <v>21</v>
      </c>
      <c r="F9" s="2" t="s">
        <v>22</v>
      </c>
    </row>
    <row r="10" spans="1:6" x14ac:dyDescent="0.25">
      <c r="A10" s="1">
        <v>9</v>
      </c>
      <c r="B10" s="2" t="s">
        <v>18</v>
      </c>
      <c r="C10" s="2" t="s">
        <v>27</v>
      </c>
      <c r="D10" s="2" t="s">
        <v>28</v>
      </c>
      <c r="E10" s="2" t="s">
        <v>21</v>
      </c>
      <c r="F10" s="2" t="s">
        <v>25</v>
      </c>
    </row>
    <row r="11" spans="1:6" x14ac:dyDescent="0.25">
      <c r="A11" s="1">
        <v>10</v>
      </c>
      <c r="B11" s="2" t="s">
        <v>26</v>
      </c>
      <c r="C11" s="2" t="s">
        <v>29</v>
      </c>
      <c r="D11" s="2" t="s">
        <v>28</v>
      </c>
      <c r="E11" s="2" t="s">
        <v>21</v>
      </c>
      <c r="F11" s="2" t="s">
        <v>25</v>
      </c>
    </row>
    <row r="12" spans="1:6" x14ac:dyDescent="0.25">
      <c r="A12" s="1">
        <v>11</v>
      </c>
      <c r="B12" s="2" t="s">
        <v>18</v>
      </c>
      <c r="C12" s="2" t="s">
        <v>29</v>
      </c>
      <c r="D12" s="2" t="s">
        <v>28</v>
      </c>
      <c r="E12" s="2" t="s">
        <v>23</v>
      </c>
      <c r="F12" s="2" t="s">
        <v>25</v>
      </c>
    </row>
    <row r="13" spans="1:6" x14ac:dyDescent="0.25">
      <c r="A13" s="1">
        <v>12</v>
      </c>
      <c r="B13" s="2" t="s">
        <v>24</v>
      </c>
      <c r="C13" s="2" t="s">
        <v>29</v>
      </c>
      <c r="D13" s="2" t="s">
        <v>20</v>
      </c>
      <c r="E13" s="2" t="s">
        <v>23</v>
      </c>
      <c r="F13" s="2" t="s">
        <v>25</v>
      </c>
    </row>
    <row r="14" spans="1:6" x14ac:dyDescent="0.25">
      <c r="A14" s="1">
        <v>13</v>
      </c>
      <c r="B14" s="2" t="s">
        <v>24</v>
      </c>
      <c r="C14" s="2" t="s">
        <v>19</v>
      </c>
      <c r="D14" s="2" t="s">
        <v>28</v>
      </c>
      <c r="E14" s="2" t="s">
        <v>21</v>
      </c>
      <c r="F14" s="2" t="s">
        <v>25</v>
      </c>
    </row>
    <row r="15" spans="1:6" x14ac:dyDescent="0.25">
      <c r="A15" s="1">
        <v>14</v>
      </c>
      <c r="B15" s="2" t="s">
        <v>26</v>
      </c>
      <c r="C15" s="2" t="s">
        <v>29</v>
      </c>
      <c r="D15" s="2" t="s">
        <v>20</v>
      </c>
      <c r="E15" s="2" t="s">
        <v>23</v>
      </c>
      <c r="F15" s="2" t="s">
        <v>22</v>
      </c>
    </row>
    <row r="18" spans="1:8" x14ac:dyDescent="0.25">
      <c r="B18" t="s">
        <v>30</v>
      </c>
    </row>
    <row r="19" spans="1:8" x14ac:dyDescent="0.25">
      <c r="A19" s="1" t="s">
        <v>21</v>
      </c>
      <c r="B19" s="2" t="s">
        <v>13</v>
      </c>
      <c r="C19" s="2" t="s">
        <v>17</v>
      </c>
      <c r="E19" t="s">
        <v>31</v>
      </c>
      <c r="F19">
        <f>-(5/14*LOG(5/14,2))-(9/14*LOG(9/14,2))</f>
        <v>0.94028595867063092</v>
      </c>
    </row>
    <row r="20" spans="1:8" x14ac:dyDescent="0.25">
      <c r="A20" s="1">
        <v>1</v>
      </c>
      <c r="B20" s="2" t="s">
        <v>18</v>
      </c>
      <c r="C20" s="2" t="s">
        <v>22</v>
      </c>
      <c r="E20" t="s">
        <v>32</v>
      </c>
      <c r="F20">
        <f>F19-((5/14*H23)+(4/14*0)+(5/14*H27))</f>
        <v>0.24674981977443911</v>
      </c>
    </row>
    <row r="21" spans="1:8" x14ac:dyDescent="0.25">
      <c r="A21" s="1">
        <v>2</v>
      </c>
      <c r="B21" s="2" t="s">
        <v>18</v>
      </c>
      <c r="C21" s="2" t="s">
        <v>22</v>
      </c>
    </row>
    <row r="22" spans="1:8" x14ac:dyDescent="0.25">
      <c r="A22" s="1">
        <v>3</v>
      </c>
      <c r="B22" s="2" t="s">
        <v>24</v>
      </c>
      <c r="C22" s="2" t="s">
        <v>25</v>
      </c>
      <c r="H22" t="s">
        <v>31</v>
      </c>
    </row>
    <row r="23" spans="1:8" x14ac:dyDescent="0.25">
      <c r="A23" s="1">
        <v>4</v>
      </c>
      <c r="B23" s="2" t="s">
        <v>26</v>
      </c>
      <c r="C23" s="2" t="s">
        <v>25</v>
      </c>
      <c r="E23" s="14" t="s">
        <v>33</v>
      </c>
      <c r="F23" t="s">
        <v>36</v>
      </c>
      <c r="G23">
        <v>2</v>
      </c>
      <c r="H23" s="15">
        <f>-(2/5*LOG(2/5,2))-(3/5*LOG(3/5,2))</f>
        <v>0.97095059445466858</v>
      </c>
    </row>
    <row r="24" spans="1:8" x14ac:dyDescent="0.25">
      <c r="A24" s="1">
        <v>5</v>
      </c>
      <c r="B24" s="2" t="s">
        <v>26</v>
      </c>
      <c r="C24" s="2" t="s">
        <v>25</v>
      </c>
      <c r="E24" s="14"/>
      <c r="F24" t="s">
        <v>37</v>
      </c>
      <c r="G24">
        <v>3</v>
      </c>
      <c r="H24" s="15"/>
    </row>
    <row r="25" spans="1:8" x14ac:dyDescent="0.25">
      <c r="A25" s="1">
        <v>6</v>
      </c>
      <c r="B25" s="2" t="s">
        <v>26</v>
      </c>
      <c r="C25" s="2" t="s">
        <v>22</v>
      </c>
      <c r="E25" s="14" t="s">
        <v>34</v>
      </c>
      <c r="F25" t="s">
        <v>36</v>
      </c>
      <c r="G25">
        <v>4</v>
      </c>
      <c r="H25" s="15">
        <v>0</v>
      </c>
    </row>
    <row r="26" spans="1:8" x14ac:dyDescent="0.25">
      <c r="A26" s="1">
        <v>7</v>
      </c>
      <c r="B26" s="2" t="s">
        <v>24</v>
      </c>
      <c r="C26" s="2" t="s">
        <v>25</v>
      </c>
      <c r="E26" s="14"/>
      <c r="F26" t="s">
        <v>37</v>
      </c>
      <c r="G26">
        <v>0</v>
      </c>
      <c r="H26" s="15"/>
    </row>
    <row r="27" spans="1:8" x14ac:dyDescent="0.25">
      <c r="A27" s="1">
        <v>8</v>
      </c>
      <c r="B27" s="2" t="s">
        <v>18</v>
      </c>
      <c r="C27" s="2" t="s">
        <v>22</v>
      </c>
      <c r="E27" s="14" t="s">
        <v>35</v>
      </c>
      <c r="F27" t="s">
        <v>36</v>
      </c>
      <c r="G27">
        <v>3</v>
      </c>
      <c r="H27" s="15">
        <f>-(3/5*LOG(3/5,2))-(2/5*LOG(2/5,2))</f>
        <v>0.97095059445466858</v>
      </c>
    </row>
    <row r="28" spans="1:8" x14ac:dyDescent="0.25">
      <c r="A28" s="1">
        <v>9</v>
      </c>
      <c r="B28" s="2" t="s">
        <v>18</v>
      </c>
      <c r="C28" s="2" t="s">
        <v>25</v>
      </c>
      <c r="E28" s="14"/>
      <c r="F28" t="s">
        <v>37</v>
      </c>
      <c r="G28">
        <v>2</v>
      </c>
      <c r="H28" s="15"/>
    </row>
    <row r="29" spans="1:8" x14ac:dyDescent="0.25">
      <c r="A29" s="1">
        <v>10</v>
      </c>
      <c r="B29" s="2" t="s">
        <v>26</v>
      </c>
      <c r="C29" s="2" t="s">
        <v>25</v>
      </c>
    </row>
    <row r="30" spans="1:8" x14ac:dyDescent="0.25">
      <c r="A30" s="1">
        <v>11</v>
      </c>
      <c r="B30" s="2" t="s">
        <v>18</v>
      </c>
      <c r="C30" s="2" t="s">
        <v>25</v>
      </c>
    </row>
    <row r="31" spans="1:8" x14ac:dyDescent="0.25">
      <c r="A31" s="1">
        <v>12</v>
      </c>
      <c r="B31" s="2" t="s">
        <v>24</v>
      </c>
      <c r="C31" s="2" t="s">
        <v>25</v>
      </c>
    </row>
    <row r="32" spans="1:8" x14ac:dyDescent="0.25">
      <c r="A32" s="1">
        <v>13</v>
      </c>
      <c r="B32" s="2" t="s">
        <v>24</v>
      </c>
      <c r="C32" s="2" t="s">
        <v>25</v>
      </c>
    </row>
    <row r="33" spans="1:8" x14ac:dyDescent="0.25">
      <c r="A33" s="1">
        <v>14</v>
      </c>
      <c r="B33" s="2" t="s">
        <v>26</v>
      </c>
      <c r="C33" s="2" t="s">
        <v>22</v>
      </c>
    </row>
    <row r="36" spans="1:8" x14ac:dyDescent="0.25">
      <c r="B36" s="4" t="s">
        <v>38</v>
      </c>
    </row>
    <row r="37" spans="1:8" x14ac:dyDescent="0.25">
      <c r="A37" s="1" t="s">
        <v>21</v>
      </c>
      <c r="B37" s="2" t="s">
        <v>14</v>
      </c>
      <c r="C37" s="2" t="s">
        <v>17</v>
      </c>
      <c r="E37" t="s">
        <v>31</v>
      </c>
      <c r="F37">
        <f>-(5/14*LOG(5/14,2))-(9/14*LOG(9/14,2))</f>
        <v>0.94028595867063092</v>
      </c>
    </row>
    <row r="38" spans="1:8" x14ac:dyDescent="0.25">
      <c r="A38" s="1">
        <v>1</v>
      </c>
      <c r="B38" s="2" t="s">
        <v>19</v>
      </c>
      <c r="C38" s="2" t="s">
        <v>22</v>
      </c>
      <c r="E38" t="s">
        <v>42</v>
      </c>
      <c r="F38">
        <f>F37-((4/14*H41)+(5/14*H43)+(5/14*H45))</f>
        <v>3.7252719254717181E-2</v>
      </c>
    </row>
    <row r="39" spans="1:8" x14ac:dyDescent="0.25">
      <c r="A39" s="1">
        <v>2</v>
      </c>
      <c r="B39" s="2" t="s">
        <v>19</v>
      </c>
      <c r="C39" s="2" t="s">
        <v>22</v>
      </c>
    </row>
    <row r="40" spans="1:8" x14ac:dyDescent="0.25">
      <c r="A40" s="1">
        <v>3</v>
      </c>
      <c r="B40" s="2" t="s">
        <v>19</v>
      </c>
      <c r="C40" s="2" t="s">
        <v>25</v>
      </c>
      <c r="H40" t="s">
        <v>31</v>
      </c>
    </row>
    <row r="41" spans="1:8" x14ac:dyDescent="0.25">
      <c r="A41" s="1">
        <v>4</v>
      </c>
      <c r="B41" s="2" t="s">
        <v>27</v>
      </c>
      <c r="C41" s="2" t="s">
        <v>25</v>
      </c>
      <c r="E41" s="14" t="s">
        <v>39</v>
      </c>
      <c r="F41" t="s">
        <v>36</v>
      </c>
      <c r="G41">
        <v>2</v>
      </c>
      <c r="H41" s="15">
        <f>-(2/4*LOG(2/4,2))-(2/4*LOG(2/4,2))</f>
        <v>1</v>
      </c>
    </row>
    <row r="42" spans="1:8" x14ac:dyDescent="0.25">
      <c r="A42" s="1">
        <v>5</v>
      </c>
      <c r="B42" s="2" t="s">
        <v>27</v>
      </c>
      <c r="C42" s="2" t="s">
        <v>25</v>
      </c>
      <c r="E42" s="14"/>
      <c r="F42" t="s">
        <v>37</v>
      </c>
      <c r="G42">
        <v>2</v>
      </c>
      <c r="H42" s="15"/>
    </row>
    <row r="43" spans="1:8" x14ac:dyDescent="0.25">
      <c r="A43" s="1">
        <v>6</v>
      </c>
      <c r="B43" s="2" t="s">
        <v>27</v>
      </c>
      <c r="C43" s="2" t="s">
        <v>22</v>
      </c>
      <c r="E43" s="14" t="s">
        <v>40</v>
      </c>
      <c r="F43" t="s">
        <v>36</v>
      </c>
      <c r="G43">
        <v>4</v>
      </c>
      <c r="H43" s="15">
        <f>-(4/5*LOG(4/5,2))-(1/4*LOG(1/4,2))</f>
        <v>0.75754247590988988</v>
      </c>
    </row>
    <row r="44" spans="1:8" x14ac:dyDescent="0.25">
      <c r="A44" s="1">
        <v>7</v>
      </c>
      <c r="B44" s="2" t="s">
        <v>27</v>
      </c>
      <c r="C44" s="2" t="s">
        <v>25</v>
      </c>
      <c r="E44" s="14"/>
      <c r="F44" t="s">
        <v>37</v>
      </c>
      <c r="G44">
        <v>1</v>
      </c>
      <c r="H44" s="15"/>
    </row>
    <row r="45" spans="1:8" x14ac:dyDescent="0.25">
      <c r="A45" s="1">
        <v>8</v>
      </c>
      <c r="B45" s="2" t="s">
        <v>29</v>
      </c>
      <c r="C45" s="2" t="s">
        <v>22</v>
      </c>
      <c r="E45" s="14" t="s">
        <v>41</v>
      </c>
      <c r="F45" t="s">
        <v>36</v>
      </c>
      <c r="G45">
        <v>3</v>
      </c>
      <c r="H45" s="15">
        <f>-(3/5*LOG(3/5,2))-(2/5*LOG(2/5,2))</f>
        <v>0.97095059445466858</v>
      </c>
    </row>
    <row r="46" spans="1:8" x14ac:dyDescent="0.25">
      <c r="A46" s="1">
        <v>9</v>
      </c>
      <c r="B46" s="2" t="s">
        <v>27</v>
      </c>
      <c r="C46" s="2" t="s">
        <v>25</v>
      </c>
      <c r="E46" s="14"/>
      <c r="F46" t="s">
        <v>37</v>
      </c>
      <c r="G46">
        <v>2</v>
      </c>
      <c r="H46" s="15"/>
    </row>
    <row r="47" spans="1:8" x14ac:dyDescent="0.25">
      <c r="A47" s="1">
        <v>10</v>
      </c>
      <c r="B47" s="2" t="s">
        <v>29</v>
      </c>
      <c r="C47" s="2" t="s">
        <v>25</v>
      </c>
    </row>
    <row r="48" spans="1:8" x14ac:dyDescent="0.25">
      <c r="A48" s="1">
        <v>11</v>
      </c>
      <c r="B48" s="2" t="s">
        <v>29</v>
      </c>
      <c r="C48" s="2" t="s">
        <v>25</v>
      </c>
    </row>
    <row r="49" spans="1:8" x14ac:dyDescent="0.25">
      <c r="A49" s="1">
        <v>12</v>
      </c>
      <c r="B49" s="2" t="s">
        <v>29</v>
      </c>
      <c r="C49" s="2" t="s">
        <v>25</v>
      </c>
    </row>
    <row r="50" spans="1:8" x14ac:dyDescent="0.25">
      <c r="A50" s="1">
        <v>13</v>
      </c>
      <c r="B50" s="2" t="s">
        <v>19</v>
      </c>
      <c r="C50" s="2" t="s">
        <v>25</v>
      </c>
    </row>
    <row r="51" spans="1:8" x14ac:dyDescent="0.25">
      <c r="A51" s="1">
        <v>14</v>
      </c>
      <c r="B51" s="2" t="s">
        <v>29</v>
      </c>
      <c r="C51" s="2" t="s">
        <v>22</v>
      </c>
    </row>
    <row r="55" spans="1:8" x14ac:dyDescent="0.25">
      <c r="B55" s="4" t="s">
        <v>43</v>
      </c>
    </row>
    <row r="56" spans="1:8" x14ac:dyDescent="0.25">
      <c r="A56" s="1" t="s">
        <v>21</v>
      </c>
      <c r="B56" s="2" t="s">
        <v>15</v>
      </c>
      <c r="C56" s="2" t="s">
        <v>17</v>
      </c>
      <c r="E56" t="s">
        <v>31</v>
      </c>
      <c r="F56">
        <f>-(5/14*LOG(5/14,2))-(9/14*LOG(9/14,2))</f>
        <v>0.94028595867063092</v>
      </c>
    </row>
    <row r="57" spans="1:8" x14ac:dyDescent="0.25">
      <c r="A57" s="1">
        <v>1</v>
      </c>
      <c r="B57" s="2" t="s">
        <v>20</v>
      </c>
      <c r="C57" s="2" t="s">
        <v>22</v>
      </c>
      <c r="E57" t="s">
        <v>46</v>
      </c>
      <c r="F57">
        <f>F56-((7/14*H60)+(7/14*H62))</f>
        <v>0.15183550136234136</v>
      </c>
    </row>
    <row r="58" spans="1:8" x14ac:dyDescent="0.25">
      <c r="A58" s="1">
        <v>2</v>
      </c>
      <c r="B58" s="2" t="s">
        <v>20</v>
      </c>
      <c r="C58" s="2" t="s">
        <v>22</v>
      </c>
    </row>
    <row r="59" spans="1:8" x14ac:dyDescent="0.25">
      <c r="A59" s="1">
        <v>3</v>
      </c>
      <c r="B59" s="2" t="s">
        <v>20</v>
      </c>
      <c r="C59" s="2" t="s">
        <v>25</v>
      </c>
      <c r="H59" t="s">
        <v>31</v>
      </c>
    </row>
    <row r="60" spans="1:8" x14ac:dyDescent="0.25">
      <c r="A60" s="1">
        <v>4</v>
      </c>
      <c r="B60" s="2" t="s">
        <v>20</v>
      </c>
      <c r="C60" s="2" t="s">
        <v>25</v>
      </c>
      <c r="E60" s="14" t="s">
        <v>44</v>
      </c>
      <c r="F60" t="s">
        <v>36</v>
      </c>
      <c r="G60">
        <v>3</v>
      </c>
      <c r="H60" s="15">
        <f>-(3/7*LOG(3/7,2))-(4/7*LOG(4/7,2))</f>
        <v>0.98522813603425163</v>
      </c>
    </row>
    <row r="61" spans="1:8" x14ac:dyDescent="0.25">
      <c r="A61" s="1">
        <v>5</v>
      </c>
      <c r="B61" s="2" t="s">
        <v>28</v>
      </c>
      <c r="C61" s="2" t="s">
        <v>25</v>
      </c>
      <c r="E61" s="14"/>
      <c r="F61" t="s">
        <v>37</v>
      </c>
      <c r="G61">
        <v>4</v>
      </c>
      <c r="H61" s="15"/>
    </row>
    <row r="62" spans="1:8" x14ac:dyDescent="0.25">
      <c r="A62" s="1">
        <v>6</v>
      </c>
      <c r="B62" s="2" t="s">
        <v>28</v>
      </c>
      <c r="C62" s="2" t="s">
        <v>22</v>
      </c>
      <c r="E62" s="14" t="s">
        <v>45</v>
      </c>
      <c r="F62" t="s">
        <v>36</v>
      </c>
      <c r="G62">
        <v>6</v>
      </c>
      <c r="H62" s="15">
        <f>-(6/7*LOG(6/7,2))-(1/7*LOG(1/7,2))</f>
        <v>0.59167277858232747</v>
      </c>
    </row>
    <row r="63" spans="1:8" x14ac:dyDescent="0.25">
      <c r="A63" s="1">
        <v>7</v>
      </c>
      <c r="B63" s="2" t="s">
        <v>28</v>
      </c>
      <c r="C63" s="2" t="s">
        <v>25</v>
      </c>
      <c r="E63" s="14"/>
      <c r="F63" t="s">
        <v>37</v>
      </c>
      <c r="G63">
        <v>1</v>
      </c>
      <c r="H63" s="15"/>
    </row>
    <row r="64" spans="1:8" x14ac:dyDescent="0.25">
      <c r="A64" s="1">
        <v>8</v>
      </c>
      <c r="B64" s="2" t="s">
        <v>20</v>
      </c>
      <c r="C64" s="2" t="s">
        <v>22</v>
      </c>
      <c r="E64" s="14"/>
      <c r="H64" s="15"/>
    </row>
    <row r="65" spans="1:8" x14ac:dyDescent="0.25">
      <c r="A65" s="1">
        <v>9</v>
      </c>
      <c r="B65" s="2" t="s">
        <v>28</v>
      </c>
      <c r="C65" s="2" t="s">
        <v>25</v>
      </c>
      <c r="E65" s="14"/>
      <c r="H65" s="15"/>
    </row>
    <row r="66" spans="1:8" x14ac:dyDescent="0.25">
      <c r="A66" s="1">
        <v>10</v>
      </c>
      <c r="B66" s="2" t="s">
        <v>28</v>
      </c>
      <c r="C66" s="2" t="s">
        <v>25</v>
      </c>
    </row>
    <row r="67" spans="1:8" x14ac:dyDescent="0.25">
      <c r="A67" s="1">
        <v>11</v>
      </c>
      <c r="B67" s="2" t="s">
        <v>28</v>
      </c>
      <c r="C67" s="2" t="s">
        <v>25</v>
      </c>
    </row>
    <row r="68" spans="1:8" x14ac:dyDescent="0.25">
      <c r="A68" s="1">
        <v>12</v>
      </c>
      <c r="B68" s="2" t="s">
        <v>20</v>
      </c>
      <c r="C68" s="2" t="s">
        <v>25</v>
      </c>
    </row>
    <row r="69" spans="1:8" x14ac:dyDescent="0.25">
      <c r="A69" s="1">
        <v>13</v>
      </c>
      <c r="B69" s="2" t="s">
        <v>28</v>
      </c>
      <c r="C69" s="2" t="s">
        <v>25</v>
      </c>
    </row>
    <row r="70" spans="1:8" x14ac:dyDescent="0.25">
      <c r="A70" s="1">
        <v>14</v>
      </c>
      <c r="B70" s="2" t="s">
        <v>20</v>
      </c>
      <c r="C70" s="2" t="s">
        <v>22</v>
      </c>
    </row>
    <row r="74" spans="1:8" x14ac:dyDescent="0.25">
      <c r="B74" s="4" t="s">
        <v>47</v>
      </c>
    </row>
    <row r="75" spans="1:8" x14ac:dyDescent="0.25">
      <c r="A75" s="1" t="s">
        <v>21</v>
      </c>
      <c r="B75" s="2" t="s">
        <v>16</v>
      </c>
      <c r="C75" s="2" t="s">
        <v>17</v>
      </c>
      <c r="E75" t="s">
        <v>31</v>
      </c>
      <c r="F75">
        <f>-(5/14*LOG(5/14,2))-(9/14*LOG(9/14,2))</f>
        <v>0.94028595867063092</v>
      </c>
    </row>
    <row r="76" spans="1:8" x14ac:dyDescent="0.25">
      <c r="A76" s="1">
        <v>1</v>
      </c>
      <c r="B76" s="2" t="s">
        <v>21</v>
      </c>
      <c r="C76" s="2" t="s">
        <v>22</v>
      </c>
      <c r="E76" t="s">
        <v>50</v>
      </c>
      <c r="F76">
        <f>F75-((6/14*H79)+(8/14*H81))</f>
        <v>4.8127030408269267E-2</v>
      </c>
    </row>
    <row r="77" spans="1:8" x14ac:dyDescent="0.25">
      <c r="A77" s="1">
        <v>2</v>
      </c>
      <c r="B77" s="2" t="s">
        <v>23</v>
      </c>
      <c r="C77" s="2" t="s">
        <v>22</v>
      </c>
    </row>
    <row r="78" spans="1:8" x14ac:dyDescent="0.25">
      <c r="A78" s="1">
        <v>3</v>
      </c>
      <c r="B78" s="2" t="s">
        <v>21</v>
      </c>
      <c r="C78" s="2" t="s">
        <v>25</v>
      </c>
      <c r="H78" t="s">
        <v>31</v>
      </c>
    </row>
    <row r="79" spans="1:8" x14ac:dyDescent="0.25">
      <c r="A79" s="1">
        <v>4</v>
      </c>
      <c r="B79" s="2" t="s">
        <v>21</v>
      </c>
      <c r="C79" s="2" t="s">
        <v>25</v>
      </c>
      <c r="E79" s="14" t="s">
        <v>48</v>
      </c>
      <c r="F79" t="s">
        <v>36</v>
      </c>
      <c r="G79">
        <v>3</v>
      </c>
      <c r="H79" s="15">
        <f>-(3/6*LOG(3/6,2))-(3/6*LOG(3/6,2))</f>
        <v>1</v>
      </c>
    </row>
    <row r="80" spans="1:8" x14ac:dyDescent="0.25">
      <c r="A80" s="1">
        <v>5</v>
      </c>
      <c r="B80" s="2" t="s">
        <v>21</v>
      </c>
      <c r="C80" s="2" t="s">
        <v>25</v>
      </c>
      <c r="E80" s="14"/>
      <c r="F80" t="s">
        <v>37</v>
      </c>
      <c r="G80">
        <v>3</v>
      </c>
      <c r="H80" s="15"/>
    </row>
    <row r="81" spans="1:8" x14ac:dyDescent="0.25">
      <c r="A81" s="1">
        <v>6</v>
      </c>
      <c r="B81" s="2" t="s">
        <v>23</v>
      </c>
      <c r="C81" s="2" t="s">
        <v>22</v>
      </c>
      <c r="E81" s="14" t="s">
        <v>49</v>
      </c>
      <c r="F81" t="s">
        <v>36</v>
      </c>
      <c r="G81">
        <v>6</v>
      </c>
      <c r="H81" s="15">
        <f>-(6/8*LOG(6/8,2))-(2/8*LOG(2/8,2))</f>
        <v>0.81127812445913283</v>
      </c>
    </row>
    <row r="82" spans="1:8" x14ac:dyDescent="0.25">
      <c r="A82" s="1">
        <v>7</v>
      </c>
      <c r="B82" s="2" t="s">
        <v>23</v>
      </c>
      <c r="C82" s="2" t="s">
        <v>25</v>
      </c>
      <c r="E82" s="14"/>
      <c r="F82" t="s">
        <v>37</v>
      </c>
      <c r="G82">
        <v>2</v>
      </c>
      <c r="H82" s="15"/>
    </row>
    <row r="83" spans="1:8" x14ac:dyDescent="0.25">
      <c r="A83" s="1">
        <v>8</v>
      </c>
      <c r="B83" s="2" t="s">
        <v>21</v>
      </c>
      <c r="C83" s="2" t="s">
        <v>22</v>
      </c>
      <c r="E83" s="14"/>
      <c r="H83" s="15"/>
    </row>
    <row r="84" spans="1:8" x14ac:dyDescent="0.25">
      <c r="A84" s="1">
        <v>9</v>
      </c>
      <c r="B84" s="2" t="s">
        <v>21</v>
      </c>
      <c r="C84" s="2" t="s">
        <v>25</v>
      </c>
      <c r="E84" s="14"/>
      <c r="H84" s="15"/>
    </row>
    <row r="85" spans="1:8" x14ac:dyDescent="0.25">
      <c r="A85" s="1">
        <v>10</v>
      </c>
      <c r="B85" s="2" t="s">
        <v>21</v>
      </c>
      <c r="C85" s="2" t="s">
        <v>25</v>
      </c>
    </row>
    <row r="86" spans="1:8" x14ac:dyDescent="0.25">
      <c r="A86" s="1">
        <v>11</v>
      </c>
      <c r="B86" s="2" t="s">
        <v>23</v>
      </c>
      <c r="C86" s="2" t="s">
        <v>25</v>
      </c>
    </row>
    <row r="87" spans="1:8" x14ac:dyDescent="0.25">
      <c r="A87" s="1">
        <v>12</v>
      </c>
      <c r="B87" s="2" t="s">
        <v>23</v>
      </c>
      <c r="C87" s="2" t="s">
        <v>25</v>
      </c>
    </row>
    <row r="88" spans="1:8" x14ac:dyDescent="0.25">
      <c r="A88" s="1">
        <v>13</v>
      </c>
      <c r="B88" s="2" t="s">
        <v>21</v>
      </c>
      <c r="C88" s="2" t="s">
        <v>25</v>
      </c>
    </row>
    <row r="89" spans="1:8" x14ac:dyDescent="0.25">
      <c r="A89" s="1">
        <v>14</v>
      </c>
      <c r="B89" s="2" t="s">
        <v>23</v>
      </c>
      <c r="C89" s="2" t="s">
        <v>22</v>
      </c>
    </row>
    <row r="92" spans="1:8" x14ac:dyDescent="0.25">
      <c r="B92" s="4" t="s">
        <v>51</v>
      </c>
    </row>
    <row r="94" spans="1:8" x14ac:dyDescent="0.25">
      <c r="B94" t="s">
        <v>32</v>
      </c>
      <c r="C94" s="5">
        <v>0.24674981977443911</v>
      </c>
    </row>
    <row r="95" spans="1:8" x14ac:dyDescent="0.25">
      <c r="B95" t="s">
        <v>42</v>
      </c>
      <c r="C95" s="5">
        <v>3.7252719254717181E-2</v>
      </c>
    </row>
    <row r="96" spans="1:8" x14ac:dyDescent="0.25">
      <c r="B96" t="s">
        <v>46</v>
      </c>
      <c r="C96" s="5">
        <v>0.15183550136234136</v>
      </c>
    </row>
    <row r="97" spans="2:5" x14ac:dyDescent="0.25">
      <c r="B97" t="s">
        <v>50</v>
      </c>
      <c r="C97" s="5">
        <v>4.8127030408269267E-2</v>
      </c>
    </row>
    <row r="100" spans="2:5" x14ac:dyDescent="0.25">
      <c r="B100" s="10" t="s">
        <v>52</v>
      </c>
      <c r="C100" s="10"/>
      <c r="D100" s="10"/>
      <c r="E100" s="10"/>
    </row>
  </sheetData>
  <mergeCells count="24">
    <mergeCell ref="E23:E24"/>
    <mergeCell ref="E25:E26"/>
    <mergeCell ref="E27:E28"/>
    <mergeCell ref="H23:H24"/>
    <mergeCell ref="H25:H26"/>
    <mergeCell ref="H27:H28"/>
    <mergeCell ref="E41:E42"/>
    <mergeCell ref="H41:H42"/>
    <mergeCell ref="E43:E44"/>
    <mergeCell ref="H43:H44"/>
    <mergeCell ref="E45:E46"/>
    <mergeCell ref="H45:H46"/>
    <mergeCell ref="E60:E61"/>
    <mergeCell ref="H60:H61"/>
    <mergeCell ref="E62:E63"/>
    <mergeCell ref="H62:H63"/>
    <mergeCell ref="E64:E65"/>
    <mergeCell ref="H64:H65"/>
    <mergeCell ref="E81:E82"/>
    <mergeCell ref="H81:H82"/>
    <mergeCell ref="E83:E84"/>
    <mergeCell ref="H83:H84"/>
    <mergeCell ref="E79:E80"/>
    <mergeCell ref="H79:H80"/>
  </mergeCells>
  <conditionalFormatting sqref="B20:B33 B3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33 B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C33 B36">
    <cfRule type="containsText" dxfId="53" priority="61" operator="containsText" text="Suburban">
      <formula>NOT(ISERROR(SEARCH("Suburban",B19)))</formula>
    </cfRule>
    <cfRule type="containsText" dxfId="52" priority="62" operator="containsText" text="Urban">
      <formula>NOT(ISERROR(SEARCH("Urban",B19)))</formula>
    </cfRule>
    <cfRule type="containsText" dxfId="51" priority="63" operator="containsText" text="rural">
      <formula>NOT(ISERROR(SEARCH("rural",B19)))</formula>
    </cfRule>
    <cfRule type="containsText" dxfId="50" priority="64" operator="containsText" text="Suburban">
      <formula>NOT(ISERROR(SEARCH("Suburban",B19)))</formula>
    </cfRule>
  </conditionalFormatting>
  <conditionalFormatting sqref="C38:C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51">
    <cfRule type="containsText" dxfId="49" priority="56" operator="containsText" text="Suburban">
      <formula>NOT(ISERROR(SEARCH("Suburban",C37)))</formula>
    </cfRule>
    <cfRule type="containsText" dxfId="48" priority="57" operator="containsText" text="Urban">
      <formula>NOT(ISERROR(SEARCH("Urban",C37)))</formula>
    </cfRule>
    <cfRule type="containsText" dxfId="47" priority="58" operator="containsText" text="rural">
      <formula>NOT(ISERROR(SEARCH("rural",C37)))</formula>
    </cfRule>
    <cfRule type="containsText" dxfId="46" priority="59" operator="containsText" text="Suburban">
      <formula>NOT(ISERROR(SEARCH("Suburban",C37)))</formula>
    </cfRule>
  </conditionalFormatting>
  <conditionalFormatting sqref="B37:C51">
    <cfRule type="containsText" dxfId="45" priority="53" operator="containsText" text="Semi">
      <formula>NOT(ISERROR(SEARCH("Semi",B37)))</formula>
    </cfRule>
    <cfRule type="containsText" dxfId="44" priority="54" operator="containsText" text="Terrace">
      <formula>NOT(ISERROR(SEARCH("Terrace",B37)))</formula>
    </cfRule>
    <cfRule type="containsText" dxfId="43" priority="55" operator="containsText" text="Detached">
      <formula>NOT(ISERROR(SEARCH("Detached",B37)))</formula>
    </cfRule>
  </conditionalFormatting>
  <conditionalFormatting sqref="B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ontainsText" dxfId="42" priority="47" operator="containsText" text="Suburban">
      <formula>NOT(ISERROR(SEARCH("Suburban",B55)))</formula>
    </cfRule>
    <cfRule type="containsText" dxfId="41" priority="48" operator="containsText" text="Urban">
      <formula>NOT(ISERROR(SEARCH("Urban",B55)))</formula>
    </cfRule>
    <cfRule type="containsText" dxfId="40" priority="49" operator="containsText" text="rural">
      <formula>NOT(ISERROR(SEARCH("rural",B55)))</formula>
    </cfRule>
    <cfRule type="containsText" dxfId="39" priority="50" operator="containsText" text="Suburban">
      <formula>NOT(ISERROR(SEARCH("Suburban",B55)))</formula>
    </cfRule>
  </conditionalFormatting>
  <conditionalFormatting sqref="C57:C7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70">
    <cfRule type="containsText" dxfId="38" priority="42" operator="containsText" text="Suburban">
      <formula>NOT(ISERROR(SEARCH("Suburban",C56)))</formula>
    </cfRule>
    <cfRule type="containsText" dxfId="37" priority="43" operator="containsText" text="Urban">
      <formula>NOT(ISERROR(SEARCH("Urban",C56)))</formula>
    </cfRule>
    <cfRule type="containsText" dxfId="36" priority="44" operator="containsText" text="rural">
      <formula>NOT(ISERROR(SEARCH("rural",C56)))</formula>
    </cfRule>
    <cfRule type="containsText" dxfId="35" priority="45" operator="containsText" text="Suburban">
      <formula>NOT(ISERROR(SEARCH("Suburban",C56)))</formula>
    </cfRule>
  </conditionalFormatting>
  <conditionalFormatting sqref="C56:C70">
    <cfRule type="containsText" dxfId="34" priority="39" operator="containsText" text="Semi">
      <formula>NOT(ISERROR(SEARCH("Semi",C56)))</formula>
    </cfRule>
    <cfRule type="containsText" dxfId="33" priority="40" operator="containsText" text="Terrace">
      <formula>NOT(ISERROR(SEARCH("Terrace",C56)))</formula>
    </cfRule>
    <cfRule type="containsText" dxfId="32" priority="41" operator="containsText" text="Detached">
      <formula>NOT(ISERROR(SEARCH("Detached",C56)))</formula>
    </cfRule>
  </conditionalFormatting>
  <conditionalFormatting sqref="B56:B70">
    <cfRule type="containsText" dxfId="31" priority="37" operator="containsText" text="Low">
      <formula>NOT(ISERROR(SEARCH("Low",B56)))</formula>
    </cfRule>
    <cfRule type="containsText" dxfId="30" priority="38" operator="containsText" text="High">
      <formula>NOT(ISERROR(SEARCH("High",B56)))</formula>
    </cfRule>
  </conditionalFormatting>
  <conditionalFormatting sqref="B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ontainsText" dxfId="29" priority="15" operator="containsText" text="Suburban">
      <formula>NOT(ISERROR(SEARCH("Suburban",B74)))</formula>
    </cfRule>
    <cfRule type="containsText" dxfId="28" priority="16" operator="containsText" text="Urban">
      <formula>NOT(ISERROR(SEARCH("Urban",B74)))</formula>
    </cfRule>
    <cfRule type="containsText" dxfId="27" priority="17" operator="containsText" text="rural">
      <formula>NOT(ISERROR(SEARCH("rural",B74)))</formula>
    </cfRule>
    <cfRule type="containsText" dxfId="26" priority="18" operator="containsText" text="Suburban">
      <formula>NOT(ISERROR(SEARCH("Suburban",B74)))</formula>
    </cfRule>
  </conditionalFormatting>
  <conditionalFormatting sqref="C76:C8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89">
    <cfRule type="containsText" dxfId="25" priority="10" operator="containsText" text="Suburban">
      <formula>NOT(ISERROR(SEARCH("Suburban",C75)))</formula>
    </cfRule>
    <cfRule type="containsText" dxfId="24" priority="11" operator="containsText" text="Urban">
      <formula>NOT(ISERROR(SEARCH("Urban",C75)))</formula>
    </cfRule>
    <cfRule type="containsText" dxfId="23" priority="12" operator="containsText" text="rural">
      <formula>NOT(ISERROR(SEARCH("rural",C75)))</formula>
    </cfRule>
    <cfRule type="containsText" dxfId="22" priority="13" operator="containsText" text="Suburban">
      <formula>NOT(ISERROR(SEARCH("Suburban",C75)))</formula>
    </cfRule>
  </conditionalFormatting>
  <conditionalFormatting sqref="C75:C89">
    <cfRule type="containsText" dxfId="21" priority="7" operator="containsText" text="Semi">
      <formula>NOT(ISERROR(SEARCH("Semi",C75)))</formula>
    </cfRule>
    <cfRule type="containsText" dxfId="20" priority="8" operator="containsText" text="Terrace">
      <formula>NOT(ISERROR(SEARCH("Terrace",C75)))</formula>
    </cfRule>
    <cfRule type="containsText" dxfId="19" priority="9" operator="containsText" text="Detached">
      <formula>NOT(ISERROR(SEARCH("Detached",C75)))</formula>
    </cfRule>
  </conditionalFormatting>
  <conditionalFormatting sqref="B76:B89 B92">
    <cfRule type="containsText" dxfId="18" priority="1" operator="containsText" text="Yes">
      <formula>NOT(ISERROR(SEARCH("Yes",B76)))</formula>
    </cfRule>
    <cfRule type="cellIs" dxfId="17" priority="2" operator="equal">
      <formula>"No"</formula>
    </cfRule>
    <cfRule type="containsText" dxfId="16" priority="3" operator="containsText" text="No">
      <formula>NOT(ISERROR(SEARCH("No",B76)))</formula>
    </cfRule>
    <cfRule type="containsText" dxfId="15" priority="4" operator="containsText" text="Yes">
      <formula>NOT(ISERROR(SEARCH("Yes",B76)))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9BA7-75DB-4CC3-927F-5F27574DF40D}">
  <dimension ref="A1:I58"/>
  <sheetViews>
    <sheetView topLeftCell="A43" zoomScaleNormal="100" workbookViewId="0">
      <selection activeCell="K18" sqref="K18"/>
    </sheetView>
  </sheetViews>
  <sheetFormatPr defaultRowHeight="15" x14ac:dyDescent="0.25"/>
  <cols>
    <col min="2" max="2" width="18.7109375" customWidth="1"/>
    <col min="3" max="3" width="15.42578125" customWidth="1"/>
    <col min="4" max="4" width="14" customWidth="1"/>
    <col min="5" max="5" width="9.140625" customWidth="1"/>
    <col min="6" max="6" width="18.42578125" customWidth="1"/>
    <col min="7" max="7" width="13" customWidth="1"/>
    <col min="8" max="8" width="19.140625" customWidth="1"/>
    <col min="9" max="9" width="10.7109375" customWidth="1"/>
    <col min="11" max="11" width="10.42578125" customWidth="1"/>
  </cols>
  <sheetData>
    <row r="1" spans="1:9" x14ac:dyDescent="0.25">
      <c r="A1" s="1" t="s">
        <v>21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9" x14ac:dyDescent="0.25">
      <c r="A2" s="1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H2" t="s">
        <v>32</v>
      </c>
      <c r="I2" s="5">
        <v>0.24674981977443911</v>
      </c>
    </row>
    <row r="3" spans="1:9" x14ac:dyDescent="0.25">
      <c r="A3" s="1">
        <v>2</v>
      </c>
      <c r="B3" s="2" t="s">
        <v>18</v>
      </c>
      <c r="C3" s="2" t="s">
        <v>19</v>
      </c>
      <c r="D3" s="2" t="s">
        <v>20</v>
      </c>
      <c r="E3" s="2" t="s">
        <v>23</v>
      </c>
      <c r="F3" s="2" t="s">
        <v>22</v>
      </c>
      <c r="H3" t="s">
        <v>42</v>
      </c>
      <c r="I3" s="5">
        <v>3.7252719254717181E-2</v>
      </c>
    </row>
    <row r="4" spans="1:9" x14ac:dyDescent="0.25">
      <c r="A4" s="1">
        <v>3</v>
      </c>
      <c r="B4" s="2" t="s">
        <v>24</v>
      </c>
      <c r="C4" s="2" t="s">
        <v>19</v>
      </c>
      <c r="D4" s="2" t="s">
        <v>20</v>
      </c>
      <c r="E4" s="2" t="s">
        <v>21</v>
      </c>
      <c r="F4" s="2" t="s">
        <v>25</v>
      </c>
      <c r="H4" t="s">
        <v>46</v>
      </c>
      <c r="I4" s="5">
        <v>0.15183550136234136</v>
      </c>
    </row>
    <row r="5" spans="1:9" x14ac:dyDescent="0.25">
      <c r="A5" s="1">
        <v>4</v>
      </c>
      <c r="B5" s="2" t="s">
        <v>26</v>
      </c>
      <c r="C5" s="2" t="s">
        <v>27</v>
      </c>
      <c r="D5" s="2" t="s">
        <v>20</v>
      </c>
      <c r="E5" s="2" t="s">
        <v>21</v>
      </c>
      <c r="F5" s="2" t="s">
        <v>25</v>
      </c>
      <c r="H5" t="s">
        <v>50</v>
      </c>
      <c r="I5" s="5">
        <v>4.8127030408269267E-2</v>
      </c>
    </row>
    <row r="6" spans="1:9" x14ac:dyDescent="0.25">
      <c r="A6" s="1">
        <v>5</v>
      </c>
      <c r="B6" s="2" t="s">
        <v>26</v>
      </c>
      <c r="C6" s="2" t="s">
        <v>27</v>
      </c>
      <c r="D6" s="2" t="s">
        <v>28</v>
      </c>
      <c r="E6" s="2" t="s">
        <v>21</v>
      </c>
      <c r="F6" s="2" t="s">
        <v>25</v>
      </c>
    </row>
    <row r="7" spans="1:9" x14ac:dyDescent="0.25">
      <c r="A7" s="1">
        <v>6</v>
      </c>
      <c r="B7" s="2" t="s">
        <v>26</v>
      </c>
      <c r="C7" s="2" t="s">
        <v>27</v>
      </c>
      <c r="D7" s="2" t="s">
        <v>28</v>
      </c>
      <c r="E7" s="2" t="s">
        <v>23</v>
      </c>
      <c r="F7" s="2" t="s">
        <v>22</v>
      </c>
    </row>
    <row r="8" spans="1:9" x14ac:dyDescent="0.25">
      <c r="A8" s="1">
        <v>7</v>
      </c>
      <c r="B8" s="2" t="s">
        <v>24</v>
      </c>
      <c r="C8" s="2" t="s">
        <v>27</v>
      </c>
      <c r="D8" s="2" t="s">
        <v>28</v>
      </c>
      <c r="E8" s="2" t="s">
        <v>23</v>
      </c>
      <c r="F8" s="2" t="s">
        <v>25</v>
      </c>
      <c r="H8" t="s">
        <v>52</v>
      </c>
    </row>
    <row r="9" spans="1:9" x14ac:dyDescent="0.25">
      <c r="A9" s="1">
        <v>8</v>
      </c>
      <c r="B9" s="2" t="s">
        <v>18</v>
      </c>
      <c r="C9" s="2" t="s">
        <v>29</v>
      </c>
      <c r="D9" s="2" t="s">
        <v>20</v>
      </c>
      <c r="E9" s="2" t="s">
        <v>21</v>
      </c>
      <c r="F9" s="2" t="s">
        <v>22</v>
      </c>
    </row>
    <row r="10" spans="1:9" x14ac:dyDescent="0.25">
      <c r="A10" s="1">
        <v>9</v>
      </c>
      <c r="B10" s="2" t="s">
        <v>18</v>
      </c>
      <c r="C10" s="2" t="s">
        <v>27</v>
      </c>
      <c r="D10" s="2" t="s">
        <v>28</v>
      </c>
      <c r="E10" s="2" t="s">
        <v>21</v>
      </c>
      <c r="F10" s="2" t="s">
        <v>25</v>
      </c>
    </row>
    <row r="11" spans="1:9" x14ac:dyDescent="0.25">
      <c r="A11" s="1">
        <v>10</v>
      </c>
      <c r="B11" s="2" t="s">
        <v>26</v>
      </c>
      <c r="C11" s="2" t="s">
        <v>29</v>
      </c>
      <c r="D11" s="2" t="s">
        <v>28</v>
      </c>
      <c r="E11" s="2" t="s">
        <v>21</v>
      </c>
      <c r="F11" s="2" t="s">
        <v>25</v>
      </c>
    </row>
    <row r="12" spans="1:9" x14ac:dyDescent="0.25">
      <c r="A12" s="1">
        <v>11</v>
      </c>
      <c r="B12" s="2" t="s">
        <v>18</v>
      </c>
      <c r="C12" s="2" t="s">
        <v>29</v>
      </c>
      <c r="D12" s="2" t="s">
        <v>28</v>
      </c>
      <c r="E12" s="2" t="s">
        <v>23</v>
      </c>
      <c r="F12" s="2" t="s">
        <v>25</v>
      </c>
    </row>
    <row r="13" spans="1:9" x14ac:dyDescent="0.25">
      <c r="A13" s="1">
        <v>12</v>
      </c>
      <c r="B13" s="2" t="s">
        <v>24</v>
      </c>
      <c r="C13" s="2" t="s">
        <v>29</v>
      </c>
      <c r="D13" s="2" t="s">
        <v>20</v>
      </c>
      <c r="E13" s="2" t="s">
        <v>23</v>
      </c>
      <c r="F13" s="2" t="s">
        <v>25</v>
      </c>
    </row>
    <row r="14" spans="1:9" x14ac:dyDescent="0.25">
      <c r="A14" s="1">
        <v>13</v>
      </c>
      <c r="B14" s="2" t="s">
        <v>24</v>
      </c>
      <c r="C14" s="2" t="s">
        <v>19</v>
      </c>
      <c r="D14" s="2" t="s">
        <v>28</v>
      </c>
      <c r="E14" s="2" t="s">
        <v>21</v>
      </c>
      <c r="F14" s="2" t="s">
        <v>25</v>
      </c>
    </row>
    <row r="15" spans="1:9" x14ac:dyDescent="0.25">
      <c r="A15" s="1">
        <v>14</v>
      </c>
      <c r="B15" s="2" t="s">
        <v>26</v>
      </c>
      <c r="C15" s="2" t="s">
        <v>29</v>
      </c>
      <c r="D15" s="2" t="s">
        <v>20</v>
      </c>
      <c r="E15" s="2" t="s">
        <v>23</v>
      </c>
      <c r="F15" s="2" t="s">
        <v>22</v>
      </c>
    </row>
    <row r="18" spans="1:9" x14ac:dyDescent="0.25">
      <c r="B18" t="s">
        <v>53</v>
      </c>
      <c r="D18" s="6" t="s">
        <v>54</v>
      </c>
      <c r="F18" t="s">
        <v>31</v>
      </c>
      <c r="G18">
        <f>-(2/5*LOG(2/5,2))-(3/5*LOG(3/5,2))</f>
        <v>0.97095059445466858</v>
      </c>
    </row>
    <row r="19" spans="1:9" x14ac:dyDescent="0.25">
      <c r="F19" t="s">
        <v>42</v>
      </c>
      <c r="G19">
        <f>G18-((2/5*I21)+(1/5*I23)+(2/5*I25))</f>
        <v>0.57095059445466856</v>
      </c>
    </row>
    <row r="20" spans="1:9" x14ac:dyDescent="0.25">
      <c r="A20" s="1" t="s">
        <v>21</v>
      </c>
      <c r="B20" s="2" t="s">
        <v>13</v>
      </c>
      <c r="C20" s="2" t="s">
        <v>14</v>
      </c>
      <c r="D20" s="2" t="s">
        <v>17</v>
      </c>
      <c r="I20" t="s">
        <v>31</v>
      </c>
    </row>
    <row r="21" spans="1:9" x14ac:dyDescent="0.25">
      <c r="A21" s="1">
        <v>1</v>
      </c>
      <c r="B21" s="2" t="s">
        <v>18</v>
      </c>
      <c r="C21" s="2" t="s">
        <v>19</v>
      </c>
      <c r="D21" s="2" t="s">
        <v>22</v>
      </c>
      <c r="F21" t="s">
        <v>39</v>
      </c>
      <c r="G21" t="s">
        <v>55</v>
      </c>
      <c r="H21">
        <v>0</v>
      </c>
      <c r="I21" s="15">
        <v>0</v>
      </c>
    </row>
    <row r="22" spans="1:9" x14ac:dyDescent="0.25">
      <c r="A22" s="1">
        <v>2</v>
      </c>
      <c r="B22" s="2" t="s">
        <v>18</v>
      </c>
      <c r="C22" s="2" t="s">
        <v>19</v>
      </c>
      <c r="D22" s="2" t="s">
        <v>22</v>
      </c>
      <c r="G22" t="s">
        <v>37</v>
      </c>
      <c r="H22">
        <v>2</v>
      </c>
      <c r="I22" s="15"/>
    </row>
    <row r="23" spans="1:9" x14ac:dyDescent="0.25">
      <c r="A23" s="1">
        <v>8</v>
      </c>
      <c r="B23" s="2" t="s">
        <v>18</v>
      </c>
      <c r="C23" s="2" t="s">
        <v>29</v>
      </c>
      <c r="D23" s="2" t="s">
        <v>22</v>
      </c>
      <c r="F23" t="s">
        <v>40</v>
      </c>
      <c r="G23" t="s">
        <v>55</v>
      </c>
      <c r="H23">
        <v>1</v>
      </c>
      <c r="I23" s="15">
        <v>0</v>
      </c>
    </row>
    <row r="24" spans="1:9" x14ac:dyDescent="0.25">
      <c r="A24" s="1">
        <v>9</v>
      </c>
      <c r="B24" s="2" t="s">
        <v>18</v>
      </c>
      <c r="C24" s="2" t="s">
        <v>27</v>
      </c>
      <c r="D24" s="2" t="s">
        <v>25</v>
      </c>
      <c r="G24" t="s">
        <v>37</v>
      </c>
      <c r="H24">
        <v>0</v>
      </c>
      <c r="I24" s="15"/>
    </row>
    <row r="25" spans="1:9" x14ac:dyDescent="0.25">
      <c r="A25" s="1">
        <v>11</v>
      </c>
      <c r="B25" s="2" t="s">
        <v>18</v>
      </c>
      <c r="C25" s="2" t="s">
        <v>29</v>
      </c>
      <c r="D25" s="2" t="s">
        <v>25</v>
      </c>
      <c r="F25" t="s">
        <v>41</v>
      </c>
      <c r="G25" t="s">
        <v>55</v>
      </c>
      <c r="H25">
        <v>1</v>
      </c>
      <c r="I25" s="15">
        <f>-(1/2*LOG(1/2,2))-(1/2*LOG(1/2,2))</f>
        <v>1</v>
      </c>
    </row>
    <row r="26" spans="1:9" x14ac:dyDescent="0.25">
      <c r="G26" t="s">
        <v>37</v>
      </c>
      <c r="H26">
        <v>1</v>
      </c>
      <c r="I26" s="15"/>
    </row>
    <row r="27" spans="1:9" x14ac:dyDescent="0.25">
      <c r="I27" s="3"/>
    </row>
    <row r="29" spans="1:9" x14ac:dyDescent="0.25">
      <c r="B29" t="s">
        <v>56</v>
      </c>
      <c r="D29" t="s">
        <v>57</v>
      </c>
    </row>
    <row r="30" spans="1:9" x14ac:dyDescent="0.25">
      <c r="A30" s="1" t="s">
        <v>21</v>
      </c>
      <c r="B30" s="2" t="s">
        <v>13</v>
      </c>
      <c r="C30" s="2" t="s">
        <v>15</v>
      </c>
      <c r="D30" s="2" t="s">
        <v>17</v>
      </c>
      <c r="F30" t="s">
        <v>31</v>
      </c>
      <c r="G30">
        <f>-(2/5*LOG(2/5,2))-(3/5*LOG(3/5,2))</f>
        <v>0.97095059445466858</v>
      </c>
    </row>
    <row r="31" spans="1:9" x14ac:dyDescent="0.25">
      <c r="A31" s="1">
        <v>1</v>
      </c>
      <c r="B31" s="2" t="s">
        <v>18</v>
      </c>
      <c r="C31" s="2" t="s">
        <v>20</v>
      </c>
      <c r="D31" s="2" t="s">
        <v>22</v>
      </c>
      <c r="F31" t="s">
        <v>46</v>
      </c>
      <c r="G31">
        <f>G30-((3/5*0)+(2/5*0))</f>
        <v>0.97095059445466858</v>
      </c>
    </row>
    <row r="32" spans="1:9" x14ac:dyDescent="0.25">
      <c r="A32" s="1">
        <v>2</v>
      </c>
      <c r="B32" s="2" t="s">
        <v>18</v>
      </c>
      <c r="C32" s="2" t="s">
        <v>20</v>
      </c>
      <c r="D32" s="2" t="s">
        <v>22</v>
      </c>
      <c r="I32" t="s">
        <v>31</v>
      </c>
    </row>
    <row r="33" spans="1:9" x14ac:dyDescent="0.25">
      <c r="A33" s="1">
        <v>8</v>
      </c>
      <c r="B33" s="2" t="s">
        <v>18</v>
      </c>
      <c r="C33" s="2" t="s">
        <v>20</v>
      </c>
      <c r="D33" s="2" t="s">
        <v>22</v>
      </c>
      <c r="F33" t="s">
        <v>44</v>
      </c>
      <c r="G33" t="s">
        <v>55</v>
      </c>
      <c r="H33">
        <v>0</v>
      </c>
      <c r="I33" s="15">
        <v>0</v>
      </c>
    </row>
    <row r="34" spans="1:9" x14ac:dyDescent="0.25">
      <c r="A34" s="1">
        <v>9</v>
      </c>
      <c r="B34" s="2" t="s">
        <v>18</v>
      </c>
      <c r="C34" s="2" t="s">
        <v>28</v>
      </c>
      <c r="D34" s="2" t="s">
        <v>25</v>
      </c>
      <c r="G34" t="s">
        <v>37</v>
      </c>
      <c r="H34">
        <v>3</v>
      </c>
      <c r="I34" s="15"/>
    </row>
    <row r="35" spans="1:9" x14ac:dyDescent="0.25">
      <c r="A35" s="1">
        <v>11</v>
      </c>
      <c r="B35" s="2" t="s">
        <v>18</v>
      </c>
      <c r="C35" s="2" t="s">
        <v>28</v>
      </c>
      <c r="D35" s="2" t="s">
        <v>25</v>
      </c>
      <c r="F35" t="s">
        <v>45</v>
      </c>
      <c r="G35" t="s">
        <v>55</v>
      </c>
      <c r="H35">
        <v>2</v>
      </c>
      <c r="I35" s="15">
        <v>0</v>
      </c>
    </row>
    <row r="36" spans="1:9" x14ac:dyDescent="0.25">
      <c r="G36" t="s">
        <v>37</v>
      </c>
      <c r="H36">
        <v>0</v>
      </c>
      <c r="I36" s="15"/>
    </row>
    <row r="38" spans="1:9" x14ac:dyDescent="0.25">
      <c r="B38" t="s">
        <v>58</v>
      </c>
      <c r="D38" t="s">
        <v>59</v>
      </c>
    </row>
    <row r="39" spans="1:9" x14ac:dyDescent="0.25">
      <c r="A39" s="1" t="s">
        <v>21</v>
      </c>
      <c r="B39" s="2" t="s">
        <v>13</v>
      </c>
      <c r="C39" s="2" t="s">
        <v>16</v>
      </c>
      <c r="D39" s="2" t="s">
        <v>17</v>
      </c>
      <c r="F39" t="s">
        <v>31</v>
      </c>
      <c r="G39">
        <f>-(2/5*LOG(2/5,2))-(3/5*LOG(3/5,2))</f>
        <v>0.97095059445466858</v>
      </c>
    </row>
    <row r="40" spans="1:9" x14ac:dyDescent="0.25">
      <c r="A40" s="1">
        <v>1</v>
      </c>
      <c r="B40" s="2" t="s">
        <v>18</v>
      </c>
      <c r="C40" s="2" t="s">
        <v>21</v>
      </c>
      <c r="D40" s="2" t="s">
        <v>22</v>
      </c>
      <c r="F40" t="s">
        <v>50</v>
      </c>
      <c r="G40">
        <f>G39-((2/5*I42)+(3/5*I44))</f>
        <v>1.9973094021974891E-2</v>
      </c>
    </row>
    <row r="41" spans="1:9" x14ac:dyDescent="0.25">
      <c r="A41" s="1">
        <v>2</v>
      </c>
      <c r="B41" s="2" t="s">
        <v>18</v>
      </c>
      <c r="C41" s="2" t="s">
        <v>23</v>
      </c>
      <c r="D41" s="2" t="s">
        <v>22</v>
      </c>
      <c r="I41" t="s">
        <v>31</v>
      </c>
    </row>
    <row r="42" spans="1:9" x14ac:dyDescent="0.25">
      <c r="A42" s="1">
        <v>8</v>
      </c>
      <c r="B42" s="2" t="s">
        <v>18</v>
      </c>
      <c r="C42" s="2" t="s">
        <v>21</v>
      </c>
      <c r="D42" s="2" t="s">
        <v>22</v>
      </c>
      <c r="F42" t="s">
        <v>48</v>
      </c>
      <c r="G42" t="s">
        <v>55</v>
      </c>
      <c r="H42">
        <v>1</v>
      </c>
      <c r="I42" s="15">
        <f>-(1/2*LOG(1/2,2))-(1/2*LOG(1/2,2))</f>
        <v>1</v>
      </c>
    </row>
    <row r="43" spans="1:9" x14ac:dyDescent="0.25">
      <c r="A43" s="1">
        <v>9</v>
      </c>
      <c r="B43" s="2" t="s">
        <v>18</v>
      </c>
      <c r="C43" s="2" t="s">
        <v>21</v>
      </c>
      <c r="D43" s="2" t="s">
        <v>25</v>
      </c>
      <c r="G43" t="s">
        <v>37</v>
      </c>
      <c r="H43">
        <v>1</v>
      </c>
      <c r="I43" s="15"/>
    </row>
    <row r="44" spans="1:9" x14ac:dyDescent="0.25">
      <c r="A44" s="1">
        <v>11</v>
      </c>
      <c r="B44" s="2" t="s">
        <v>18</v>
      </c>
      <c r="C44" s="2" t="s">
        <v>23</v>
      </c>
      <c r="D44" s="2" t="s">
        <v>25</v>
      </c>
      <c r="F44" t="s">
        <v>49</v>
      </c>
      <c r="G44" t="s">
        <v>55</v>
      </c>
      <c r="H44">
        <v>1</v>
      </c>
      <c r="I44" s="15">
        <f>-(1/3*LOG(1/3,2))-(2/3*LOG(2/3,2))</f>
        <v>0.91829583405448956</v>
      </c>
    </row>
    <row r="45" spans="1:9" x14ac:dyDescent="0.25">
      <c r="G45" t="s">
        <v>37</v>
      </c>
      <c r="H45">
        <v>2</v>
      </c>
      <c r="I45" s="15"/>
    </row>
    <row r="47" spans="1:9" x14ac:dyDescent="0.25">
      <c r="B47" t="s">
        <v>42</v>
      </c>
      <c r="C47">
        <v>0.57095059445466856</v>
      </c>
    </row>
    <row r="48" spans="1:9" x14ac:dyDescent="0.25">
      <c r="B48" s="7" t="s">
        <v>46</v>
      </c>
      <c r="C48" s="7">
        <v>0.97095059445466858</v>
      </c>
    </row>
    <row r="49" spans="1:6" x14ac:dyDescent="0.25">
      <c r="B49" t="s">
        <v>50</v>
      </c>
      <c r="C49">
        <v>1.9973094021974891E-2</v>
      </c>
    </row>
    <row r="51" spans="1:6" x14ac:dyDescent="0.25">
      <c r="B51" s="10" t="s">
        <v>60</v>
      </c>
      <c r="C51" s="10"/>
      <c r="D51" s="10"/>
      <c r="E51" s="10"/>
    </row>
    <row r="53" spans="1:6" x14ac:dyDescent="0.25">
      <c r="A53" s="1" t="s">
        <v>21</v>
      </c>
      <c r="B53" s="2" t="s">
        <v>13</v>
      </c>
      <c r="C53" s="2" t="s">
        <v>14</v>
      </c>
      <c r="D53" s="2" t="s">
        <v>15</v>
      </c>
      <c r="E53" s="2" t="s">
        <v>16</v>
      </c>
      <c r="F53" s="2" t="s">
        <v>17</v>
      </c>
    </row>
    <row r="54" spans="1:6" x14ac:dyDescent="0.25">
      <c r="A54" s="1">
        <v>1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</row>
    <row r="55" spans="1:6" x14ac:dyDescent="0.25">
      <c r="A55" s="1">
        <v>2</v>
      </c>
      <c r="B55" s="2" t="s">
        <v>18</v>
      </c>
      <c r="C55" s="2" t="s">
        <v>19</v>
      </c>
      <c r="D55" s="2" t="s">
        <v>20</v>
      </c>
      <c r="E55" s="2" t="s">
        <v>23</v>
      </c>
      <c r="F55" s="2" t="s">
        <v>22</v>
      </c>
    </row>
    <row r="56" spans="1:6" x14ac:dyDescent="0.25">
      <c r="A56" s="1">
        <v>8</v>
      </c>
      <c r="B56" s="2" t="s">
        <v>18</v>
      </c>
      <c r="C56" s="2" t="s">
        <v>29</v>
      </c>
      <c r="D56" s="2" t="s">
        <v>20</v>
      </c>
      <c r="E56" s="2" t="s">
        <v>21</v>
      </c>
      <c r="F56" s="2" t="s">
        <v>22</v>
      </c>
    </row>
    <row r="57" spans="1:6" x14ac:dyDescent="0.25">
      <c r="A57" s="1">
        <v>9</v>
      </c>
      <c r="B57" s="2" t="s">
        <v>18</v>
      </c>
      <c r="C57" s="2" t="s">
        <v>27</v>
      </c>
      <c r="D57" s="2" t="s">
        <v>28</v>
      </c>
      <c r="E57" s="2" t="s">
        <v>21</v>
      </c>
      <c r="F57" s="2" t="s">
        <v>25</v>
      </c>
    </row>
    <row r="58" spans="1:6" x14ac:dyDescent="0.25">
      <c r="A58" s="1">
        <v>11</v>
      </c>
      <c r="B58" s="2" t="s">
        <v>18</v>
      </c>
      <c r="C58" s="2" t="s">
        <v>29</v>
      </c>
      <c r="D58" s="2" t="s">
        <v>28</v>
      </c>
      <c r="E58" s="2" t="s">
        <v>23</v>
      </c>
      <c r="F58" s="2" t="s">
        <v>25</v>
      </c>
    </row>
  </sheetData>
  <mergeCells count="7">
    <mergeCell ref="I44:I45"/>
    <mergeCell ref="I21:I22"/>
    <mergeCell ref="I23:I24"/>
    <mergeCell ref="I25:I26"/>
    <mergeCell ref="I35:I36"/>
    <mergeCell ref="I33:I34"/>
    <mergeCell ref="I42:I43"/>
  </mergeCells>
  <conditionalFormatting sqref="B54:D56">
    <cfRule type="containsText" dxfId="14" priority="5" operator="containsText" text="High">
      <formula>NOT(ISERROR(SEARCH("High",B54)))</formula>
    </cfRule>
    <cfRule type="containsText" dxfId="13" priority="6" operator="containsText" text="Suburban">
      <formula>NOT(ISERROR(SEARCH("Suburban",B54)))</formula>
    </cfRule>
  </conditionalFormatting>
  <conditionalFormatting sqref="F54:F56">
    <cfRule type="containsText" dxfId="12" priority="4" operator="containsText" text="Nothing">
      <formula>NOT(ISERROR(SEARCH("Nothing",F54)))</formula>
    </cfRule>
  </conditionalFormatting>
  <conditionalFormatting sqref="F57:F58">
    <cfRule type="containsText" dxfId="11" priority="3" operator="containsText" text="Responded">
      <formula>NOT(ISERROR(SEARCH("Responded",F57)))</formula>
    </cfRule>
  </conditionalFormatting>
  <conditionalFormatting sqref="D57:D58">
    <cfRule type="containsText" dxfId="10" priority="2" operator="containsText" text="Low">
      <formula>NOT(ISERROR(SEARCH("Low",D57)))</formula>
    </cfRule>
  </conditionalFormatting>
  <conditionalFormatting sqref="B57:B58">
    <cfRule type="containsText" dxfId="9" priority="1" operator="containsText" text="Suburban">
      <formula>NOT(ISERROR(SEARCH("Suburban",B57)))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8F69-BFFC-4E8E-99CF-EA1240992378}">
  <dimension ref="A1:M22"/>
  <sheetViews>
    <sheetView workbookViewId="0">
      <selection activeCell="G11" sqref="G11"/>
    </sheetView>
  </sheetViews>
  <sheetFormatPr defaultRowHeight="15" x14ac:dyDescent="0.25"/>
  <cols>
    <col min="2" max="2" width="18" customWidth="1"/>
    <col min="3" max="3" width="17.42578125" customWidth="1"/>
    <col min="4" max="4" width="16.7109375" customWidth="1"/>
    <col min="5" max="5" width="15" customWidth="1"/>
    <col min="6" max="6" width="19.5703125" customWidth="1"/>
    <col min="9" max="9" width="19.85546875" customWidth="1"/>
  </cols>
  <sheetData>
    <row r="1" spans="1:13" x14ac:dyDescent="0.25">
      <c r="A1" s="1" t="s">
        <v>21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3" x14ac:dyDescent="0.25">
      <c r="A2" s="1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I2" t="s">
        <v>32</v>
      </c>
      <c r="J2" s="5">
        <v>0.24674981977443911</v>
      </c>
    </row>
    <row r="3" spans="1:13" x14ac:dyDescent="0.25">
      <c r="A3" s="1">
        <v>2</v>
      </c>
      <c r="B3" s="2" t="s">
        <v>18</v>
      </c>
      <c r="C3" s="2" t="s">
        <v>19</v>
      </c>
      <c r="D3" s="2" t="s">
        <v>20</v>
      </c>
      <c r="E3" s="2" t="s">
        <v>23</v>
      </c>
      <c r="F3" s="2" t="s">
        <v>22</v>
      </c>
      <c r="I3" t="s">
        <v>42</v>
      </c>
      <c r="J3" s="5">
        <v>3.7252719254717181E-2</v>
      </c>
    </row>
    <row r="4" spans="1:13" x14ac:dyDescent="0.25">
      <c r="A4" s="1">
        <v>3</v>
      </c>
      <c r="B4" s="2" t="s">
        <v>24</v>
      </c>
      <c r="C4" s="2" t="s">
        <v>19</v>
      </c>
      <c r="D4" s="2" t="s">
        <v>20</v>
      </c>
      <c r="E4" s="2" t="s">
        <v>21</v>
      </c>
      <c r="F4" s="2" t="s">
        <v>25</v>
      </c>
      <c r="I4" t="s">
        <v>46</v>
      </c>
      <c r="J4" s="5">
        <v>0.15183550136234136</v>
      </c>
    </row>
    <row r="5" spans="1:13" x14ac:dyDescent="0.25">
      <c r="A5" s="1">
        <v>4</v>
      </c>
      <c r="B5" s="2" t="s">
        <v>26</v>
      </c>
      <c r="C5" s="2" t="s">
        <v>27</v>
      </c>
      <c r="D5" s="2" t="s">
        <v>20</v>
      </c>
      <c r="E5" s="2" t="s">
        <v>21</v>
      </c>
      <c r="F5" s="2" t="s">
        <v>25</v>
      </c>
      <c r="I5" t="s">
        <v>50</v>
      </c>
      <c r="J5" s="5">
        <v>4.8127030408269267E-2</v>
      </c>
    </row>
    <row r="6" spans="1:13" x14ac:dyDescent="0.25">
      <c r="A6" s="1">
        <v>5</v>
      </c>
      <c r="B6" s="2" t="s">
        <v>26</v>
      </c>
      <c r="C6" s="2" t="s">
        <v>27</v>
      </c>
      <c r="D6" s="2" t="s">
        <v>28</v>
      </c>
      <c r="E6" s="2" t="s">
        <v>21</v>
      </c>
      <c r="F6" s="2" t="s">
        <v>25</v>
      </c>
    </row>
    <row r="7" spans="1:13" x14ac:dyDescent="0.25">
      <c r="A7" s="1">
        <v>6</v>
      </c>
      <c r="B7" s="2" t="s">
        <v>26</v>
      </c>
      <c r="C7" s="2" t="s">
        <v>27</v>
      </c>
      <c r="D7" s="2" t="s">
        <v>28</v>
      </c>
      <c r="E7" s="2" t="s">
        <v>23</v>
      </c>
      <c r="F7" s="2" t="s">
        <v>22</v>
      </c>
    </row>
    <row r="8" spans="1:13" x14ac:dyDescent="0.25">
      <c r="A8" s="1">
        <v>7</v>
      </c>
      <c r="B8" s="2" t="s">
        <v>24</v>
      </c>
      <c r="C8" s="2" t="s">
        <v>27</v>
      </c>
      <c r="D8" s="2" t="s">
        <v>28</v>
      </c>
      <c r="E8" s="2" t="s">
        <v>23</v>
      </c>
      <c r="F8" s="2" t="s">
        <v>25</v>
      </c>
      <c r="I8" s="11" t="s">
        <v>52</v>
      </c>
      <c r="J8" s="11"/>
      <c r="K8" s="11"/>
      <c r="L8" s="11"/>
      <c r="M8" s="11"/>
    </row>
    <row r="9" spans="1:13" x14ac:dyDescent="0.25">
      <c r="A9" s="1">
        <v>8</v>
      </c>
      <c r="B9" s="2" t="s">
        <v>18</v>
      </c>
      <c r="C9" s="2" t="s">
        <v>29</v>
      </c>
      <c r="D9" s="2" t="s">
        <v>20</v>
      </c>
      <c r="E9" s="2" t="s">
        <v>21</v>
      </c>
      <c r="F9" s="2" t="s">
        <v>22</v>
      </c>
    </row>
    <row r="10" spans="1:13" x14ac:dyDescent="0.25">
      <c r="A10" s="1">
        <v>9</v>
      </c>
      <c r="B10" s="2" t="s">
        <v>18</v>
      </c>
      <c r="C10" s="2" t="s">
        <v>27</v>
      </c>
      <c r="D10" s="2" t="s">
        <v>28</v>
      </c>
      <c r="E10" s="2" t="s">
        <v>21</v>
      </c>
      <c r="F10" s="2" t="s">
        <v>25</v>
      </c>
    </row>
    <row r="11" spans="1:13" x14ac:dyDescent="0.25">
      <c r="A11" s="1">
        <v>10</v>
      </c>
      <c r="B11" s="2" t="s">
        <v>26</v>
      </c>
      <c r="C11" s="2" t="s">
        <v>29</v>
      </c>
      <c r="D11" s="2" t="s">
        <v>28</v>
      </c>
      <c r="E11" s="2" t="s">
        <v>21</v>
      </c>
      <c r="F11" s="2" t="s">
        <v>25</v>
      </c>
    </row>
    <row r="12" spans="1:13" x14ac:dyDescent="0.25">
      <c r="A12" s="1">
        <v>11</v>
      </c>
      <c r="B12" s="2" t="s">
        <v>18</v>
      </c>
      <c r="C12" s="2" t="s">
        <v>29</v>
      </c>
      <c r="D12" s="2" t="s">
        <v>28</v>
      </c>
      <c r="E12" s="2" t="s">
        <v>23</v>
      </c>
      <c r="F12" s="2" t="s">
        <v>25</v>
      </c>
    </row>
    <row r="13" spans="1:13" x14ac:dyDescent="0.25">
      <c r="A13" s="1">
        <v>12</v>
      </c>
      <c r="B13" s="2" t="s">
        <v>24</v>
      </c>
      <c r="C13" s="2" t="s">
        <v>29</v>
      </c>
      <c r="D13" s="2" t="s">
        <v>20</v>
      </c>
      <c r="E13" s="2" t="s">
        <v>23</v>
      </c>
      <c r="F13" s="2" t="s">
        <v>25</v>
      </c>
    </row>
    <row r="14" spans="1:13" x14ac:dyDescent="0.25">
      <c r="A14" s="1">
        <v>13</v>
      </c>
      <c r="B14" s="2" t="s">
        <v>24</v>
      </c>
      <c r="C14" s="2" t="s">
        <v>19</v>
      </c>
      <c r="D14" s="2" t="s">
        <v>28</v>
      </c>
      <c r="E14" s="2" t="s">
        <v>21</v>
      </c>
      <c r="F14" s="2" t="s">
        <v>25</v>
      </c>
    </row>
    <row r="15" spans="1:13" x14ac:dyDescent="0.25">
      <c r="A15" s="1">
        <v>14</v>
      </c>
      <c r="B15" s="2" t="s">
        <v>26</v>
      </c>
      <c r="C15" s="2" t="s">
        <v>29</v>
      </c>
      <c r="D15" s="2" t="s">
        <v>20</v>
      </c>
      <c r="E15" s="2" t="s">
        <v>23</v>
      </c>
      <c r="F15" s="2" t="s">
        <v>22</v>
      </c>
    </row>
    <row r="18" spans="1:6" x14ac:dyDescent="0.25">
      <c r="A18" s="1" t="s">
        <v>21</v>
      </c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17</v>
      </c>
    </row>
    <row r="19" spans="1:6" x14ac:dyDescent="0.25">
      <c r="A19" s="1">
        <v>3</v>
      </c>
      <c r="B19" s="2" t="s">
        <v>24</v>
      </c>
      <c r="C19" s="2" t="s">
        <v>19</v>
      </c>
      <c r="D19" s="2" t="s">
        <v>20</v>
      </c>
      <c r="E19" s="2" t="s">
        <v>21</v>
      </c>
      <c r="F19" s="2" t="s">
        <v>25</v>
      </c>
    </row>
    <row r="20" spans="1:6" x14ac:dyDescent="0.25">
      <c r="A20" s="1">
        <v>7</v>
      </c>
      <c r="B20" s="2" t="s">
        <v>24</v>
      </c>
      <c r="C20" s="2" t="s">
        <v>27</v>
      </c>
      <c r="D20" s="2" t="s">
        <v>28</v>
      </c>
      <c r="E20" s="2" t="s">
        <v>23</v>
      </c>
      <c r="F20" s="2" t="s">
        <v>25</v>
      </c>
    </row>
    <row r="21" spans="1:6" x14ac:dyDescent="0.25">
      <c r="A21" s="1">
        <v>12</v>
      </c>
      <c r="B21" s="2" t="s">
        <v>24</v>
      </c>
      <c r="C21" s="2" t="s">
        <v>29</v>
      </c>
      <c r="D21" s="2" t="s">
        <v>20</v>
      </c>
      <c r="E21" s="2" t="s">
        <v>23</v>
      </c>
      <c r="F21" s="2" t="s">
        <v>25</v>
      </c>
    </row>
    <row r="22" spans="1:6" x14ac:dyDescent="0.25">
      <c r="A22" s="1">
        <v>13</v>
      </c>
      <c r="B22" s="2" t="s">
        <v>24</v>
      </c>
      <c r="C22" s="2" t="s">
        <v>19</v>
      </c>
      <c r="D22" s="2" t="s">
        <v>28</v>
      </c>
      <c r="E22" s="2" t="s">
        <v>21</v>
      </c>
      <c r="F22" s="2" t="s">
        <v>25</v>
      </c>
    </row>
  </sheetData>
  <conditionalFormatting sqref="B19:B22">
    <cfRule type="containsText" dxfId="8" priority="2" operator="containsText" text="Rural">
      <formula>NOT(ISERROR(SEARCH("Rural",B19)))</formula>
    </cfRule>
  </conditionalFormatting>
  <conditionalFormatting sqref="F19:F22">
    <cfRule type="containsText" dxfId="7" priority="1" operator="containsText" text="Responded">
      <formula>NOT(ISERROR(SEARCH("Responded",F19)))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14C6-D659-47C2-98D8-3EBC048B97BE}">
  <dimension ref="A1:J62"/>
  <sheetViews>
    <sheetView topLeftCell="A49" workbookViewId="0">
      <selection activeCell="H54" sqref="H54"/>
    </sheetView>
  </sheetViews>
  <sheetFormatPr defaultRowHeight="15" x14ac:dyDescent="0.25"/>
  <cols>
    <col min="2" max="2" width="20.7109375" customWidth="1"/>
    <col min="3" max="3" width="19.7109375" customWidth="1"/>
    <col min="4" max="4" width="19" customWidth="1"/>
    <col min="5" max="5" width="12.42578125" customWidth="1"/>
    <col min="6" max="6" width="20.140625" customWidth="1"/>
    <col min="7" max="7" width="14.42578125" customWidth="1"/>
    <col min="9" max="9" width="17.7109375" customWidth="1"/>
    <col min="10" max="10" width="12.42578125" customWidth="1"/>
  </cols>
  <sheetData>
    <row r="1" spans="1:10" x14ac:dyDescent="0.25">
      <c r="A1" s="1" t="s">
        <v>21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 x14ac:dyDescent="0.25">
      <c r="A2" s="1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I2" t="s">
        <v>32</v>
      </c>
      <c r="J2" s="5">
        <v>0.24674981977443911</v>
      </c>
    </row>
    <row r="3" spans="1:10" x14ac:dyDescent="0.25">
      <c r="A3" s="1">
        <v>2</v>
      </c>
      <c r="B3" s="2" t="s">
        <v>18</v>
      </c>
      <c r="C3" s="2" t="s">
        <v>19</v>
      </c>
      <c r="D3" s="2" t="s">
        <v>20</v>
      </c>
      <c r="E3" s="2" t="s">
        <v>23</v>
      </c>
      <c r="F3" s="2" t="s">
        <v>22</v>
      </c>
      <c r="I3" t="s">
        <v>42</v>
      </c>
      <c r="J3" s="5">
        <v>3.7252719254717181E-2</v>
      </c>
    </row>
    <row r="4" spans="1:10" x14ac:dyDescent="0.25">
      <c r="A4" s="1">
        <v>3</v>
      </c>
      <c r="B4" s="2" t="s">
        <v>24</v>
      </c>
      <c r="C4" s="2" t="s">
        <v>19</v>
      </c>
      <c r="D4" s="2" t="s">
        <v>20</v>
      </c>
      <c r="E4" s="2" t="s">
        <v>21</v>
      </c>
      <c r="F4" s="2" t="s">
        <v>25</v>
      </c>
      <c r="I4" t="s">
        <v>46</v>
      </c>
      <c r="J4" s="5">
        <v>0.15183550136234136</v>
      </c>
    </row>
    <row r="5" spans="1:10" x14ac:dyDescent="0.25">
      <c r="A5" s="1">
        <v>4</v>
      </c>
      <c r="B5" s="2" t="s">
        <v>26</v>
      </c>
      <c r="C5" s="2" t="s">
        <v>27</v>
      </c>
      <c r="D5" s="2" t="s">
        <v>20</v>
      </c>
      <c r="E5" s="2" t="s">
        <v>21</v>
      </c>
      <c r="F5" s="2" t="s">
        <v>25</v>
      </c>
      <c r="I5" t="s">
        <v>50</v>
      </c>
      <c r="J5" s="5">
        <v>4.8127030408269267E-2</v>
      </c>
    </row>
    <row r="6" spans="1:10" x14ac:dyDescent="0.25">
      <c r="A6" s="1">
        <v>5</v>
      </c>
      <c r="B6" s="2" t="s">
        <v>26</v>
      </c>
      <c r="C6" s="2" t="s">
        <v>27</v>
      </c>
      <c r="D6" s="2" t="s">
        <v>28</v>
      </c>
      <c r="E6" s="2" t="s">
        <v>21</v>
      </c>
      <c r="F6" s="2" t="s">
        <v>25</v>
      </c>
    </row>
    <row r="7" spans="1:10" x14ac:dyDescent="0.25">
      <c r="A7" s="1">
        <v>6</v>
      </c>
      <c r="B7" s="2" t="s">
        <v>26</v>
      </c>
      <c r="C7" s="2" t="s">
        <v>27</v>
      </c>
      <c r="D7" s="2" t="s">
        <v>28</v>
      </c>
      <c r="E7" s="2" t="s">
        <v>23</v>
      </c>
      <c r="F7" s="2" t="s">
        <v>22</v>
      </c>
    </row>
    <row r="8" spans="1:10" x14ac:dyDescent="0.25">
      <c r="A8" s="1">
        <v>7</v>
      </c>
      <c r="B8" s="2" t="s">
        <v>24</v>
      </c>
      <c r="C8" s="2" t="s">
        <v>27</v>
      </c>
      <c r="D8" s="2" t="s">
        <v>28</v>
      </c>
      <c r="E8" s="2" t="s">
        <v>23</v>
      </c>
      <c r="F8" s="2" t="s">
        <v>25</v>
      </c>
      <c r="I8" t="s">
        <v>52</v>
      </c>
    </row>
    <row r="9" spans="1:10" x14ac:dyDescent="0.25">
      <c r="A9" s="1">
        <v>8</v>
      </c>
      <c r="B9" s="2" t="s">
        <v>18</v>
      </c>
      <c r="C9" s="2" t="s">
        <v>29</v>
      </c>
      <c r="D9" s="2" t="s">
        <v>20</v>
      </c>
      <c r="E9" s="2" t="s">
        <v>21</v>
      </c>
      <c r="F9" s="2" t="s">
        <v>22</v>
      </c>
    </row>
    <row r="10" spans="1:10" x14ac:dyDescent="0.25">
      <c r="A10" s="1">
        <v>9</v>
      </c>
      <c r="B10" s="2" t="s">
        <v>18</v>
      </c>
      <c r="C10" s="2" t="s">
        <v>27</v>
      </c>
      <c r="D10" s="2" t="s">
        <v>28</v>
      </c>
      <c r="E10" s="2" t="s">
        <v>21</v>
      </c>
      <c r="F10" s="2" t="s">
        <v>25</v>
      </c>
    </row>
    <row r="11" spans="1:10" x14ac:dyDescent="0.25">
      <c r="A11" s="1">
        <v>10</v>
      </c>
      <c r="B11" s="2" t="s">
        <v>26</v>
      </c>
      <c r="C11" s="2" t="s">
        <v>29</v>
      </c>
      <c r="D11" s="2" t="s">
        <v>28</v>
      </c>
      <c r="E11" s="2" t="s">
        <v>21</v>
      </c>
      <c r="F11" s="2" t="s">
        <v>25</v>
      </c>
    </row>
    <row r="12" spans="1:10" x14ac:dyDescent="0.25">
      <c r="A12" s="1">
        <v>11</v>
      </c>
      <c r="B12" s="2" t="s">
        <v>18</v>
      </c>
      <c r="C12" s="2" t="s">
        <v>29</v>
      </c>
      <c r="D12" s="2" t="s">
        <v>28</v>
      </c>
      <c r="E12" s="2" t="s">
        <v>23</v>
      </c>
      <c r="F12" s="2" t="s">
        <v>25</v>
      </c>
    </row>
    <row r="13" spans="1:10" x14ac:dyDescent="0.25">
      <c r="A13" s="1">
        <v>12</v>
      </c>
      <c r="B13" s="2" t="s">
        <v>24</v>
      </c>
      <c r="C13" s="2" t="s">
        <v>29</v>
      </c>
      <c r="D13" s="2" t="s">
        <v>20</v>
      </c>
      <c r="E13" s="2" t="s">
        <v>23</v>
      </c>
      <c r="F13" s="2" t="s">
        <v>25</v>
      </c>
    </row>
    <row r="14" spans="1:10" x14ac:dyDescent="0.25">
      <c r="A14" s="1">
        <v>13</v>
      </c>
      <c r="B14" s="2" t="s">
        <v>24</v>
      </c>
      <c r="C14" s="2" t="s">
        <v>19</v>
      </c>
      <c r="D14" s="2" t="s">
        <v>28</v>
      </c>
      <c r="E14" s="2" t="s">
        <v>21</v>
      </c>
      <c r="F14" s="2" t="s">
        <v>25</v>
      </c>
    </row>
    <row r="15" spans="1:10" x14ac:dyDescent="0.25">
      <c r="A15" s="1">
        <v>14</v>
      </c>
      <c r="B15" s="2" t="s">
        <v>26</v>
      </c>
      <c r="C15" s="2" t="s">
        <v>29</v>
      </c>
      <c r="D15" s="2" t="s">
        <v>20</v>
      </c>
      <c r="E15" s="2" t="s">
        <v>23</v>
      </c>
      <c r="F15" s="2" t="s">
        <v>22</v>
      </c>
    </row>
    <row r="19" spans="1:9" x14ac:dyDescent="0.25">
      <c r="B19" t="s">
        <v>61</v>
      </c>
      <c r="D19" t="s">
        <v>54</v>
      </c>
    </row>
    <row r="20" spans="1:9" x14ac:dyDescent="0.25">
      <c r="A20" s="1" t="s">
        <v>21</v>
      </c>
      <c r="B20" s="2" t="s">
        <v>13</v>
      </c>
      <c r="C20" s="2" t="s">
        <v>14</v>
      </c>
      <c r="D20" s="2" t="s">
        <v>17</v>
      </c>
      <c r="F20" t="s">
        <v>31</v>
      </c>
      <c r="G20">
        <f>-(3/5*LOG(3/5,2))-(2/5*LOG(2/5,2))</f>
        <v>0.97095059445466858</v>
      </c>
    </row>
    <row r="21" spans="1:9" x14ac:dyDescent="0.25">
      <c r="A21" s="1">
        <v>4</v>
      </c>
      <c r="B21" s="2" t="s">
        <v>26</v>
      </c>
      <c r="C21" s="2" t="s">
        <v>27</v>
      </c>
      <c r="D21" s="2" t="s">
        <v>25</v>
      </c>
      <c r="F21" t="s">
        <v>42</v>
      </c>
      <c r="G21">
        <f>G20-((0/5*I23)+(3/5*I25)+(2/5*I27))</f>
        <v>1.9973094021974891E-2</v>
      </c>
    </row>
    <row r="22" spans="1:9" x14ac:dyDescent="0.25">
      <c r="A22" s="1">
        <v>5</v>
      </c>
      <c r="B22" s="2" t="s">
        <v>26</v>
      </c>
      <c r="C22" s="2" t="s">
        <v>27</v>
      </c>
      <c r="D22" s="2" t="s">
        <v>25</v>
      </c>
      <c r="I22" t="s">
        <v>31</v>
      </c>
    </row>
    <row r="23" spans="1:9" x14ac:dyDescent="0.25">
      <c r="A23" s="1">
        <v>6</v>
      </c>
      <c r="B23" s="2" t="s">
        <v>26</v>
      </c>
      <c r="C23" s="2" t="s">
        <v>27</v>
      </c>
      <c r="D23" s="2" t="s">
        <v>22</v>
      </c>
      <c r="F23" t="s">
        <v>39</v>
      </c>
      <c r="G23" t="s">
        <v>55</v>
      </c>
      <c r="H23">
        <v>0</v>
      </c>
      <c r="I23" s="15">
        <v>0</v>
      </c>
    </row>
    <row r="24" spans="1:9" x14ac:dyDescent="0.25">
      <c r="A24" s="1">
        <v>10</v>
      </c>
      <c r="B24" s="2" t="s">
        <v>26</v>
      </c>
      <c r="C24" s="2" t="s">
        <v>29</v>
      </c>
      <c r="D24" s="2" t="s">
        <v>25</v>
      </c>
      <c r="G24" t="s">
        <v>37</v>
      </c>
      <c r="H24">
        <v>0</v>
      </c>
      <c r="I24" s="15"/>
    </row>
    <row r="25" spans="1:9" x14ac:dyDescent="0.25">
      <c r="A25" s="1">
        <v>14</v>
      </c>
      <c r="B25" s="2" t="s">
        <v>26</v>
      </c>
      <c r="C25" s="2" t="s">
        <v>29</v>
      </c>
      <c r="D25" s="2" t="s">
        <v>22</v>
      </c>
      <c r="F25" t="s">
        <v>40</v>
      </c>
      <c r="G25" t="s">
        <v>55</v>
      </c>
      <c r="H25">
        <v>2</v>
      </c>
      <c r="I25" s="15">
        <f>-(2/3*LOG(2/3,2))-(1/3*LOG(1/3,2))</f>
        <v>0.91829583405448956</v>
      </c>
    </row>
    <row r="26" spans="1:9" x14ac:dyDescent="0.25">
      <c r="G26" t="s">
        <v>37</v>
      </c>
      <c r="H26">
        <v>1</v>
      </c>
      <c r="I26" s="15"/>
    </row>
    <row r="27" spans="1:9" x14ac:dyDescent="0.25">
      <c r="F27" t="s">
        <v>41</v>
      </c>
      <c r="G27" t="s">
        <v>55</v>
      </c>
      <c r="H27">
        <v>1</v>
      </c>
      <c r="I27" s="15">
        <f>-(1/2*LOG(1/2,2))-(1/2*LOG(1/2,2))</f>
        <v>1</v>
      </c>
    </row>
    <row r="28" spans="1:9" x14ac:dyDescent="0.25">
      <c r="G28" t="s">
        <v>37</v>
      </c>
      <c r="H28">
        <v>1</v>
      </c>
      <c r="I28" s="15"/>
    </row>
    <row r="31" spans="1:9" x14ac:dyDescent="0.25">
      <c r="B31" t="s">
        <v>62</v>
      </c>
      <c r="D31" t="s">
        <v>57</v>
      </c>
    </row>
    <row r="32" spans="1:9" x14ac:dyDescent="0.25">
      <c r="A32" s="1" t="s">
        <v>21</v>
      </c>
      <c r="B32" s="2" t="s">
        <v>13</v>
      </c>
      <c r="C32" s="2" t="s">
        <v>15</v>
      </c>
      <c r="D32" s="2" t="s">
        <v>17</v>
      </c>
      <c r="F32" t="s">
        <v>31</v>
      </c>
      <c r="G32">
        <f>-(3/5*LOG(3/5,2))-(2/5*LOG(2/5,2))</f>
        <v>0.97095059445466858</v>
      </c>
    </row>
    <row r="33" spans="1:9" x14ac:dyDescent="0.25">
      <c r="A33" s="1">
        <v>4</v>
      </c>
      <c r="B33" s="2" t="s">
        <v>26</v>
      </c>
      <c r="C33" s="2" t="s">
        <v>20</v>
      </c>
      <c r="D33" s="2" t="s">
        <v>25</v>
      </c>
      <c r="F33" t="s">
        <v>46</v>
      </c>
      <c r="G33">
        <f>G32-((2/5*I35)+(3/5*I37))</f>
        <v>1.9973094021974891E-2</v>
      </c>
    </row>
    <row r="34" spans="1:9" x14ac:dyDescent="0.25">
      <c r="A34" s="1">
        <v>5</v>
      </c>
      <c r="B34" s="2" t="s">
        <v>26</v>
      </c>
      <c r="C34" s="2" t="s">
        <v>28</v>
      </c>
      <c r="D34" s="2" t="s">
        <v>25</v>
      </c>
      <c r="I34" t="s">
        <v>31</v>
      </c>
    </row>
    <row r="35" spans="1:9" x14ac:dyDescent="0.25">
      <c r="A35" s="1">
        <v>6</v>
      </c>
      <c r="B35" s="2" t="s">
        <v>26</v>
      </c>
      <c r="C35" s="2" t="s">
        <v>28</v>
      </c>
      <c r="D35" s="2" t="s">
        <v>22</v>
      </c>
      <c r="F35" t="s">
        <v>44</v>
      </c>
      <c r="G35" t="s">
        <v>55</v>
      </c>
      <c r="H35">
        <v>1</v>
      </c>
      <c r="I35" s="15">
        <f>-(1/2*LOG(1/2,2))-(1/2*LOG(1/2,2))</f>
        <v>1</v>
      </c>
    </row>
    <row r="36" spans="1:9" x14ac:dyDescent="0.25">
      <c r="A36" s="1">
        <v>10</v>
      </c>
      <c r="B36" s="2" t="s">
        <v>26</v>
      </c>
      <c r="C36" s="2" t="s">
        <v>28</v>
      </c>
      <c r="D36" s="2" t="s">
        <v>25</v>
      </c>
      <c r="G36" t="s">
        <v>37</v>
      </c>
      <c r="H36">
        <v>1</v>
      </c>
      <c r="I36" s="15"/>
    </row>
    <row r="37" spans="1:9" x14ac:dyDescent="0.25">
      <c r="A37" s="1">
        <v>14</v>
      </c>
      <c r="B37" s="2" t="s">
        <v>26</v>
      </c>
      <c r="C37" s="2" t="s">
        <v>20</v>
      </c>
      <c r="D37" s="2" t="s">
        <v>22</v>
      </c>
      <c r="F37" t="s">
        <v>45</v>
      </c>
      <c r="G37" t="s">
        <v>55</v>
      </c>
      <c r="H37">
        <v>2</v>
      </c>
      <c r="I37" s="15">
        <f>-(2/3*LOG(2/3,2))-(1/3*LOG(1/3,2))</f>
        <v>0.91829583405448956</v>
      </c>
    </row>
    <row r="38" spans="1:9" x14ac:dyDescent="0.25">
      <c r="G38" t="s">
        <v>37</v>
      </c>
      <c r="H38">
        <v>1</v>
      </c>
      <c r="I38" s="15"/>
    </row>
    <row r="41" spans="1:9" x14ac:dyDescent="0.25">
      <c r="B41" t="s">
        <v>63</v>
      </c>
      <c r="D41" t="s">
        <v>59</v>
      </c>
    </row>
    <row r="42" spans="1:9" x14ac:dyDescent="0.25">
      <c r="A42" s="1" t="s">
        <v>21</v>
      </c>
      <c r="B42" s="2" t="s">
        <v>13</v>
      </c>
      <c r="C42" s="2" t="s">
        <v>16</v>
      </c>
      <c r="D42" s="2" t="s">
        <v>17</v>
      </c>
      <c r="F42" t="s">
        <v>31</v>
      </c>
      <c r="G42">
        <f>-(3/5*LOG(3/5,2))-(2/5*LOG(2/5,2))</f>
        <v>0.97095059445466858</v>
      </c>
    </row>
    <row r="43" spans="1:9" x14ac:dyDescent="0.25">
      <c r="A43" s="1">
        <v>4</v>
      </c>
      <c r="B43" s="2" t="s">
        <v>26</v>
      </c>
      <c r="C43" s="2" t="s">
        <v>21</v>
      </c>
      <c r="D43" s="2" t="s">
        <v>25</v>
      </c>
      <c r="F43" t="s">
        <v>50</v>
      </c>
      <c r="G43">
        <f>G42-((2/5*I45)+(3/5*I47))</f>
        <v>0.97095059445466858</v>
      </c>
    </row>
    <row r="44" spans="1:9" x14ac:dyDescent="0.25">
      <c r="A44" s="1">
        <v>5</v>
      </c>
      <c r="B44" s="2" t="s">
        <v>26</v>
      </c>
      <c r="C44" s="2" t="s">
        <v>21</v>
      </c>
      <c r="D44" s="2" t="s">
        <v>25</v>
      </c>
      <c r="I44" t="s">
        <v>31</v>
      </c>
    </row>
    <row r="45" spans="1:9" x14ac:dyDescent="0.25">
      <c r="A45" s="1">
        <v>6</v>
      </c>
      <c r="B45" s="2" t="s">
        <v>26</v>
      </c>
      <c r="C45" s="2" t="s">
        <v>23</v>
      </c>
      <c r="D45" s="2" t="s">
        <v>22</v>
      </c>
      <c r="F45" t="s">
        <v>48</v>
      </c>
      <c r="G45" t="s">
        <v>55</v>
      </c>
      <c r="H45">
        <v>0</v>
      </c>
      <c r="I45" s="15">
        <v>0</v>
      </c>
    </row>
    <row r="46" spans="1:9" x14ac:dyDescent="0.25">
      <c r="A46" s="1">
        <v>10</v>
      </c>
      <c r="B46" s="2" t="s">
        <v>26</v>
      </c>
      <c r="C46" s="2" t="s">
        <v>21</v>
      </c>
      <c r="D46" s="2" t="s">
        <v>25</v>
      </c>
      <c r="G46" t="s">
        <v>37</v>
      </c>
      <c r="H46">
        <v>2</v>
      </c>
      <c r="I46" s="15"/>
    </row>
    <row r="47" spans="1:9" x14ac:dyDescent="0.25">
      <c r="A47" s="1">
        <v>14</v>
      </c>
      <c r="B47" s="2" t="s">
        <v>26</v>
      </c>
      <c r="C47" s="2" t="s">
        <v>23</v>
      </c>
      <c r="D47" s="2" t="s">
        <v>22</v>
      </c>
      <c r="F47" t="s">
        <v>49</v>
      </c>
      <c r="G47" t="s">
        <v>55</v>
      </c>
      <c r="H47">
        <v>3</v>
      </c>
      <c r="I47" s="15">
        <v>0</v>
      </c>
    </row>
    <row r="48" spans="1:9" x14ac:dyDescent="0.25">
      <c r="G48" t="s">
        <v>37</v>
      </c>
      <c r="H48">
        <v>0</v>
      </c>
      <c r="I48" s="15"/>
    </row>
    <row r="51" spans="1:6" x14ac:dyDescent="0.25">
      <c r="B51" t="s">
        <v>42</v>
      </c>
      <c r="C51">
        <v>1.9973094021974891E-2</v>
      </c>
    </row>
    <row r="52" spans="1:6" x14ac:dyDescent="0.25">
      <c r="B52" t="s">
        <v>46</v>
      </c>
      <c r="C52">
        <v>1.9973094021974891E-2</v>
      </c>
    </row>
    <row r="53" spans="1:6" x14ac:dyDescent="0.25">
      <c r="B53" s="7" t="s">
        <v>50</v>
      </c>
      <c r="C53" s="7">
        <v>0.97095059445466858</v>
      </c>
    </row>
    <row r="55" spans="1:6" x14ac:dyDescent="0.25">
      <c r="B55" s="10" t="s">
        <v>64</v>
      </c>
      <c r="C55" s="10"/>
      <c r="D55" s="10"/>
    </row>
    <row r="57" spans="1:6" x14ac:dyDescent="0.25">
      <c r="A57" s="1" t="s">
        <v>21</v>
      </c>
      <c r="B57" s="2" t="s">
        <v>13</v>
      </c>
      <c r="C57" s="2" t="s">
        <v>14</v>
      </c>
      <c r="D57" s="2" t="s">
        <v>15</v>
      </c>
      <c r="E57" s="2" t="s">
        <v>16</v>
      </c>
      <c r="F57" s="2" t="s">
        <v>17</v>
      </c>
    </row>
    <row r="58" spans="1:6" x14ac:dyDescent="0.25">
      <c r="A58" s="1">
        <v>4</v>
      </c>
      <c r="B58" s="2" t="s">
        <v>26</v>
      </c>
      <c r="C58" s="2" t="s">
        <v>27</v>
      </c>
      <c r="D58" s="2" t="s">
        <v>20</v>
      </c>
      <c r="E58" s="2" t="s">
        <v>21</v>
      </c>
      <c r="F58" s="2" t="s">
        <v>25</v>
      </c>
    </row>
    <row r="59" spans="1:6" x14ac:dyDescent="0.25">
      <c r="A59" s="1">
        <v>5</v>
      </c>
      <c r="B59" s="2" t="s">
        <v>26</v>
      </c>
      <c r="C59" s="2" t="s">
        <v>27</v>
      </c>
      <c r="D59" s="2" t="s">
        <v>28</v>
      </c>
      <c r="E59" s="2" t="s">
        <v>21</v>
      </c>
      <c r="F59" s="2" t="s">
        <v>25</v>
      </c>
    </row>
    <row r="60" spans="1:6" x14ac:dyDescent="0.25">
      <c r="A60" s="1">
        <v>6</v>
      </c>
      <c r="B60" s="2" t="s">
        <v>26</v>
      </c>
      <c r="C60" s="2" t="s">
        <v>27</v>
      </c>
      <c r="D60" s="2" t="s">
        <v>28</v>
      </c>
      <c r="E60" s="2" t="s">
        <v>23</v>
      </c>
      <c r="F60" s="2" t="s">
        <v>22</v>
      </c>
    </row>
    <row r="61" spans="1:6" x14ac:dyDescent="0.25">
      <c r="A61" s="1">
        <v>10</v>
      </c>
      <c r="B61" s="2" t="s">
        <v>26</v>
      </c>
      <c r="C61" s="2" t="s">
        <v>29</v>
      </c>
      <c r="D61" s="2" t="s">
        <v>28</v>
      </c>
      <c r="E61" s="2" t="s">
        <v>21</v>
      </c>
      <c r="F61" s="2" t="s">
        <v>25</v>
      </c>
    </row>
    <row r="62" spans="1:6" x14ac:dyDescent="0.25">
      <c r="A62" s="1">
        <v>14</v>
      </c>
      <c r="B62" s="2" t="s">
        <v>26</v>
      </c>
      <c r="C62" s="2" t="s">
        <v>29</v>
      </c>
      <c r="D62" s="2" t="s">
        <v>20</v>
      </c>
      <c r="E62" s="2" t="s">
        <v>23</v>
      </c>
      <c r="F62" s="2" t="s">
        <v>22</v>
      </c>
    </row>
  </sheetData>
  <mergeCells count="7">
    <mergeCell ref="I47:I48"/>
    <mergeCell ref="I23:I24"/>
    <mergeCell ref="I25:I26"/>
    <mergeCell ref="I27:I28"/>
    <mergeCell ref="I35:I36"/>
    <mergeCell ref="I37:I38"/>
    <mergeCell ref="I45:I46"/>
  </mergeCells>
  <conditionalFormatting sqref="E58:F62">
    <cfRule type="containsText" dxfId="6" priority="7" operator="containsText" text="No">
      <formula>NOT(ISERROR(SEARCH("No",E58)))</formula>
    </cfRule>
  </conditionalFormatting>
  <conditionalFormatting sqref="E58:E59 E61">
    <cfRule type="containsText" dxfId="5" priority="6" operator="containsText" text="No">
      <formula>NOT(ISERROR(SEARCH("No",E58)))</formula>
    </cfRule>
  </conditionalFormatting>
  <conditionalFormatting sqref="F58:F59 F61">
    <cfRule type="containsText" dxfId="4" priority="5" operator="containsText" text="Responded">
      <formula>NOT(ISERROR(SEARCH("Responded",F58)))</formula>
    </cfRule>
  </conditionalFormatting>
  <conditionalFormatting sqref="B58:B59">
    <cfRule type="containsText" dxfId="3" priority="4" operator="containsText" text="Urban">
      <formula>NOT(ISERROR(SEARCH("Urban",B58)))</formula>
    </cfRule>
  </conditionalFormatting>
  <conditionalFormatting sqref="B61">
    <cfRule type="containsText" dxfId="2" priority="3" operator="containsText" text="Urban">
      <formula>NOT(ISERROR(SEARCH("Urban",B61)))</formula>
    </cfRule>
  </conditionalFormatting>
  <conditionalFormatting sqref="E60 E62">
    <cfRule type="containsText" dxfId="1" priority="2" operator="containsText" text="Yes">
      <formula>NOT(ISERROR(SEARCH("Yes",E60)))</formula>
    </cfRule>
  </conditionalFormatting>
  <conditionalFormatting sqref="B60 B62">
    <cfRule type="containsText" dxfId="0" priority="1" operator="containsText" text="Urban">
      <formula>NOT(ISERROR(SEARCH("Urban",B60)))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A794-BE00-4DD2-854F-7479B1A14C4E}">
  <dimension ref="B27:I33"/>
  <sheetViews>
    <sheetView zoomScale="70" zoomScaleNormal="70" workbookViewId="0">
      <selection activeCell="P20" sqref="P20"/>
    </sheetView>
  </sheetViews>
  <sheetFormatPr defaultRowHeight="15" x14ac:dyDescent="0.25"/>
  <sheetData>
    <row r="27" spans="2:9" ht="26.25" x14ac:dyDescent="0.4">
      <c r="B27" s="16" t="s">
        <v>65</v>
      </c>
      <c r="C27" s="16"/>
      <c r="D27" s="16"/>
      <c r="E27" s="16"/>
      <c r="F27" s="16"/>
      <c r="G27" s="16"/>
      <c r="H27" s="16"/>
      <c r="I27" s="16"/>
    </row>
    <row r="28" spans="2:9" ht="26.25" x14ac:dyDescent="0.4">
      <c r="B28" s="20" t="s">
        <v>66</v>
      </c>
      <c r="C28" s="20"/>
      <c r="D28" s="20"/>
      <c r="E28" s="20"/>
      <c r="F28" s="20"/>
      <c r="G28" s="20"/>
      <c r="H28" s="20"/>
      <c r="I28" s="20"/>
    </row>
    <row r="29" spans="2:9" ht="26.25" x14ac:dyDescent="0.4">
      <c r="B29" s="20" t="s">
        <v>67</v>
      </c>
      <c r="C29" s="20"/>
      <c r="D29" s="20"/>
      <c r="E29" s="20"/>
      <c r="F29" s="20"/>
      <c r="G29" s="20"/>
      <c r="H29" s="20"/>
      <c r="I29" s="20"/>
    </row>
    <row r="30" spans="2:9" ht="26.25" x14ac:dyDescent="0.4">
      <c r="B30" s="8"/>
      <c r="C30" s="8"/>
      <c r="D30" s="8"/>
      <c r="E30" s="8"/>
    </row>
    <row r="31" spans="2:9" ht="26.25" x14ac:dyDescent="0.4">
      <c r="B31" s="19" t="s">
        <v>68</v>
      </c>
      <c r="C31" s="19"/>
      <c r="D31" s="19"/>
      <c r="E31" s="19"/>
      <c r="F31" s="19"/>
      <c r="G31" s="19"/>
      <c r="H31" s="19"/>
      <c r="I31" s="19"/>
    </row>
    <row r="32" spans="2:9" ht="26.25" x14ac:dyDescent="0.25">
      <c r="B32" s="17" t="s">
        <v>70</v>
      </c>
      <c r="C32" s="17"/>
      <c r="D32" s="17"/>
      <c r="E32" s="17"/>
      <c r="F32" s="17"/>
      <c r="G32" s="17"/>
      <c r="H32" s="17"/>
      <c r="I32" s="17"/>
    </row>
    <row r="33" spans="2:9" ht="26.25" x14ac:dyDescent="0.25">
      <c r="B33" s="18" t="s">
        <v>69</v>
      </c>
      <c r="C33" s="18"/>
      <c r="D33" s="18"/>
      <c r="E33" s="18"/>
      <c r="F33" s="18"/>
      <c r="G33" s="18"/>
      <c r="H33" s="18"/>
      <c r="I33" s="18"/>
    </row>
  </sheetData>
  <mergeCells count="6">
    <mergeCell ref="B27:I27"/>
    <mergeCell ref="B32:I32"/>
    <mergeCell ref="B33:I33"/>
    <mergeCell ref="B31:I31"/>
    <mergeCell ref="B28:I28"/>
    <mergeCell ref="B29:I2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fuzzy</vt:lpstr>
      <vt:lpstr>decision</vt:lpstr>
      <vt:lpstr>decision_suburban</vt:lpstr>
      <vt:lpstr>decision_rural</vt:lpstr>
      <vt:lpstr>decision_urban</vt:lpstr>
      <vt:lpstr>decision_final_dan_soal1b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Fadhlurrahman</dc:creator>
  <cp:lastModifiedBy>Afif Fadhlurrahman</cp:lastModifiedBy>
  <dcterms:created xsi:type="dcterms:W3CDTF">2020-11-02T06:54:55Z</dcterms:created>
  <dcterms:modified xsi:type="dcterms:W3CDTF">2020-11-06T13:30:45Z</dcterms:modified>
</cp:coreProperties>
</file>