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89C568EF-2C3C-4155-8187-DF10562D7BB4}" xr6:coauthVersionLast="47" xr6:coauthVersionMax="47" xr10:uidLastSave="{00000000-0000-0000-0000-000000000000}"/>
  <bookViews>
    <workbookView xWindow="-108" yWindow="-108" windowWidth="23256" windowHeight="12456" tabRatio="446" activeTab="1" xr2:uid="{00000000-000D-0000-FFFF-FFFF00000000}"/>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08" i="1" l="1"/>
  <c r="U65" i="1" l="1"/>
  <c r="X63" i="1" l="1"/>
  <c r="AF94" i="1" l="1"/>
  <c r="AD94" i="1"/>
  <c r="AA93" i="1"/>
  <c r="X93" i="1"/>
  <c r="U93" i="1"/>
  <c r="AA92" i="1"/>
  <c r="X92" i="1"/>
  <c r="U92" i="1"/>
  <c r="AA91" i="1"/>
  <c r="X91" i="1"/>
  <c r="U91" i="1"/>
  <c r="AA90" i="1"/>
  <c r="X90" i="1"/>
  <c r="U90" i="1"/>
  <c r="AA89" i="1"/>
  <c r="X89" i="1"/>
  <c r="U89" i="1"/>
  <c r="AA88" i="1"/>
  <c r="X88" i="1"/>
  <c r="U88" i="1"/>
  <c r="AA87" i="1"/>
  <c r="X87" i="1"/>
  <c r="U87" i="1"/>
  <c r="AA86" i="1"/>
  <c r="X86" i="1"/>
  <c r="U86" i="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J70" i="1" s="1"/>
  <c r="AA69" i="1"/>
  <c r="X69" i="1"/>
  <c r="U69" i="1"/>
  <c r="AA68" i="1"/>
  <c r="X68" i="1"/>
  <c r="U68" i="1"/>
  <c r="AA67" i="1"/>
  <c r="X67" i="1"/>
  <c r="U67" i="1"/>
  <c r="AA66" i="1"/>
  <c r="X66" i="1"/>
  <c r="U66" i="1"/>
  <c r="AA65" i="1"/>
  <c r="X65" i="1"/>
  <c r="AJ65" i="1" s="1"/>
  <c r="AA64" i="1"/>
  <c r="X64" i="1"/>
  <c r="U64" i="1"/>
  <c r="AA63" i="1"/>
  <c r="U63" i="1"/>
  <c r="AJ66" i="1" l="1"/>
  <c r="AJ67" i="1"/>
  <c r="AJ87" i="1"/>
  <c r="AJ83" i="1"/>
  <c r="AJ68" i="1"/>
  <c r="U99" i="1"/>
  <c r="AJ91" i="1"/>
  <c r="AJ72" i="1"/>
  <c r="AJ78" i="1"/>
  <c r="AA99" i="1"/>
  <c r="AJ71" i="1"/>
  <c r="AJ75" i="1"/>
  <c r="AJ84" i="1"/>
  <c r="AJ77" i="1"/>
  <c r="AJ85" i="1"/>
  <c r="AJ86" i="1"/>
  <c r="AJ69" i="1"/>
  <c r="AJ82" i="1"/>
  <c r="X94" i="1"/>
  <c r="AJ76" i="1"/>
  <c r="AJ92" i="1"/>
  <c r="AJ93" i="1"/>
  <c r="AJ79" i="1"/>
  <c r="AJ74" i="1"/>
  <c r="AJ90" i="1"/>
  <c r="AJ80" i="1"/>
  <c r="AJ88" i="1"/>
  <c r="AA94" i="1"/>
  <c r="AJ64" i="1"/>
  <c r="AJ73" i="1"/>
  <c r="AJ81" i="1"/>
  <c r="AJ89" i="1"/>
  <c r="U94" i="1"/>
  <c r="AJ63" i="1"/>
  <c r="AJ94" i="1" l="1"/>
  <c r="BG94" i="1"/>
  <c r="M92" i="1" l="1"/>
  <c r="Q92" i="1"/>
  <c r="AC13" i="1"/>
  <c r="AC12" i="1"/>
  <c r="AC11" i="1"/>
  <c r="AB12" i="1"/>
  <c r="AB11" i="1"/>
  <c r="AE11" i="1" l="1"/>
  <c r="AC14" i="1"/>
  <c r="AE12" i="1"/>
  <c r="W17" i="1"/>
  <c r="V17" i="1"/>
  <c r="U17" i="1"/>
  <c r="AF107" i="1"/>
  <c r="AF108" i="1"/>
  <c r="N24" i="1"/>
  <c r="M24" i="1"/>
  <c r="L24" i="1"/>
  <c r="AB57" i="1"/>
  <c r="AB13" i="1"/>
  <c r="AE13" i="1" s="1"/>
  <c r="AB14" i="1" l="1"/>
  <c r="AF109" i="1"/>
  <c r="BK94" i="1" l="1"/>
  <c r="AY94" i="1"/>
  <c r="BE94" i="1" l="1"/>
  <c r="Q65" i="1"/>
  <c r="Q66" i="1"/>
  <c r="Q69" i="1"/>
  <c r="Q71" i="1"/>
  <c r="Q74" i="1"/>
  <c r="Q75" i="1"/>
  <c r="Q76" i="1"/>
  <c r="Q77" i="1"/>
  <c r="Q78" i="1"/>
  <c r="Q79" i="1"/>
  <c r="Q80" i="1"/>
  <c r="Q81" i="1"/>
  <c r="Q82" i="1"/>
  <c r="Q83" i="1"/>
  <c r="Q84" i="1"/>
  <c r="Q85" i="1"/>
  <c r="Q86" i="1"/>
  <c r="Q87" i="1"/>
  <c r="Q88" i="1"/>
  <c r="Q89" i="1"/>
  <c r="Q90" i="1"/>
  <c r="Q91" i="1"/>
  <c r="Q93" i="1"/>
  <c r="G135" i="1" l="1"/>
  <c r="AV94" i="1" l="1"/>
  <c r="M74" i="1" l="1"/>
  <c r="Z107" i="1" l="1"/>
  <c r="M135" i="1"/>
  <c r="AB35" i="1" l="1"/>
  <c r="X99" i="1" l="1"/>
  <c r="M70" i="1" l="1"/>
  <c r="B11" i="1" l="1"/>
  <c r="B13" i="1"/>
  <c r="B14" i="1"/>
  <c r="P17" i="1"/>
  <c r="M64" i="1"/>
  <c r="M65" i="1"/>
  <c r="M66" i="1"/>
  <c r="M67" i="1"/>
  <c r="M68" i="1"/>
  <c r="M69" i="1"/>
  <c r="M71" i="1"/>
  <c r="M72" i="1"/>
  <c r="M75" i="1"/>
  <c r="M76" i="1"/>
  <c r="M77" i="1"/>
  <c r="M78" i="1"/>
  <c r="M79" i="1"/>
  <c r="M80" i="1"/>
  <c r="M81" i="1"/>
  <c r="M82" i="1"/>
  <c r="M83" i="1"/>
  <c r="M84" i="1"/>
  <c r="M85" i="1"/>
  <c r="M86" i="1"/>
  <c r="M87" i="1"/>
  <c r="M88" i="1"/>
  <c r="M89" i="1"/>
  <c r="M90" i="1"/>
  <c r="M91" i="1"/>
  <c r="M93" i="1"/>
  <c r="AB47" i="1"/>
  <c r="AB29" i="1"/>
  <c r="AB30" i="1"/>
  <c r="AB31" i="1"/>
  <c r="AB32" i="1"/>
  <c r="AB33" i="1"/>
  <c r="AB34" i="1"/>
  <c r="AB36" i="1"/>
  <c r="AB37" i="1"/>
  <c r="AB38" i="1"/>
  <c r="AB39" i="1"/>
  <c r="AB40" i="1"/>
  <c r="AB41" i="1"/>
  <c r="AB42" i="1"/>
  <c r="AB43" i="1"/>
  <c r="AB44" i="1"/>
  <c r="AB45" i="1"/>
  <c r="AB46" i="1"/>
  <c r="AB48" i="1"/>
  <c r="AB49" i="1"/>
  <c r="AB50" i="1"/>
  <c r="AB51" i="1"/>
  <c r="AB52" i="1"/>
  <c r="AB53" i="1"/>
  <c r="AB54" i="1"/>
  <c r="AB55" i="1"/>
  <c r="AB56" i="1"/>
  <c r="AB58" i="1"/>
  <c r="P61" i="1" l="1"/>
  <c r="AQ5" i="1"/>
  <c r="AQ61" i="1" s="1"/>
  <c r="B30" i="1"/>
  <c r="B31" i="1"/>
  <c r="B34" i="1"/>
  <c r="B39" i="1"/>
  <c r="B40" i="1"/>
  <c r="B41" i="1"/>
  <c r="B43" i="1"/>
  <c r="B44" i="1"/>
  <c r="B45" i="1"/>
  <c r="B46" i="1"/>
  <c r="B50" i="1"/>
  <c r="B51" i="1"/>
  <c r="B52" i="1"/>
  <c r="B53" i="1"/>
  <c r="B54" i="1"/>
  <c r="B55" i="1"/>
  <c r="B56" i="1"/>
  <c r="AK108" i="1"/>
  <c r="AE108" i="1"/>
  <c r="AC108" i="1"/>
  <c r="I99" i="1"/>
  <c r="F99" i="1"/>
  <c r="C99" i="1"/>
  <c r="C98" i="1"/>
  <c r="M63" i="1"/>
  <c r="C100" i="1" l="1"/>
  <c r="X98" i="1"/>
  <c r="C94" i="1" l="1"/>
  <c r="F94" i="1"/>
  <c r="I94" i="1"/>
  <c r="B106" i="1"/>
  <c r="B107" i="1"/>
  <c r="B115" i="1"/>
  <c r="B116" i="1"/>
  <c r="B117" i="1"/>
  <c r="B119" i="1"/>
  <c r="B120" i="1"/>
  <c r="B121" i="1"/>
  <c r="B122" i="1"/>
  <c r="B126" i="1"/>
  <c r="B127" i="1"/>
  <c r="B128" i="1"/>
  <c r="B129" i="1"/>
  <c r="B130" i="1"/>
  <c r="B131" i="1"/>
  <c r="B132" i="1"/>
  <c r="B134" i="1"/>
  <c r="AE3" i="1" l="1"/>
  <c r="P96" i="1"/>
  <c r="AE6" i="1"/>
  <c r="AE5" i="1"/>
  <c r="AD3" i="1" l="1"/>
  <c r="AQ7" i="1"/>
  <c r="AE4" i="1" s="1"/>
  <c r="A96" i="1" l="1"/>
  <c r="AD4" i="1"/>
  <c r="Q135" i="1" l="1"/>
  <c r="A102" i="1"/>
  <c r="A61" i="1" l="1"/>
  <c r="D59" i="1" l="1"/>
  <c r="AG29" i="1" s="1"/>
  <c r="E59" i="1"/>
  <c r="AG31" i="1" s="1"/>
  <c r="F59" i="1"/>
  <c r="AG32" i="1" s="1"/>
  <c r="G59" i="1"/>
  <c r="AG33" i="1" s="1"/>
  <c r="H59" i="1"/>
  <c r="AG34" i="1" s="1"/>
  <c r="I59" i="1"/>
  <c r="AG35" i="1" s="1"/>
  <c r="J59" i="1"/>
  <c r="AG36" i="1" s="1"/>
  <c r="K59" i="1"/>
  <c r="AG37" i="1" s="1"/>
  <c r="L59" i="1"/>
  <c r="AG38" i="1" s="1"/>
  <c r="M59" i="1"/>
  <c r="AG39" i="1" s="1"/>
  <c r="N59" i="1"/>
  <c r="AG40" i="1" s="1"/>
  <c r="O59" i="1"/>
  <c r="AG41" i="1" s="1"/>
  <c r="P59" i="1"/>
  <c r="AM28" i="1" s="1"/>
  <c r="Q59" i="1"/>
  <c r="AM29" i="1" s="1"/>
  <c r="R59" i="1"/>
  <c r="AM31" i="1" s="1"/>
  <c r="S59" i="1"/>
  <c r="AM32" i="1" s="1"/>
  <c r="T59" i="1"/>
  <c r="AM33" i="1" s="1"/>
  <c r="U59" i="1"/>
  <c r="AM34" i="1" s="1"/>
  <c r="V59" i="1"/>
  <c r="AM35" i="1" s="1"/>
  <c r="W59" i="1"/>
  <c r="AM36" i="1" s="1"/>
  <c r="X59" i="1"/>
  <c r="AM37" i="1" s="1"/>
  <c r="Y59" i="1"/>
  <c r="AM38" i="1" s="1"/>
  <c r="Z59" i="1"/>
  <c r="AM30" i="1" s="1"/>
  <c r="AA59" i="1"/>
  <c r="AG30" i="1" s="1"/>
  <c r="C59" i="1"/>
  <c r="AG28" i="1" s="1"/>
  <c r="AD30" i="1"/>
  <c r="AJ30" i="1"/>
  <c r="AJ38" i="1"/>
  <c r="AJ37" i="1"/>
  <c r="AJ36" i="1"/>
  <c r="AJ35" i="1"/>
  <c r="AJ34" i="1"/>
  <c r="AJ33" i="1"/>
  <c r="AJ32" i="1"/>
  <c r="AJ31" i="1"/>
  <c r="AJ29" i="1"/>
  <c r="AJ28" i="1"/>
  <c r="AD41" i="1"/>
  <c r="AD40" i="1"/>
  <c r="AD39" i="1"/>
  <c r="AD38" i="1"/>
  <c r="AD37" i="1"/>
  <c r="AD36" i="1"/>
  <c r="AD35" i="1"/>
  <c r="AD34" i="1"/>
  <c r="AD33" i="1"/>
  <c r="AD32" i="1"/>
  <c r="AD31" i="1"/>
  <c r="AD29" i="1"/>
  <c r="AD28" i="1"/>
  <c r="AD6" i="1"/>
  <c r="AD5" i="1"/>
  <c r="B28" i="1"/>
  <c r="AM42" i="1" l="1"/>
  <c r="AC107" i="1"/>
  <c r="AC109" i="1" s="1"/>
  <c r="AE107" i="1"/>
  <c r="AE109" i="1" s="1"/>
  <c r="AK107" i="1"/>
  <c r="AK109" i="1" s="1"/>
  <c r="J135" i="1"/>
  <c r="B104" i="1" l="1"/>
  <c r="F98" i="1" l="1"/>
  <c r="Q63" i="1" l="1"/>
  <c r="M94" i="1" l="1"/>
  <c r="I98" i="1"/>
  <c r="I100" i="1" l="1"/>
  <c r="M99" i="1"/>
  <c r="M98" i="1" l="1"/>
  <c r="M100" i="1" s="1"/>
  <c r="F100"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8" i="1"/>
  <c r="AB59" i="1" s="1"/>
  <c r="F90" i="6" l="1"/>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9" i="1"/>
  <c r="X100" i="1"/>
  <c r="C101" i="6"/>
  <c r="C135" i="1" l="1"/>
  <c r="Z109" i="1"/>
  <c r="U98" i="1"/>
  <c r="U100" i="1" s="1"/>
  <c r="AE98" i="1" l="1"/>
  <c r="AE100" i="1" s="1"/>
  <c r="BB94" i="1" l="1"/>
  <c r="AA98" i="1" l="1"/>
  <c r="AA100" i="1" s="1"/>
  <c r="AE14" i="1" l="1"/>
</calcChain>
</file>

<file path=xl/sharedStrings.xml><?xml version="1.0" encoding="utf-8"?>
<sst xmlns="http://schemas.openxmlformats.org/spreadsheetml/2006/main" count="80859" uniqueCount="16037">
  <si>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</si>
  <si>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</si>
  <si>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</si>
  <si>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</si>
  <si>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</si>
  <si>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</si>
  <si>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</si>
  <si>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</si>
  <si>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</si>
  <si>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</si>
  <si>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</si>
  <si>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</si>
  <si>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</si>
  <si>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</si>
  <si>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</si>
  <si>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</si>
  <si>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</si>
  <si>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</si>
  <si>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</si>
  <si>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</si>
  <si>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</si>
  <si>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</si>
  <si>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</si>
  <si>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</si>
  <si>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</si>
  <si>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</si>
  <si>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</si>
  <si>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</si>
  <si>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</si>
  <si>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</si>
  <si>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</si>
  <si>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</si>
  <si>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</si>
  <si>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</si>
  <si>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</si>
  <si>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</si>
  <si>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</si>
  <si>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</si>
  <si>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</si>
  <si>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</si>
  <si>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</si>
  <si>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</si>
  <si>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</si>
  <si>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</si>
  <si>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</si>
  <si>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</si>
  <si>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</si>
  <si>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</si>
  <si>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</si>
  <si>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</si>
  <si>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</si>
  <si>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</si>
  <si>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</si>
  <si>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</si>
  <si>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</si>
  <si>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</si>
  <si>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</si>
  <si>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</si>
  <si>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</si>
  <si>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</si>
  <si>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</si>
  <si>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</si>
  <si>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</si>
  <si>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</si>
  <si>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</si>
  <si>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</si>
  <si>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</si>
  <si>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</si>
  <si>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</si>
  <si>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</si>
  <si>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</si>
  <si>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</si>
  <si>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</si>
  <si>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</si>
  <si>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</si>
  <si>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</si>
  <si>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</si>
  <si>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</si>
  <si>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</si>
  <si>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</si>
  <si>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</si>
  <si>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</si>
  <si>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</si>
  <si>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</si>
  <si>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</si>
  <si>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</si>
  <si>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</si>
  <si>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</si>
  <si>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</si>
  <si>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</si>
  <si>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</si>
  <si>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</si>
  <si>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</si>
  <si>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</si>
  <si>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</si>
  <si>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</si>
  <si>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</si>
  <si>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</si>
  <si>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</si>
  <si>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</si>
  <si>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</si>
  <si>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</si>
  <si>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</si>
  <si>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</si>
  <si>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</si>
  <si>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</si>
  <si>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</si>
  <si>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</si>
  <si>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</si>
  <si>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</si>
  <si>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</si>
  <si>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</si>
  <si>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</si>
  <si>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</si>
  <si>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</si>
  <si>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</si>
  <si>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</si>
  <si>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</si>
  <si>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</si>
  <si>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</si>
  <si>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</si>
  <si>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</si>
  <si>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</si>
  <si>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</si>
  <si>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</si>
  <si>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</si>
  <si>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</si>
  <si>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</si>
  <si>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</si>
  <si>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</si>
  <si>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</si>
  <si>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</si>
  <si>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</si>
  <si>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</si>
  <si>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</si>
  <si>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</si>
  <si>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</si>
  <si>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</si>
  <si>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</si>
  <si>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</si>
  <si>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</si>
  <si>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</si>
  <si>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</si>
  <si>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</si>
  <si>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</si>
  <si>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</si>
  <si>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</si>
  <si>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</si>
  <si>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</si>
  <si>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</si>
  <si>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</si>
  <si>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</si>
  <si>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</si>
  <si>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</si>
  <si>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</si>
  <si>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</si>
  <si>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</si>
  <si>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</si>
  <si>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</si>
  <si>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</si>
  <si>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</si>
  <si>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</si>
  <si>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</si>
  <si>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</si>
  <si>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</si>
  <si>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</si>
  <si>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</si>
  <si>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</si>
  <si>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</si>
  <si>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</si>
  <si>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</si>
  <si>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</si>
  <si>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</si>
  <si>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</si>
  <si>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</si>
  <si>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</si>
  <si>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</si>
  <si>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</si>
  <si>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</si>
  <si>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</si>
  <si>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</si>
  <si>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</si>
  <si>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</si>
  <si>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</si>
  <si>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</si>
  <si>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</si>
  <si>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</si>
  <si>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</si>
  <si>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</si>
  <si>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</si>
  <si>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</si>
  <si>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</si>
  <si>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</si>
  <si>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</si>
  <si>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</si>
  <si>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</si>
  <si>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</si>
  <si>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</si>
  <si>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</si>
  <si>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</si>
  <si>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</si>
  <si>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</si>
  <si>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</si>
  <si>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</si>
  <si>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</si>
  <si>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</si>
  <si>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</si>
  <si>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</si>
  <si>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</si>
  <si>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</si>
  <si>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</si>
  <si>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</si>
  <si>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</si>
  <si>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</si>
  <si>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</si>
  <si>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</si>
  <si>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</si>
  <si>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</si>
  <si>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</si>
  <si>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</si>
  <si>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</si>
  <si>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</si>
  <si>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</si>
  <si>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</si>
  <si>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</si>
  <si>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</si>
  <si>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</si>
  <si>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</si>
  <si>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</si>
  <si>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</si>
  <si>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</si>
  <si>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</si>
  <si>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</si>
  <si>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</si>
  <si>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</si>
  <si>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</si>
  <si>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</si>
  <si>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</si>
  <si>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</si>
  <si>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</si>
  <si>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</si>
  <si>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</si>
  <si>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</si>
  <si>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</si>
  <si>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</si>
  <si>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</si>
  <si>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</si>
  <si>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</si>
  <si>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</si>
  <si>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</si>
  <si>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</si>
  <si>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</si>
  <si>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</si>
  <si>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</si>
  <si>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</si>
  <si>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</si>
  <si>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</si>
  <si>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</si>
  <si>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</si>
  <si>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</si>
  <si>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</si>
  <si>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</si>
  <si>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</si>
  <si>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</si>
  <si>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</si>
  <si>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</si>
  <si>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</si>
  <si>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</si>
  <si>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</si>
  <si>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</si>
  <si>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</si>
  <si>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</si>
  <si>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</si>
  <si>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</si>
  <si>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</si>
  <si>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</si>
  <si>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</si>
  <si>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</si>
  <si>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</si>
  <si>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</si>
  <si>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</si>
  <si>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</si>
  <si>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</si>
  <si>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</si>
  <si>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</si>
  <si>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</si>
  <si>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</si>
  <si>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</si>
  <si>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</si>
  <si>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</si>
  <si>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</si>
  <si>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</si>
  <si>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</si>
  <si>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</si>
  <si>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</si>
  <si>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</si>
  <si>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</si>
  <si>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</si>
  <si>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</si>
  <si>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</si>
  <si>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</si>
  <si>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</si>
  <si>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</si>
  <si>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</si>
  <si>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</si>
  <si>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</si>
  <si>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</si>
  <si>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</si>
  <si>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</si>
  <si>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</si>
  <si>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</si>
  <si>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</si>
  <si>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</si>
  <si>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</si>
  <si>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</si>
  <si>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</si>
  <si>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</si>
  <si>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</si>
  <si>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</si>
  <si>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</si>
  <si>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</si>
  <si>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</si>
  <si>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</si>
  <si>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</si>
  <si>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</si>
  <si>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</si>
  <si>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</si>
  <si>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</si>
  <si>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</si>
  <si>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</si>
  <si>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</si>
  <si>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</si>
  <si>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</si>
  <si>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</si>
  <si>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</si>
  <si>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</si>
  <si>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</si>
  <si>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</si>
  <si>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</si>
  <si>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</si>
  <si>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</si>
  <si>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</si>
  <si>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</si>
  <si>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</si>
  <si>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</si>
  <si>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</si>
  <si>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</si>
  <si>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</si>
  <si>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</si>
  <si>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</si>
  <si>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</si>
  <si>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</si>
  <si>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</si>
  <si>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</si>
  <si>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</si>
  <si>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</si>
  <si>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</si>
  <si>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</si>
  <si>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</si>
  <si>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</si>
  <si>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</si>
  <si>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</si>
  <si>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</si>
  <si>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</si>
  <si>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</si>
  <si>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</si>
  <si>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</si>
  <si>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</si>
  <si>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</si>
  <si>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</si>
  <si>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</si>
  <si>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</si>
  <si>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</si>
  <si>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</si>
  <si>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</si>
  <si>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</si>
  <si>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</si>
  <si>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</si>
  <si>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</si>
  <si>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</si>
  <si>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</si>
  <si>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</si>
  <si>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</si>
  <si>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</si>
  <si>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</si>
  <si>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</si>
  <si>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</si>
  <si>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</si>
  <si>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</si>
  <si>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</si>
  <si>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</si>
  <si>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</si>
  <si>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</si>
  <si>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</si>
  <si>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</si>
  <si>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</si>
  <si>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</si>
  <si>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</si>
  <si>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</si>
  <si>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</si>
  <si>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</si>
  <si>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</si>
  <si>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</si>
  <si>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</si>
  <si>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</si>
  <si>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</si>
  <si>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</si>
  <si>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</si>
  <si>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</si>
  <si>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</si>
  <si>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</si>
  <si>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</si>
  <si>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</si>
  <si>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</si>
  <si>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</si>
  <si>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</si>
  <si>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</si>
  <si>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</si>
  <si>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</si>
  <si>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</si>
  <si>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</si>
  <si>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</si>
  <si>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</si>
  <si>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</si>
  <si>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</si>
  <si>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</si>
  <si>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</si>
  <si>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</si>
  <si>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</si>
  <si>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</si>
  <si>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</si>
  <si>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</si>
  <si>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</si>
  <si>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</si>
  <si>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</si>
  <si>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</si>
  <si>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</si>
  <si>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</si>
  <si>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</si>
  <si>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</si>
  <si>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</si>
  <si>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</si>
  <si>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</si>
  <si>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</si>
  <si>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</si>
  <si>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</si>
  <si>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</si>
  <si>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</si>
  <si>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</si>
  <si>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</si>
  <si>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</si>
  <si>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</si>
  <si>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</si>
  <si>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</si>
  <si>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</si>
  <si>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</si>
  <si>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</si>
  <si>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</si>
  <si>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</si>
  <si>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</si>
  <si>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</si>
  <si>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</si>
  <si>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</si>
  <si>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</si>
  <si>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</si>
  <si>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</si>
  <si>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</si>
  <si>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</si>
  <si>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</si>
  <si>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</si>
  <si>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</si>
  <si>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</si>
  <si>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</si>
  <si>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</si>
  <si>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</si>
  <si>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</si>
  <si>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</si>
  <si>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</si>
  <si>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</si>
  <si>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</si>
  <si>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</si>
  <si>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</si>
  <si>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</si>
  <si>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</si>
  <si>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</si>
  <si>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</si>
  <si>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</si>
  <si>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</si>
  <si>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</si>
  <si>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</si>
  <si>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</si>
  <si>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</si>
  <si>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</si>
  <si>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</si>
  <si>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</si>
  <si>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</si>
  <si>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</si>
  <si>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</si>
  <si>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</si>
  <si>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</si>
  <si>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</si>
  <si>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</si>
  <si>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</si>
  <si>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</si>
  <si>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</si>
  <si>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</si>
  <si>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</si>
  <si>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</si>
  <si>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</si>
  <si>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</si>
  <si>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</si>
  <si>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</si>
  <si>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</si>
  <si>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</si>
  <si>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</si>
  <si>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</si>
  <si>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</si>
  <si>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</si>
  <si>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</si>
  <si>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</si>
  <si>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</si>
  <si>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</si>
  <si>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</si>
  <si>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</si>
  <si>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</si>
  <si>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</si>
  <si>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</si>
  <si>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</si>
  <si>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</si>
  <si>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</si>
  <si>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</si>
  <si>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</si>
  <si>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</si>
  <si>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</si>
  <si>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</si>
  <si>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</si>
  <si>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</si>
  <si>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</si>
  <si>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</si>
  <si>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</si>
  <si>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</si>
  <si>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</si>
  <si>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</si>
  <si>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</si>
  <si>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</si>
  <si>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</si>
  <si>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</si>
  <si>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</si>
  <si>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</si>
  <si>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</si>
  <si>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</si>
  <si>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</si>
  <si>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</si>
  <si>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</si>
  <si>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</si>
  <si>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</si>
  <si>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</si>
  <si>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</si>
  <si>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</si>
  <si>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</si>
  <si>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</si>
  <si>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</si>
  <si>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</si>
  <si>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</si>
  <si>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</si>
  <si>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</si>
  <si>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</si>
  <si>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</si>
  <si>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</si>
  <si>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</si>
  <si>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</si>
  <si>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</si>
  <si>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</si>
  <si>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</si>
  <si>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</si>
  <si>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</si>
  <si>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</si>
  <si>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</si>
  <si>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</si>
  <si>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</si>
  <si>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</si>
  <si>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</si>
  <si>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</si>
  <si>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</si>
  <si>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</si>
  <si>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</si>
  <si>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</si>
  <si>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</si>
  <si>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</si>
  <si>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</si>
  <si>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</si>
  <si>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</si>
  <si>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</si>
  <si>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</si>
  <si>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</si>
  <si>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</si>
  <si>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</si>
  <si>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</si>
  <si>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</si>
  <si>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</si>
  <si>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</si>
  <si>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</si>
  <si>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</si>
  <si>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</si>
  <si>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</si>
  <si>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</si>
  <si>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</si>
  <si>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</si>
  <si>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</si>
  <si>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</si>
  <si>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</si>
  <si>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</si>
  <si>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</si>
  <si>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</si>
  <si>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</si>
  <si>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</si>
  <si>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</si>
  <si>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</si>
  <si>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</si>
  <si>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</si>
  <si>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</si>
  <si>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</si>
  <si>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</si>
  <si>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</si>
  <si>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</si>
  <si>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</si>
  <si>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</si>
  <si>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</si>
  <si>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</si>
  <si>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</si>
  <si>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</si>
  <si>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</si>
  <si>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</si>
  <si>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</si>
  <si>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</si>
  <si>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</si>
  <si>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</si>
  <si>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</si>
  <si>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</si>
  <si>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</si>
  <si>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</si>
  <si>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</si>
  <si>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</si>
  <si>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</si>
  <si>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</si>
  <si>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</si>
  <si>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</si>
  <si>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</si>
  <si>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</si>
  <si>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</si>
  <si>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</si>
  <si>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</si>
  <si>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</si>
  <si>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</si>
  <si>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</si>
  <si>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</si>
  <si>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</si>
  <si>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</si>
  <si>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</si>
  <si>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</si>
  <si>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</si>
  <si>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</si>
  <si>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</si>
  <si>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</si>
  <si>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</si>
  <si>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</si>
  <si>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</si>
  <si>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</si>
  <si>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</si>
  <si>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</si>
  <si>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</si>
  <si>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</si>
  <si>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</si>
  <si>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</si>
  <si>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</si>
  <si>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</si>
  <si>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</si>
  <si>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</si>
  <si>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</si>
  <si>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</si>
  <si>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</si>
  <si>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</si>
  <si>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</si>
  <si>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</si>
  <si>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</si>
  <si>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</si>
  <si>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</si>
  <si>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</si>
  <si>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</si>
  <si>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</si>
  <si>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</si>
  <si>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</si>
  <si>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</si>
  <si>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</si>
  <si>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</si>
  <si>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</si>
  <si>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</si>
  <si>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</si>
  <si>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</si>
  <si>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</si>
  <si>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</si>
  <si>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</si>
  <si>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</si>
  <si>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</si>
  <si>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</si>
  <si>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</si>
  <si>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</si>
  <si>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</si>
  <si>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</si>
  <si>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</si>
  <si>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</si>
  <si>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</si>
  <si>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</si>
  <si>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</si>
  <si>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</si>
  <si>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</si>
  <si>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</si>
  <si>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</si>
  <si>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</si>
  <si>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</si>
  <si>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</si>
  <si>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</si>
  <si>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</si>
  <si>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</si>
  <si>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</si>
  <si>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</si>
  <si>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</si>
  <si>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</si>
  <si>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</si>
  <si>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</si>
  <si>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</si>
  <si>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</si>
  <si>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</si>
  <si>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</si>
  <si>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</si>
  <si>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</si>
  <si>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</si>
  <si>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</si>
  <si>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</si>
  <si>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</si>
  <si>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</si>
  <si>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</si>
  <si>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</si>
  <si>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</si>
  <si>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</si>
  <si>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</si>
  <si>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</si>
  <si>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</si>
  <si>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</si>
  <si>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</si>
  <si>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</si>
  <si>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</si>
  <si>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</si>
  <si>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</si>
  <si>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</si>
  <si>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</si>
  <si>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</si>
  <si>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</si>
  <si>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</si>
  <si>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</si>
  <si>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</si>
  <si>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</si>
  <si>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</si>
  <si>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</si>
  <si>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</si>
  <si>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</si>
  <si>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</si>
  <si>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</si>
  <si>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</si>
  <si>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</si>
  <si>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</si>
  <si>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</si>
  <si>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</si>
  <si>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</si>
  <si>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</si>
  <si>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</si>
  <si>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</si>
  <si>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</si>
  <si>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</si>
  <si>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</si>
  <si>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</si>
  <si>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</si>
  <si>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</si>
  <si>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</si>
  <si>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</si>
  <si>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</si>
  <si>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</si>
  <si>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</si>
  <si>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</si>
  <si>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</si>
  <si>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</si>
  <si>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</si>
  <si>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</si>
  <si>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</si>
  <si>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</si>
  <si>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</si>
  <si>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</si>
  <si>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</si>
  <si>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</si>
  <si>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</si>
  <si>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</si>
  <si>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</si>
  <si>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</si>
  <si>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</si>
  <si>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</si>
  <si>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</si>
  <si>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</si>
  <si>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</si>
  <si>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</si>
  <si>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</si>
  <si>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</si>
  <si>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</si>
  <si>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</si>
  <si>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</si>
  <si>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</si>
  <si>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</si>
  <si>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</si>
  <si>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</si>
  <si>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</si>
  <si>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</si>
  <si>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</si>
  <si>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</si>
  <si>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</si>
  <si>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</si>
  <si>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</si>
  <si>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</si>
  <si>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</si>
  <si>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</si>
  <si>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</si>
  <si>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</si>
  <si>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</si>
  <si>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</si>
  <si>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</si>
  <si>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</si>
  <si>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</si>
  <si>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</si>
  <si>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</si>
  <si>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</si>
  <si>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</si>
  <si>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</si>
  <si>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</si>
  <si>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</si>
  <si>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</si>
  <si>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</si>
  <si>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</si>
  <si>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</si>
  <si>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</si>
  <si>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</si>
  <si>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</si>
  <si>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</si>
  <si>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</si>
  <si>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</si>
  <si>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</si>
  <si>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</si>
  <si>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</si>
  <si>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</si>
  <si>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</si>
  <si>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</si>
  <si>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</si>
  <si>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</si>
  <si>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</si>
  <si>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</si>
  <si>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</si>
  <si>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</si>
  <si>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</si>
  <si>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</si>
  <si>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</si>
  <si>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</si>
  <si>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</si>
  <si>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</si>
  <si>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</si>
  <si>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</si>
  <si>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</si>
  <si>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</si>
  <si>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</si>
  <si>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</si>
  <si>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</si>
  <si>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</si>
  <si>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</si>
  <si>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</si>
  <si>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</si>
  <si>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</si>
  <si>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</si>
  <si>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</si>
  <si>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</si>
  <si>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</si>
  <si>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</si>
  <si>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</si>
  <si>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</si>
  <si>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</si>
  <si>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</si>
  <si>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</si>
  <si>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</si>
  <si>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</si>
  <si>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</si>
  <si>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</si>
  <si>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</si>
  <si>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</si>
  <si>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</si>
  <si>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</si>
  <si>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</si>
  <si>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</si>
  <si>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</si>
  <si>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</si>
  <si>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</si>
  <si>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</si>
  <si>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</si>
  <si>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</si>
  <si>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</si>
  <si>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</si>
  <si>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</si>
  <si>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</si>
  <si>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</si>
  <si>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</si>
  <si>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</si>
  <si>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</si>
  <si>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</si>
  <si>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</si>
  <si>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</si>
  <si>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</si>
  <si>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</si>
  <si>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</si>
  <si>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</si>
  <si>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</si>
  <si>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</si>
  <si>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</si>
  <si>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</si>
  <si>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</si>
  <si>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</si>
  <si>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</si>
  <si>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</si>
  <si>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</si>
  <si>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</si>
  <si>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</si>
  <si>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</si>
  <si>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</si>
  <si>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</si>
  <si>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</si>
  <si>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</si>
  <si>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</si>
  <si>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</si>
  <si>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</si>
  <si>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</si>
  <si>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</si>
  <si>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</si>
  <si>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</si>
  <si>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</si>
  <si>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</si>
  <si>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</si>
  <si>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</si>
  <si>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</si>
  <si>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</si>
  <si>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</si>
  <si>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</si>
  <si>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</si>
  <si>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</si>
  <si>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</si>
  <si>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</si>
  <si>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</si>
  <si>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</si>
  <si>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</si>
  <si>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</si>
  <si>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</si>
  <si>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</si>
  <si>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</si>
  <si>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</si>
  <si>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</si>
  <si>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</si>
  <si>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</si>
  <si>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</si>
  <si>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</si>
  <si>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</si>
  <si>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</si>
  <si>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</si>
  <si>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</si>
  <si>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</si>
  <si>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</si>
  <si>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</si>
  <si>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</si>
  <si>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</si>
  <si>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</si>
  <si>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</si>
  <si>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</si>
  <si>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</si>
  <si>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</si>
  <si>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</si>
  <si>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</si>
  <si>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</si>
  <si>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</si>
  <si>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</si>
  <si>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</si>
  <si>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</si>
  <si>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</si>
  <si>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</si>
  <si>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</si>
  <si>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</si>
  <si>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</si>
  <si>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</si>
  <si>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</si>
  <si>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</si>
  <si>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</si>
  <si>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</si>
  <si>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</si>
  <si>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</si>
  <si>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</si>
  <si>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</si>
  <si>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</si>
  <si>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</si>
  <si>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</si>
  <si>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</si>
  <si>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</si>
  <si>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</si>
  <si>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</si>
  <si>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</si>
  <si>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</si>
  <si>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</si>
  <si>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</si>
  <si>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</si>
  <si>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</si>
  <si>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</si>
  <si>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</si>
  <si>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</si>
  <si>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</si>
  <si>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</si>
  <si>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</si>
  <si>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</si>
  <si>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</si>
  <si>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</si>
  <si>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</si>
  <si>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</si>
  <si>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</si>
  <si>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</si>
  <si>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</si>
  <si>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</si>
  <si>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</si>
  <si>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</si>
  <si>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</si>
  <si>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</si>
  <si>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</si>
  <si>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</si>
  <si>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</si>
  <si>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</si>
  <si>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</si>
  <si>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</si>
  <si>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</si>
  <si>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</si>
  <si>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</si>
  <si>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</si>
  <si>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</si>
  <si>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</si>
  <si>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</si>
  <si>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</si>
  <si>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</si>
  <si>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</si>
  <si>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</si>
  <si>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</si>
  <si>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</si>
  <si>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</si>
  <si>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</si>
  <si>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</si>
  <si>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</si>
  <si>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</si>
  <si>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</si>
  <si>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</si>
  <si>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</si>
  <si>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</si>
  <si>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</si>
  <si>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</si>
  <si>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</si>
  <si>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</si>
  <si>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</si>
  <si>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</si>
  <si>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</si>
  <si>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</si>
  <si>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</si>
  <si>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</si>
  <si>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</si>
  <si>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</si>
  <si>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</si>
  <si>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</si>
  <si>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</si>
  <si>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</si>
  <si>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</si>
  <si>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</si>
  <si>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</si>
  <si>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</si>
  <si>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</si>
  <si>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</si>
  <si>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</si>
  <si>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</si>
  <si>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</si>
  <si>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</si>
  <si>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</si>
  <si>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</si>
  <si>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</si>
  <si>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</si>
  <si>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</si>
  <si>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</si>
  <si>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</si>
  <si>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</si>
  <si>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</si>
  <si>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</si>
  <si>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</si>
  <si>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</si>
  <si>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</si>
  <si>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</si>
  <si>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</si>
  <si>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</si>
  <si>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</si>
  <si>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</si>
  <si>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</si>
  <si>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</si>
  <si>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</si>
  <si>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</si>
  <si>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</si>
  <si>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</si>
  <si>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</si>
  <si>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</si>
  <si>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</si>
  <si>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</si>
  <si>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</si>
  <si>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</si>
  <si>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</si>
  <si>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</si>
  <si>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</si>
  <si>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</si>
  <si>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</si>
  <si>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</si>
  <si>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</si>
  <si>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</si>
  <si>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</si>
  <si>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</si>
  <si>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</si>
  <si>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</si>
  <si>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</si>
  <si>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</si>
  <si>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</si>
  <si>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</si>
  <si>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</si>
  <si>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</si>
  <si>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</si>
  <si>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</si>
  <si>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</si>
  <si>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</si>
  <si>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</si>
  <si>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</si>
  <si>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</si>
  <si>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</si>
  <si>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</si>
  <si>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</si>
  <si>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</si>
  <si>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</si>
  <si>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</si>
  <si>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</si>
  <si>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</si>
  <si>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</si>
  <si>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</si>
  <si>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</si>
  <si>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</si>
  <si>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</si>
  <si>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</si>
  <si>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</si>
  <si>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</si>
  <si>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</si>
  <si>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</si>
  <si>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</si>
  <si>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</si>
  <si>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</si>
  <si>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</si>
  <si>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</si>
  <si>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</si>
  <si>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</si>
  <si>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</si>
  <si>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</si>
  <si>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</si>
  <si>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</si>
  <si>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</si>
  <si>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</si>
  <si>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</si>
  <si>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</si>
  <si>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</si>
  <si>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</si>
  <si>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</si>
  <si>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</si>
  <si>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</si>
  <si>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</si>
  <si>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</si>
  <si>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</si>
  <si>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</si>
  <si>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</si>
  <si>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</si>
  <si>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</si>
  <si>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</si>
  <si>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</si>
  <si>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</si>
  <si>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</si>
  <si>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</si>
  <si>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</si>
  <si>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</si>
  <si>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</si>
  <si>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</si>
  <si>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</si>
  <si>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</si>
  <si>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</si>
  <si>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</si>
  <si>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</si>
  <si>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</si>
  <si>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</si>
  <si>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</si>
  <si>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</si>
  <si>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</si>
  <si>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</si>
  <si>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</si>
  <si>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</si>
  <si>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</si>
  <si>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</si>
  <si>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</si>
  <si>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</si>
  <si>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</si>
  <si>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</si>
  <si>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</si>
  <si>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</si>
  <si>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</si>
  <si>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</si>
  <si>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</si>
  <si>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</si>
  <si>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</si>
  <si>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</si>
  <si>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</si>
  <si>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</si>
  <si>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</si>
  <si>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</si>
  <si>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</si>
  <si>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</si>
  <si>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</si>
  <si>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</si>
  <si>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</si>
  <si>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</si>
  <si>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</si>
  <si>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</si>
  <si>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</si>
  <si>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</si>
  <si>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</si>
  <si>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</si>
  <si>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</si>
  <si>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</si>
  <si>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</si>
  <si>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</si>
  <si>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</si>
  <si>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</si>
  <si>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</si>
  <si>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</si>
  <si>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</si>
  <si>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</si>
  <si>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</si>
  <si>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</si>
  <si>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</si>
  <si>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</si>
  <si>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</si>
  <si>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</si>
  <si>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</si>
  <si>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</si>
  <si>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</si>
  <si>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</si>
  <si>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</si>
  <si>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</si>
  <si>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</si>
  <si>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</si>
  <si>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</si>
  <si>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</si>
  <si>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</si>
  <si>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</si>
  <si>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</si>
  <si>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</si>
  <si>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</si>
  <si>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</si>
  <si>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</si>
  <si>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</si>
  <si>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</si>
  <si>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</si>
  <si>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</si>
  <si>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</si>
  <si>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</si>
  <si>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</si>
  <si>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</si>
  <si>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</si>
  <si>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</si>
  <si>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</si>
  <si>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</si>
  <si>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</si>
  <si>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</si>
  <si>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</si>
  <si>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</si>
  <si>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</si>
  <si>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</si>
  <si>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</si>
  <si>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</si>
  <si>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</si>
  <si>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</si>
  <si>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</si>
  <si>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</si>
  <si>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</si>
  <si>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</si>
  <si>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</si>
  <si>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</si>
  <si>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</si>
  <si>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</si>
  <si>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</si>
  <si>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</si>
  <si>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</si>
  <si>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</si>
  <si>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</si>
  <si>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</si>
  <si>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</si>
  <si>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</si>
  <si>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</si>
  <si>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</si>
  <si>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</si>
  <si>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</si>
  <si>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</si>
  <si>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</si>
  <si>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</si>
  <si>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</si>
  <si>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</si>
  <si>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</si>
  <si>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</si>
  <si>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</si>
  <si>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</si>
  <si>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</si>
  <si>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</si>
  <si>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</si>
  <si>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</si>
  <si>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</si>
  <si>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</si>
  <si>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</si>
  <si>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</si>
  <si>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</si>
  <si>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</si>
  <si>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</si>
  <si>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</si>
  <si>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</si>
  <si>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</si>
  <si>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</si>
  <si>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</si>
  <si>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</si>
  <si>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</si>
  <si>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</si>
  <si>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</si>
  <si>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</si>
  <si>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</si>
  <si>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</si>
  <si>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</si>
  <si>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</si>
  <si>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</si>
  <si>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</si>
  <si>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</si>
  <si>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</si>
  <si>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</si>
  <si>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</si>
  <si>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</si>
  <si>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</si>
  <si>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</si>
  <si>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</si>
  <si>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</si>
  <si>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</si>
  <si>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</si>
  <si>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</si>
  <si>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</si>
  <si>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</si>
  <si>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</si>
  <si>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</si>
  <si>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</si>
  <si>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</si>
  <si>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</si>
  <si>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</si>
  <si>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</si>
  <si>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</si>
  <si>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</si>
  <si>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</si>
  <si>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</si>
  <si>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</si>
  <si>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</si>
  <si>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</si>
  <si>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</si>
  <si>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</si>
  <si>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</si>
  <si>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</si>
  <si>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</si>
  <si>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</si>
  <si>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</si>
  <si>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</si>
  <si>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</si>
  <si>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</si>
  <si>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</si>
  <si>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</si>
  <si>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</si>
  <si>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</si>
  <si>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</si>
  <si>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</si>
  <si>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</si>
  <si>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</si>
  <si>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</si>
  <si>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</si>
  <si>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</si>
  <si>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</si>
  <si>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</si>
  <si>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</si>
  <si>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</si>
  <si>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</si>
  <si>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</si>
  <si>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</si>
  <si>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</si>
  <si>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</si>
  <si>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</si>
  <si>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</si>
  <si>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</si>
  <si>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</si>
  <si>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</si>
  <si>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</si>
  <si>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</si>
  <si>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</si>
  <si>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</si>
  <si>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</si>
  <si>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</si>
  <si>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</si>
  <si>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</si>
  <si>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</si>
  <si>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</si>
  <si>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</si>
  <si>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</si>
  <si>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</si>
  <si>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</si>
  <si>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</si>
  <si>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</si>
  <si>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</si>
  <si>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</si>
  <si>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</si>
  <si>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</si>
  <si>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</si>
  <si>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</si>
  <si>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</si>
  <si>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</si>
  <si>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</si>
  <si>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</si>
  <si>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</si>
  <si>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</si>
  <si>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</si>
  <si>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</si>
  <si>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</si>
  <si>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</si>
  <si>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</si>
  <si>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</si>
  <si>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</si>
  <si>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</si>
  <si>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</si>
  <si>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</si>
  <si>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</si>
  <si>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</si>
  <si>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</si>
  <si>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</si>
  <si>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</si>
  <si>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</si>
  <si>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</si>
  <si>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</si>
  <si>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</si>
  <si>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</si>
  <si>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</si>
  <si>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</si>
  <si>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</si>
  <si>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</si>
  <si>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</si>
  <si>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</si>
  <si>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</si>
  <si>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</si>
  <si>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</si>
  <si>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</si>
  <si>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</si>
  <si>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</si>
  <si>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</si>
  <si>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</si>
  <si>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</si>
  <si>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</si>
  <si>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</si>
  <si>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</si>
  <si>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</si>
  <si>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</si>
  <si>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</si>
  <si>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</si>
  <si>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</si>
  <si>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</si>
  <si>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</si>
  <si>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</si>
  <si>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</si>
  <si>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</si>
  <si>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</si>
  <si>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</si>
  <si>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</si>
  <si>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</si>
  <si>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</si>
  <si>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</si>
  <si>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</si>
  <si>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</si>
  <si>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</si>
  <si>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</si>
  <si>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</si>
  <si>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</si>
  <si>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</si>
  <si>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</si>
  <si>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</si>
  <si>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</si>
  <si>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</si>
  <si>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</si>
  <si>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</si>
  <si>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</si>
  <si>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</si>
  <si>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</si>
  <si>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</si>
  <si>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</si>
  <si>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</si>
  <si>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</si>
  <si>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</si>
  <si>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</si>
  <si>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</si>
  <si>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</si>
  <si>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</si>
  <si>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</si>
  <si>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</si>
  <si>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</si>
  <si>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</si>
  <si>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</si>
  <si>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</si>
  <si>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</si>
  <si>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</si>
  <si>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</si>
  <si>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</si>
  <si>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</si>
  <si>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</si>
  <si>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</si>
  <si>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</si>
  <si>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</si>
  <si>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</si>
  <si>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</si>
  <si>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</si>
  <si>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</si>
  <si>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</si>
  <si>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</si>
  <si>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</si>
  <si>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</si>
  <si>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</si>
  <si>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</si>
  <si>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</si>
  <si>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</si>
  <si>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</si>
  <si>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</si>
  <si>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</si>
  <si>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</si>
  <si>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</si>
  <si>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</si>
  <si>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</si>
  <si>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</si>
  <si>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</si>
  <si>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</si>
  <si>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</si>
  <si>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</si>
  <si>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</si>
  <si>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</si>
  <si>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</si>
  <si>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</si>
  <si>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</si>
  <si>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</si>
  <si>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</si>
  <si>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</si>
  <si>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</si>
  <si>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</si>
  <si>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</si>
  <si>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</si>
  <si>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</si>
  <si>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</si>
  <si>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</si>
  <si>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</si>
  <si>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</si>
  <si>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</si>
  <si>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</si>
  <si>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</si>
  <si>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</si>
  <si>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</si>
  <si>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</si>
  <si>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</si>
  <si>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</si>
  <si>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</si>
  <si>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</si>
  <si>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</si>
  <si>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</si>
  <si>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</si>
  <si>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</si>
  <si>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</si>
  <si>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</si>
  <si>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</si>
  <si>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</si>
  <si>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</si>
  <si>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</si>
  <si>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</si>
  <si>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</si>
  <si>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</si>
  <si>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</si>
  <si>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</si>
  <si>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</si>
  <si>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</si>
  <si>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</si>
  <si>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</si>
  <si>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</si>
  <si>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</si>
  <si>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</si>
  <si>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</si>
  <si>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</si>
  <si>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</si>
  <si>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</si>
  <si>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</si>
  <si>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</si>
  <si>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</si>
  <si>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</si>
  <si>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</si>
  <si>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</si>
  <si>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</si>
  <si>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</si>
  <si>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</si>
  <si>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</si>
  <si>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</si>
  <si>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</si>
  <si>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</si>
  <si>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</si>
  <si>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</si>
  <si>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</si>
  <si>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</si>
  <si>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</si>
  <si>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</si>
  <si>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</si>
  <si>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</si>
  <si>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</si>
  <si>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</si>
  <si>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</si>
  <si>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</si>
  <si>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</si>
  <si>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</si>
  <si>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</si>
  <si>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</si>
  <si>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</si>
  <si>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</si>
  <si>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</si>
  <si>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</si>
  <si>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</si>
  <si>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</si>
  <si>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</si>
  <si>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</si>
  <si>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</si>
  <si>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</si>
  <si>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</si>
  <si>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</si>
  <si>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</si>
  <si>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</si>
  <si>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</si>
  <si>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</si>
  <si>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</si>
  <si>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</si>
  <si>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</si>
  <si>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</si>
  <si>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</si>
  <si>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</si>
  <si>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</si>
  <si>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</si>
  <si>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</si>
  <si>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</si>
  <si>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</si>
  <si>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</si>
  <si>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</si>
  <si>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</si>
  <si>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</si>
  <si>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</si>
  <si>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</si>
  <si>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</si>
  <si>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</si>
  <si>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</si>
  <si>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</si>
  <si>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</si>
  <si>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</si>
  <si>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</si>
  <si>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</si>
  <si>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</si>
  <si>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</si>
  <si>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</si>
  <si>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</si>
  <si>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</si>
  <si>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</si>
  <si>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</si>
  <si>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</si>
  <si>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</si>
  <si>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</si>
  <si>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</si>
  <si>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</si>
  <si>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</si>
  <si>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</si>
  <si>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</si>
  <si>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</si>
  <si>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</si>
  <si>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</si>
  <si>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</si>
  <si>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</si>
  <si>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</si>
  <si>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</si>
  <si>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</si>
  <si>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</si>
  <si>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</si>
  <si>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</si>
  <si>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</si>
  <si>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</si>
  <si>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</si>
  <si>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</si>
  <si>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</si>
  <si>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</si>
  <si>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</si>
  <si>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</si>
  <si>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</si>
  <si>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</si>
  <si>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</si>
  <si>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</si>
  <si>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</si>
  <si>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</si>
  <si>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</si>
  <si>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</si>
  <si>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</si>
  <si>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</si>
  <si>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</si>
  <si>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</si>
  <si>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</si>
  <si>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</si>
  <si>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</si>
  <si>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</si>
  <si>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</si>
  <si>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</si>
  <si>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</si>
  <si>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</si>
  <si>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</si>
  <si>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</si>
  <si>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</si>
  <si>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</si>
  <si>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</si>
  <si>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</si>
  <si>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</si>
  <si>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</si>
  <si>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</si>
  <si>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</si>
  <si>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</si>
  <si>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</si>
  <si>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</si>
  <si>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</si>
  <si>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</si>
  <si>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</si>
  <si>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</si>
  <si>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</si>
  <si>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</si>
  <si>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</si>
  <si>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</si>
  <si>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</si>
  <si>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</si>
  <si>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</si>
  <si>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</si>
  <si>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</si>
  <si>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</si>
  <si>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</si>
  <si>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</si>
  <si>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</si>
  <si>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</si>
  <si>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</si>
  <si>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</si>
  <si>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</si>
  <si>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</si>
  <si>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</si>
  <si>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</si>
  <si>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</si>
  <si>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</si>
  <si>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</si>
  <si>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</si>
  <si>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</si>
  <si>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</si>
  <si>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</si>
  <si>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</si>
  <si>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</si>
  <si>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</si>
  <si>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</si>
  <si>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</si>
  <si>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</si>
  <si>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</si>
  <si>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</si>
  <si>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</si>
  <si>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</si>
  <si>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</si>
  <si>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</si>
  <si>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</si>
  <si>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</si>
  <si>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</si>
  <si>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</si>
  <si>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</si>
  <si>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</si>
  <si>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</si>
  <si>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</si>
  <si>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</si>
  <si>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</si>
  <si>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</si>
  <si>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</si>
  <si>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</si>
  <si>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</si>
  <si>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</si>
  <si>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</si>
  <si>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</si>
  <si>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</si>
  <si>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</si>
  <si>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</si>
  <si>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</si>
  <si>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</si>
  <si>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</si>
  <si>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</si>
  <si>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</si>
  <si>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</si>
  <si>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</si>
  <si>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</si>
  <si>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</si>
  <si>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</si>
  <si>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</si>
  <si>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</si>
  <si>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</si>
  <si>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</si>
  <si>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</si>
  <si>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</si>
  <si>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</si>
  <si>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</si>
  <si>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</si>
  <si>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</si>
  <si>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</si>
  <si>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</si>
  <si>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</si>
  <si>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</si>
  <si>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</si>
  <si>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</si>
  <si>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</si>
  <si>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</si>
  <si>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</si>
  <si>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</si>
  <si>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</si>
  <si>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</si>
  <si>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</si>
  <si>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</si>
  <si>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</si>
  <si>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</si>
  <si>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</si>
  <si>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</si>
  <si>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</si>
  <si>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</si>
  <si>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</si>
  <si>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</si>
  <si>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</si>
  <si>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</si>
  <si>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</si>
  <si>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</si>
  <si>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</si>
  <si>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</si>
  <si>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</si>
  <si>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</si>
  <si>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</si>
  <si>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</si>
  <si>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</si>
  <si>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</si>
  <si>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</si>
  <si>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</si>
  <si>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</si>
  <si>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</si>
  <si>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</si>
  <si>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</si>
  <si>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</si>
  <si>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</si>
  <si>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</si>
  <si>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</si>
  <si>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</si>
  <si>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</si>
  <si>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</si>
  <si>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</si>
  <si>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</si>
  <si>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</si>
  <si>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</si>
  <si>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</si>
  <si>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</si>
  <si>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</si>
  <si>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</si>
  <si>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</si>
  <si>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</si>
  <si>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</si>
  <si>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</si>
  <si>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</si>
  <si>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</si>
  <si>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</si>
  <si>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</si>
  <si>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</si>
  <si>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</si>
  <si>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</si>
  <si>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</si>
  <si>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</si>
  <si>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</si>
  <si>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</si>
  <si>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</si>
  <si>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</si>
  <si>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</si>
  <si>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</si>
  <si>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</si>
  <si>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</si>
  <si>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</si>
  <si>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</si>
  <si>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</si>
  <si>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</si>
  <si>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</si>
  <si>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</si>
  <si>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</si>
  <si>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</si>
  <si>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</si>
  <si>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</si>
  <si>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</si>
  <si>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</si>
  <si>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</si>
  <si>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</si>
  <si>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</si>
  <si>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</si>
  <si>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</si>
  <si>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</si>
  <si>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</si>
  <si>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</si>
  <si>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</si>
  <si>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</si>
  <si>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</si>
  <si>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</si>
  <si>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</si>
  <si>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</si>
  <si>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</si>
  <si>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</si>
  <si>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</si>
  <si>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</si>
  <si>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</si>
  <si>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</si>
  <si>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</si>
  <si>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</si>
  <si>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</si>
  <si>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</si>
  <si>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</si>
  <si>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</si>
  <si>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</si>
  <si>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</si>
  <si>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</si>
  <si>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</si>
  <si>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</si>
  <si>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</si>
  <si>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</si>
  <si>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</si>
  <si>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</si>
  <si>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</si>
  <si>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</si>
  <si>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</si>
  <si>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</si>
  <si>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</si>
  <si>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</si>
  <si>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</si>
  <si>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</si>
  <si>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</si>
  <si>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</si>
  <si>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</si>
  <si>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</si>
  <si>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</si>
  <si>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</si>
  <si>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</si>
  <si>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</si>
  <si>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</si>
  <si>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</si>
  <si>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</si>
  <si>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</si>
  <si>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</si>
  <si>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</si>
  <si>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</si>
  <si>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</si>
  <si>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</si>
  <si>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</si>
  <si>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</si>
  <si>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</si>
  <si>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</si>
  <si>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</si>
  <si>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</si>
  <si>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</si>
  <si>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</si>
  <si>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</si>
  <si>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</si>
  <si>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</si>
  <si>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</si>
  <si>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</si>
  <si>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</si>
  <si>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</si>
  <si>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</si>
  <si>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</si>
  <si>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</si>
  <si>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</si>
  <si>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</si>
  <si>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</si>
  <si>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</si>
  <si>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</si>
  <si>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</si>
  <si>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</si>
  <si>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</si>
  <si>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</si>
  <si>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</si>
  <si>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</si>
  <si>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</si>
  <si>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</si>
  <si>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</si>
  <si>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</si>
  <si>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</si>
  <si>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</si>
  <si>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</si>
  <si>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</si>
  <si>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</si>
  <si>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</si>
  <si>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</si>
  <si>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</si>
  <si>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</si>
  <si>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</si>
  <si>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</si>
  <si>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</si>
  <si>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</si>
  <si>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</si>
  <si>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</si>
  <si>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</si>
  <si>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</si>
  <si>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</si>
  <si>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</si>
  <si>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</si>
  <si>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</si>
  <si>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</si>
  <si>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</si>
  <si>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</si>
  <si>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</si>
  <si>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</si>
  <si>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</si>
  <si>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</si>
  <si>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</si>
  <si>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</si>
  <si>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</si>
  <si>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</si>
  <si>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</si>
  <si>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</si>
  <si>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</si>
  <si>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</si>
  <si>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</si>
  <si>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</si>
  <si>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</si>
  <si>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</si>
  <si>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</si>
  <si>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</si>
  <si>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</si>
  <si>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</si>
  <si>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</si>
  <si>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</si>
  <si>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</si>
  <si>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</si>
  <si>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</si>
  <si>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</si>
  <si>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</si>
  <si>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</si>
  <si>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</si>
  <si>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</si>
  <si>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</si>
  <si>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</si>
  <si>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</si>
  <si>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</si>
  <si>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</si>
  <si>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</si>
  <si>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</si>
  <si>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</si>
  <si>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</si>
  <si>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</si>
  <si>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</si>
  <si>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</si>
  <si>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</si>
  <si>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</si>
  <si>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</si>
  <si>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</si>
  <si>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</si>
  <si>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</si>
  <si>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</si>
  <si>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</si>
  <si>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</si>
  <si>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</si>
  <si>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</si>
  <si>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</si>
  <si>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</si>
  <si>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</si>
  <si>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</si>
  <si>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</si>
  <si>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</si>
  <si>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</si>
  <si>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</si>
  <si>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</si>
  <si>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</si>
  <si>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</si>
  <si>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</si>
  <si>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</si>
  <si>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</si>
  <si>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</si>
  <si>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</si>
  <si>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</si>
  <si>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</si>
  <si>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</si>
  <si>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</si>
  <si>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</si>
  <si>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</si>
  <si>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</si>
  <si>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</si>
  <si>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</si>
  <si>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</si>
  <si>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</si>
  <si>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</si>
  <si>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</si>
  <si>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</si>
  <si>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</si>
  <si>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</si>
  <si>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</si>
  <si>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</si>
  <si>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</si>
  <si>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</si>
  <si>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</si>
  <si>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</si>
  <si>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</si>
  <si>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</si>
  <si>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</si>
  <si>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</si>
  <si>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</si>
  <si>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</si>
  <si>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</si>
  <si>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</si>
  <si>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</si>
  <si>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</si>
  <si>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</si>
  <si>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</si>
  <si>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</si>
  <si>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</si>
  <si>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</si>
  <si>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</si>
  <si>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</si>
  <si>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</si>
  <si>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</si>
  <si>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</si>
  <si>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</si>
  <si>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</si>
  <si>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</si>
  <si>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</si>
  <si>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</si>
  <si>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</si>
  <si>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</si>
  <si>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</si>
  <si>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</si>
  <si>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</si>
  <si>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</si>
  <si>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</si>
  <si>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</si>
  <si>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</si>
  <si>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</si>
  <si>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</si>
  <si>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</si>
  <si>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</si>
  <si>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</si>
  <si>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</si>
  <si>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</si>
  <si>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</si>
  <si>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</si>
  <si>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</si>
  <si>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</si>
  <si>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</si>
  <si>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</si>
  <si>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</si>
  <si>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</si>
  <si>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</si>
  <si>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</si>
  <si>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</si>
  <si>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</si>
  <si>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</si>
  <si>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</si>
  <si>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</si>
  <si>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</si>
  <si>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</si>
  <si>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</si>
  <si>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</si>
  <si>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</si>
  <si>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</si>
  <si>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</si>
  <si>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</si>
  <si>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</si>
  <si>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</si>
  <si>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</si>
  <si>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</si>
  <si>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</si>
  <si>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</si>
  <si>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</si>
  <si>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</si>
  <si>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</si>
  <si>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</si>
  <si>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</si>
  <si>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</si>
  <si>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</si>
  <si>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</si>
  <si>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</si>
  <si>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</si>
  <si>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</si>
  <si>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</si>
  <si>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</si>
  <si>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</si>
  <si>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</si>
  <si>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</si>
  <si>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</si>
  <si>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</si>
  <si>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</si>
  <si>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</si>
  <si>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</si>
  <si>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</si>
  <si>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</si>
  <si>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</si>
  <si>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</si>
  <si>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</si>
  <si>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</si>
  <si>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</si>
  <si>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</si>
  <si>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</si>
  <si>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</si>
  <si>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</si>
  <si>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</si>
  <si>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</si>
  <si>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</si>
  <si>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</si>
  <si>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</si>
  <si>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</si>
  <si>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</si>
  <si>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</si>
  <si>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</si>
  <si>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</si>
  <si>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</si>
  <si>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</si>
  <si>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</si>
  <si>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</si>
  <si>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</si>
  <si>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</si>
  <si>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</si>
  <si>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</si>
  <si>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</si>
  <si>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</si>
  <si>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</si>
  <si>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</si>
  <si>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</si>
  <si>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</si>
  <si>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</si>
  <si>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</si>
  <si>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</si>
  <si>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</si>
  <si>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</si>
  <si>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</si>
  <si>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</si>
  <si>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</si>
  <si>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</si>
  <si>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</si>
  <si>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</si>
  <si>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</si>
  <si>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</si>
  <si>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</si>
  <si>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</si>
  <si>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</si>
  <si>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</si>
  <si>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</si>
  <si>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</si>
  <si>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</si>
  <si>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</si>
  <si>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</si>
  <si>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</si>
  <si>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</si>
  <si>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</si>
  <si>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</si>
  <si>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</si>
  <si>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</si>
  <si>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</si>
  <si>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</si>
  <si>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</si>
  <si>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</si>
  <si>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</si>
  <si>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</si>
  <si>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</si>
  <si>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</si>
  <si>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</si>
  <si>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</si>
  <si>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</si>
  <si>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</si>
  <si>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</si>
  <si>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</si>
  <si>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</si>
  <si>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</si>
  <si>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</si>
  <si>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</si>
  <si>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</si>
  <si>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</si>
  <si>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</si>
  <si>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</si>
  <si>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</si>
  <si>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</si>
  <si>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</si>
  <si>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</si>
  <si>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</si>
  <si>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</si>
  <si>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</si>
  <si>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</si>
  <si>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</si>
  <si>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</si>
  <si>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</si>
  <si>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</si>
  <si>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</si>
  <si>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</si>
  <si>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</si>
  <si>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</si>
  <si>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</si>
  <si>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</si>
  <si>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</si>
  <si>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</si>
  <si>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</si>
  <si>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</si>
  <si>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</si>
  <si>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</si>
  <si>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</si>
  <si>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</si>
  <si>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</si>
  <si>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</si>
  <si>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</si>
  <si>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</si>
  <si>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</si>
  <si>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</si>
  <si>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</si>
  <si>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</si>
  <si>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</si>
  <si>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</si>
  <si>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</si>
  <si>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</si>
  <si>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</si>
  <si>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</si>
  <si>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</si>
  <si>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</si>
  <si>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</si>
  <si>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</si>
  <si>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</si>
  <si>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</si>
  <si>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</si>
  <si>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</si>
  <si>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</si>
  <si>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</si>
  <si>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</si>
  <si>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</si>
  <si>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</si>
  <si>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</si>
  <si>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</si>
  <si>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</si>
  <si>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</si>
  <si>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</si>
  <si>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</si>
  <si>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</si>
  <si>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</si>
  <si>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</si>
  <si>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</si>
  <si>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</si>
  <si>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</si>
  <si>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</si>
  <si>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</si>
  <si>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</si>
  <si>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</si>
  <si>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</si>
  <si>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</si>
  <si>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</si>
  <si>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</si>
  <si>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</si>
  <si>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</si>
  <si>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</si>
  <si>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</si>
  <si>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</si>
  <si>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</si>
  <si>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</si>
  <si>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</si>
  <si>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</si>
  <si>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</si>
  <si>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</si>
  <si>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</si>
  <si>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</si>
  <si>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</si>
  <si>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</si>
  <si>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</si>
  <si>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</si>
  <si>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</si>
  <si>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</si>
  <si>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</si>
  <si>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</si>
  <si>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</si>
  <si>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</si>
  <si>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</si>
  <si>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</si>
  <si>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</si>
  <si>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</si>
  <si>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</si>
  <si>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</si>
  <si>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</si>
  <si>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</si>
  <si>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</si>
  <si>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</si>
  <si>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</si>
  <si>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</si>
  <si>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</si>
  <si>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</si>
  <si>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</si>
  <si>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</si>
  <si>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</si>
  <si>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</si>
  <si>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</si>
  <si>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</si>
  <si>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</si>
  <si>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</si>
  <si>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</si>
  <si>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</si>
  <si>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</si>
  <si>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</si>
  <si>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</si>
  <si>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</si>
  <si>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</si>
  <si>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</si>
  <si>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</si>
  <si>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</si>
  <si>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</si>
  <si>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</si>
  <si>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</si>
  <si>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</si>
  <si>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</si>
  <si>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</si>
  <si>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</si>
  <si>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</si>
  <si>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</si>
  <si>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</si>
  <si>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</si>
  <si>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</si>
  <si>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</si>
  <si>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</si>
  <si>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</si>
  <si>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</si>
  <si>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</si>
  <si>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</si>
  <si>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</si>
  <si>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</si>
  <si>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</si>
  <si>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</si>
  <si>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</si>
  <si>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</si>
  <si>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</si>
  <si>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</si>
  <si>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</si>
  <si>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</si>
  <si>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</si>
  <si>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</si>
  <si>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</si>
  <si>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</si>
  <si>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</si>
  <si>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</si>
  <si>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</si>
  <si>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</si>
  <si>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</si>
  <si>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</si>
  <si>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</si>
  <si>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</si>
  <si>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</si>
  <si>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</si>
  <si>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</si>
  <si>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</si>
  <si>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</si>
  <si>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</si>
  <si>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</si>
  <si>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</si>
  <si>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</si>
  <si>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</si>
  <si>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</si>
  <si>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</si>
  <si>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</si>
  <si>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</si>
  <si>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</si>
  <si>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</si>
  <si>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</si>
  <si>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</si>
  <si>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</si>
  <si>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</si>
  <si>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</si>
  <si>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</si>
  <si>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</si>
  <si>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</si>
  <si>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</si>
  <si>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</si>
  <si>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</si>
  <si>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</si>
  <si>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</si>
  <si>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</si>
  <si>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</si>
  <si>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</si>
  <si>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</si>
  <si>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</si>
  <si>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</si>
  <si>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</si>
  <si>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</si>
  <si>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</si>
  <si>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</si>
  <si>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</si>
  <si>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</si>
  <si>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</si>
  <si>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</si>
  <si>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</si>
  <si>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</si>
  <si>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</si>
  <si>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</si>
  <si>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</si>
  <si>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</si>
  <si>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</si>
  <si>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</si>
  <si>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</si>
  <si>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</si>
  <si>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</si>
  <si>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</si>
  <si>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</si>
  <si>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</si>
  <si>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</si>
  <si>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</si>
  <si>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</si>
  <si>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</si>
  <si>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</si>
  <si>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</si>
  <si>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</si>
  <si>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</si>
  <si>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</si>
  <si>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</si>
  <si>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</si>
  <si>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</si>
  <si>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</si>
  <si>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</si>
  <si>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</si>
  <si>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</si>
  <si>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</si>
  <si>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</si>
  <si>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</si>
  <si>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</si>
  <si>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</si>
  <si>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</si>
  <si>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</si>
  <si>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</si>
  <si>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</si>
  <si>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</si>
  <si>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</si>
  <si>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</si>
  <si>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</si>
  <si>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</si>
  <si>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</si>
  <si>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</si>
  <si>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</si>
  <si>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</si>
  <si>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</si>
  <si>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</si>
  <si>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</si>
  <si>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</si>
  <si>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</si>
  <si>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</si>
  <si>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</si>
  <si>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</si>
  <si>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</si>
  <si>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</si>
  <si>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</si>
  <si>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</si>
  <si>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</si>
  <si>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</si>
  <si>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</si>
  <si>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</si>
  <si>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</si>
  <si>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</si>
  <si>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</si>
  <si>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</si>
  <si>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</si>
  <si>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</si>
  <si>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</si>
  <si>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</si>
  <si>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</si>
  <si>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</si>
  <si>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</si>
  <si>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</si>
  <si>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</si>
  <si>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</si>
  <si>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</si>
  <si>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</si>
  <si>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</si>
  <si>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</si>
  <si>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</si>
  <si>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</si>
  <si>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</si>
  <si>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</si>
  <si>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</si>
  <si>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</si>
  <si>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</si>
  <si>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</si>
  <si>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</si>
  <si>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</si>
  <si>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</si>
  <si>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</si>
  <si>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</si>
  <si>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</si>
  <si>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</si>
  <si>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</si>
  <si>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</si>
  <si>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</si>
  <si>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</si>
  <si>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</si>
  <si>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</si>
  <si>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</si>
  <si>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</si>
  <si>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</si>
  <si>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</si>
  <si>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</si>
  <si>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</si>
  <si>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</si>
  <si>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</si>
  <si>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</si>
  <si>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</si>
  <si>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</si>
  <si>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</si>
  <si>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</si>
  <si>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</si>
  <si>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</si>
  <si>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</si>
  <si>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</si>
  <si>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</si>
  <si>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</si>
  <si>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</si>
  <si>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</si>
  <si>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</si>
  <si>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</si>
  <si>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</si>
  <si>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</si>
  <si>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</si>
  <si>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</si>
  <si>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</si>
  <si>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</si>
  <si>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</si>
  <si>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</si>
  <si>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</si>
  <si>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</si>
  <si>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</si>
  <si>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</si>
  <si>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</si>
  <si>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</si>
  <si>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</si>
  <si>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</si>
  <si>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</si>
  <si>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</si>
  <si>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</si>
  <si>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</si>
  <si>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</si>
  <si>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</si>
  <si>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</si>
  <si>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</si>
  <si>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</si>
  <si>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</si>
  <si>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</si>
  <si>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</si>
  <si>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</si>
  <si>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</si>
  <si>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</si>
  <si>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</si>
  <si>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</si>
  <si>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</si>
  <si>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</si>
  <si>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</si>
  <si>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</si>
  <si>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</si>
  <si>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</si>
  <si>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</si>
  <si>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</si>
  <si>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</si>
  <si>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</si>
  <si>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</si>
  <si>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</si>
  <si>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</si>
  <si>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</si>
  <si>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</si>
  <si>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</si>
  <si>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</si>
  <si>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</si>
  <si>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</si>
  <si>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</si>
  <si>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</si>
  <si>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</si>
  <si>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</si>
  <si>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</si>
  <si>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</si>
  <si>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</si>
  <si>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</si>
  <si>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</si>
  <si>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</si>
  <si>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</si>
  <si>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</si>
  <si>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</si>
  <si>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</si>
  <si>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</si>
  <si>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</si>
  <si>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</si>
  <si>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</si>
  <si>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</si>
  <si>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</si>
  <si>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</si>
  <si>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</si>
  <si>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</si>
  <si>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</si>
  <si>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</si>
  <si>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</si>
  <si>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</si>
  <si>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</si>
  <si>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</si>
  <si>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</si>
  <si>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</si>
  <si>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</si>
  <si>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</si>
  <si>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</si>
  <si>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</si>
  <si>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</si>
  <si>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</si>
  <si>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</si>
  <si>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</si>
  <si>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</si>
  <si>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</si>
  <si>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</si>
  <si>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</si>
  <si>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</si>
  <si>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</si>
  <si>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</si>
  <si>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</si>
  <si>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</si>
  <si>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</si>
  <si>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</si>
  <si>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</si>
  <si>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</si>
  <si>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</si>
  <si>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</si>
  <si>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</si>
  <si>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</si>
  <si>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</si>
  <si>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</si>
  <si>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</si>
  <si>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</si>
  <si>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</si>
  <si>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</si>
  <si>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</si>
  <si>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</si>
  <si>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</si>
  <si>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</si>
  <si>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</si>
  <si>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</si>
  <si>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</si>
  <si>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</si>
  <si>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</si>
  <si>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</si>
  <si>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</si>
  <si>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</si>
  <si>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</si>
  <si>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</si>
  <si>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</si>
  <si>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</si>
  <si>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</si>
  <si>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</si>
  <si>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</si>
  <si>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</si>
  <si>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</si>
  <si>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</si>
  <si>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</si>
  <si>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</si>
  <si>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</si>
  <si>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</si>
  <si>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</si>
  <si>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</si>
  <si>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</si>
  <si>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</si>
  <si>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</si>
  <si>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</si>
  <si>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</si>
  <si>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</si>
  <si>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</si>
  <si>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</si>
  <si>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</si>
  <si>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</si>
  <si>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</si>
  <si>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</si>
  <si>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</si>
  <si>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</si>
  <si>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</si>
  <si>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</si>
  <si>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</si>
  <si>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</si>
  <si>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</si>
  <si>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</si>
  <si>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</si>
  <si>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</si>
  <si>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</si>
  <si>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</si>
  <si>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</si>
  <si>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</si>
  <si>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</si>
  <si>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</si>
  <si>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</si>
  <si>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</si>
  <si>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</si>
  <si>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</si>
  <si>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</si>
  <si>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</si>
  <si>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</si>
  <si>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</si>
  <si>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</si>
  <si>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</si>
  <si>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</si>
  <si>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</si>
  <si>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</si>
  <si>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</si>
  <si>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</si>
  <si>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</si>
  <si>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</si>
  <si>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</si>
  <si>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</si>
  <si>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</si>
  <si>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</si>
  <si>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</si>
  <si>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</si>
  <si>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</si>
  <si>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</si>
  <si>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</si>
  <si>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</si>
  <si>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</si>
  <si>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</si>
  <si>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</si>
  <si>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</si>
  <si>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</si>
  <si>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</si>
  <si>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</si>
  <si>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</si>
  <si>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</si>
  <si>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</si>
  <si>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</si>
  <si>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</si>
  <si>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</si>
  <si>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</si>
  <si>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</si>
  <si>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</si>
  <si>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</si>
  <si>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</si>
  <si>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</si>
  <si>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</si>
  <si>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</si>
  <si>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</si>
  <si>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</si>
  <si>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</si>
  <si>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</si>
  <si>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</si>
  <si>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</si>
  <si>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</si>
  <si>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</si>
  <si>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</si>
  <si>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</si>
  <si>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</si>
  <si>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</si>
  <si>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</si>
  <si>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</si>
  <si>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</si>
  <si>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</si>
  <si>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</si>
  <si>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</si>
  <si>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</si>
  <si>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</si>
  <si>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</si>
  <si>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</si>
  <si>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</si>
  <si>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</si>
  <si>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</si>
  <si>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</si>
  <si>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</si>
  <si>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</si>
  <si>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</si>
  <si>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</si>
  <si>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</si>
  <si>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</si>
  <si>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</si>
  <si>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</si>
  <si>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</si>
  <si>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</si>
  <si>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</si>
  <si>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</si>
  <si>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</si>
  <si>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</si>
  <si>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</si>
  <si>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</si>
  <si>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</si>
  <si>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</si>
  <si>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</si>
  <si>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</si>
  <si>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</si>
  <si>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</si>
  <si>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</si>
  <si>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</si>
  <si>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</si>
  <si>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</si>
  <si>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</si>
  <si>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</si>
  <si>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</si>
  <si>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</si>
  <si>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</si>
  <si>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</si>
  <si>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</si>
  <si>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</si>
  <si>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</si>
  <si>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</si>
  <si>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</si>
  <si>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</si>
  <si>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</si>
  <si>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</si>
  <si>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</si>
  <si>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</si>
  <si>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</si>
  <si>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</si>
  <si>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</si>
  <si>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</si>
  <si>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</si>
  <si>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</si>
  <si>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</si>
  <si>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</si>
  <si>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</si>
  <si>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</si>
  <si>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</si>
  <si>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</si>
  <si>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</si>
  <si>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</si>
  <si>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</si>
  <si>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</si>
  <si>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</si>
  <si>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</si>
  <si>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</si>
  <si>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</si>
  <si>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</si>
  <si>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</si>
  <si>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</si>
  <si>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</si>
  <si>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</si>
  <si>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</si>
  <si>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</si>
  <si>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</si>
  <si>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</si>
  <si>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</si>
  <si>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</si>
  <si>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</si>
  <si>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</si>
  <si>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</si>
  <si>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</si>
  <si>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</si>
  <si>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</si>
  <si>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</si>
  <si>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</si>
  <si>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</si>
  <si>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</si>
  <si>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</si>
  <si>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</si>
  <si>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</si>
  <si>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</si>
  <si>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</si>
  <si>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</si>
  <si>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</si>
  <si>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</si>
  <si>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</si>
  <si>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</si>
  <si>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</si>
  <si>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</si>
  <si>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</si>
  <si>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</si>
  <si>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</si>
  <si>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</si>
  <si>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</si>
  <si>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</si>
  <si>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</si>
  <si>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</si>
  <si>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</si>
  <si>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</si>
  <si>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</si>
  <si>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</si>
  <si>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</si>
  <si>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</si>
  <si>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</si>
  <si>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</si>
  <si>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</si>
  <si>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</si>
  <si>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</si>
  <si>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</si>
  <si>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</si>
  <si>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</si>
  <si>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</si>
  <si>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</si>
  <si>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</si>
  <si>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</si>
  <si>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</si>
  <si>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</si>
  <si>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</si>
  <si>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</si>
  <si>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</si>
  <si>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</si>
  <si>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</si>
  <si>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</si>
  <si>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</si>
  <si>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</si>
  <si>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</si>
  <si>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</si>
  <si>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</si>
  <si>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</si>
  <si>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</si>
  <si>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</si>
  <si>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</si>
  <si>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</si>
  <si>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</si>
  <si>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</si>
  <si>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</si>
  <si>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</si>
  <si>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</si>
  <si>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</si>
  <si>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</si>
  <si>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</si>
  <si>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</si>
  <si>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</si>
  <si>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</si>
  <si>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</si>
  <si>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</si>
  <si>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</si>
  <si>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</si>
  <si>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</si>
  <si>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</si>
  <si>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</si>
  <si>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</si>
  <si>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</si>
  <si>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</si>
  <si>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</si>
  <si>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</si>
  <si>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</si>
  <si>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</si>
  <si>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</si>
  <si>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</si>
  <si>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</si>
  <si>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</si>
  <si>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</si>
  <si>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</si>
  <si>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</si>
  <si>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</si>
  <si>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</si>
  <si>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</si>
  <si>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</si>
  <si>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</si>
  <si>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</si>
  <si>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</si>
  <si>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</si>
  <si>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</si>
  <si>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</si>
  <si>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</si>
  <si>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</si>
  <si>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</si>
  <si>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</si>
  <si>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</si>
  <si>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</si>
  <si>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</si>
  <si>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</si>
  <si>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</si>
  <si>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</si>
  <si>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</si>
  <si>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</si>
  <si>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</si>
  <si>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</si>
  <si>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</si>
  <si>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</si>
  <si>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</si>
  <si>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</si>
  <si>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</si>
  <si>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</si>
  <si>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</si>
  <si>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</si>
  <si>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</si>
  <si>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</si>
  <si>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</si>
  <si>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</si>
  <si>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</si>
  <si>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</si>
  <si>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</si>
  <si>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</si>
  <si>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</si>
  <si>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</si>
  <si>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</si>
  <si>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</si>
  <si>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</si>
  <si>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</si>
  <si>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</si>
  <si>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</si>
  <si>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</si>
  <si>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</si>
  <si>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</si>
  <si>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</si>
  <si>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</si>
  <si>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</si>
  <si>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</si>
  <si>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</si>
  <si>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</si>
  <si>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</si>
  <si>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</si>
  <si>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</si>
  <si>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</si>
  <si>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</si>
  <si>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</si>
  <si>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</si>
  <si>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</si>
  <si>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</si>
  <si>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</si>
  <si>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</si>
  <si>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</si>
  <si>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</si>
  <si>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</si>
  <si>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</si>
  <si>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</si>
  <si>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</si>
  <si>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</si>
  <si>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</si>
  <si>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</si>
  <si>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</si>
  <si>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</si>
  <si>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</si>
  <si>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</si>
  <si>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</si>
  <si>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</si>
  <si>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</si>
  <si>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</si>
  <si>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</si>
  <si>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</si>
  <si>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</si>
  <si>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</si>
  <si>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</si>
  <si>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</si>
  <si>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</si>
  <si>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</si>
  <si>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</si>
  <si>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</si>
  <si>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</si>
  <si>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</si>
  <si>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</si>
  <si>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</si>
  <si>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</si>
  <si>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</si>
  <si>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</si>
  <si>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</si>
  <si>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</si>
  <si>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</si>
  <si>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</si>
  <si>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</si>
  <si>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</si>
  <si>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</si>
  <si>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</si>
  <si>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</si>
  <si>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</si>
  <si>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</si>
  <si>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</si>
  <si>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</si>
  <si>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</si>
  <si>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</si>
  <si>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</si>
  <si>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</si>
  <si>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</si>
  <si>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</si>
  <si>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</si>
  <si>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</si>
  <si>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</si>
  <si>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</si>
  <si>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</si>
  <si>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</si>
  <si>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</si>
  <si>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</si>
  <si>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</si>
  <si>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</si>
  <si>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</si>
  <si>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</si>
  <si>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</si>
  <si>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</si>
  <si>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</si>
  <si>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</si>
  <si>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</si>
  <si>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</si>
  <si>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</si>
  <si>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</si>
  <si>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</si>
  <si>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</si>
  <si>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</si>
  <si>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</si>
  <si>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</si>
  <si>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</si>
  <si>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</si>
  <si>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</si>
  <si>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</si>
  <si>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</si>
  <si>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</si>
  <si>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</si>
  <si>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</si>
  <si>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</si>
  <si>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</si>
  <si>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</si>
  <si>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</si>
  <si>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</si>
  <si>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</si>
  <si>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</si>
  <si>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</si>
  <si>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</si>
  <si>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</si>
  <si>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</si>
  <si>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</si>
  <si>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</si>
  <si>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</si>
  <si>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</si>
  <si>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</si>
  <si>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</si>
  <si>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</si>
  <si>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</si>
  <si>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</si>
  <si>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</si>
  <si>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</si>
  <si>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</si>
  <si>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</si>
  <si>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</si>
  <si>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</si>
  <si>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</si>
  <si>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</si>
  <si>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</si>
  <si>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</si>
  <si>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</si>
  <si>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</si>
  <si>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</si>
  <si>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</si>
  <si>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</si>
  <si>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</si>
  <si>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</si>
  <si>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</si>
  <si>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</si>
  <si>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</si>
  <si>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</si>
  <si>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</si>
  <si>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</si>
  <si>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</si>
  <si>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</si>
  <si>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</si>
  <si>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</si>
  <si>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</si>
  <si>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</si>
  <si>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</si>
  <si>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</si>
  <si>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</si>
  <si>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</si>
  <si>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</si>
  <si>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</si>
  <si>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</si>
  <si>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</si>
  <si>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</si>
  <si>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</si>
  <si>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</si>
  <si>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</si>
  <si>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</si>
  <si>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</si>
  <si>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</si>
  <si>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</si>
  <si>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</si>
  <si>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</si>
  <si>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</si>
  <si>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</si>
  <si>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</si>
  <si>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</si>
  <si>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</si>
  <si>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</si>
  <si>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</si>
  <si>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</si>
  <si>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</si>
  <si>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</si>
  <si>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</si>
  <si>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</si>
  <si>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</si>
  <si>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</si>
  <si>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</si>
  <si>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</si>
  <si>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</si>
  <si>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</si>
  <si>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</si>
  <si>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</si>
  <si>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</si>
  <si>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</si>
  <si>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</si>
  <si>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</si>
  <si>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</si>
  <si>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</si>
  <si>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</si>
  <si>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</si>
  <si>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</si>
  <si>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</si>
  <si>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</si>
  <si>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</si>
  <si>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</si>
  <si>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</si>
  <si>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</si>
  <si>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</si>
  <si>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</si>
  <si>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</si>
  <si>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</si>
  <si>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</si>
  <si>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</si>
  <si>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</si>
  <si>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</si>
  <si>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</si>
  <si>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</si>
  <si>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</si>
  <si>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</si>
  <si>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</si>
  <si>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</si>
  <si>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</si>
  <si>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</si>
  <si>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</si>
  <si>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</si>
  <si>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</si>
  <si>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</si>
  <si>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</si>
  <si>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</si>
  <si>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</si>
  <si>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</si>
  <si>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</si>
  <si>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</si>
  <si>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</si>
  <si>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</si>
  <si>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</si>
  <si>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</si>
  <si>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</si>
  <si>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</si>
  <si>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</si>
  <si>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</si>
  <si>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</si>
  <si>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</si>
  <si>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</si>
  <si>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</si>
  <si>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</si>
  <si>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</si>
  <si>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</si>
  <si>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</si>
  <si>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</si>
  <si>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</si>
  <si>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</si>
  <si>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</si>
  <si>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</si>
  <si>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</si>
  <si>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</si>
  <si>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</si>
  <si>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</si>
  <si>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</si>
  <si>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</si>
  <si>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</si>
  <si>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</si>
  <si>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</si>
  <si>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</si>
  <si>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</si>
  <si>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</si>
  <si>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</si>
  <si>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</si>
  <si>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</si>
  <si>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</si>
  <si>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</si>
  <si>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</si>
  <si>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</si>
  <si>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</si>
  <si>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</si>
  <si>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</si>
  <si>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</si>
  <si>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</si>
  <si>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</si>
  <si>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</si>
  <si>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</si>
  <si>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</si>
  <si>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</si>
  <si>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</si>
  <si>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</si>
  <si>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</si>
  <si>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</si>
  <si>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</si>
  <si>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</si>
  <si>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</si>
  <si>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</si>
  <si>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</si>
  <si>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</si>
  <si>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</si>
  <si>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</si>
  <si>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</si>
  <si>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</si>
  <si>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</si>
  <si>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</si>
  <si>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</si>
  <si>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</si>
  <si>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</si>
  <si>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</si>
  <si>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</si>
  <si>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</si>
  <si>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</si>
  <si>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</si>
  <si>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</si>
  <si>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</si>
  <si>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</si>
  <si>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</si>
  <si>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</si>
  <si>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</si>
  <si>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</si>
  <si>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</si>
  <si>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</si>
  <si>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</si>
  <si>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</si>
  <si>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</si>
  <si>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</si>
  <si>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</si>
  <si>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</si>
  <si>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</si>
  <si>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</si>
  <si>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</si>
  <si>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</si>
  <si>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</si>
  <si>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</si>
  <si>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</si>
  <si>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</si>
  <si>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</si>
  <si>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</si>
  <si>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</si>
  <si>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</si>
  <si>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</si>
  <si>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</si>
  <si>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</si>
  <si>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</si>
  <si>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</si>
  <si>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</si>
  <si>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</si>
  <si>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</si>
  <si>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</si>
  <si>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</si>
  <si>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</si>
  <si>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</si>
  <si>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</si>
  <si>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</si>
  <si>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</si>
  <si>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</si>
  <si>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</si>
  <si>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</si>
  <si>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</si>
  <si>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</si>
  <si>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</si>
  <si>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</si>
  <si>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</si>
  <si>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</si>
  <si>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</si>
  <si>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</si>
  <si>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</si>
  <si>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</si>
  <si>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</si>
  <si>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</si>
  <si>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</si>
  <si>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</si>
  <si>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</si>
  <si>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</si>
  <si>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</si>
  <si>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</si>
  <si>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</si>
  <si>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</si>
  <si>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</si>
  <si>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</si>
  <si>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</si>
  <si>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</si>
  <si>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</si>
  <si>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</si>
  <si>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</si>
  <si>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</si>
  <si>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</si>
  <si>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</si>
  <si>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</si>
  <si>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</si>
  <si>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</si>
  <si>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</si>
  <si>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</si>
  <si>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</si>
  <si>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</si>
  <si>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</si>
  <si>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</si>
  <si>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</si>
  <si>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</si>
  <si>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</si>
  <si>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</si>
  <si>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</si>
  <si>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</si>
  <si>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</si>
  <si>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</si>
  <si>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</si>
  <si>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</si>
  <si>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</si>
  <si>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</si>
  <si>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</si>
  <si>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</si>
  <si>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</si>
  <si>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</si>
  <si>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</si>
  <si>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</si>
  <si>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</si>
  <si>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</si>
  <si>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</si>
  <si>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</si>
  <si>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</si>
  <si>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</si>
  <si>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</si>
  <si>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</si>
  <si>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</si>
  <si>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</si>
  <si>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</si>
  <si>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</si>
  <si>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</si>
  <si>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</si>
  <si>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</si>
  <si>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</si>
  <si>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</si>
  <si>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</si>
  <si>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</si>
  <si>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</si>
  <si>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</si>
  <si>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</si>
  <si>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</si>
  <si>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</si>
  <si>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</si>
  <si>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</si>
  <si>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</si>
  <si>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</si>
  <si>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</si>
  <si>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</si>
  <si>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</si>
  <si>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</si>
  <si>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</si>
  <si>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</si>
  <si>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</si>
  <si>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</si>
  <si>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</si>
  <si>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</si>
  <si>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</si>
  <si>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</si>
  <si>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</si>
  <si>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</si>
  <si>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</si>
  <si>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</si>
  <si>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</si>
  <si>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</si>
  <si>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</si>
  <si>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</si>
  <si>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</si>
  <si>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</si>
  <si>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</si>
  <si>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</si>
  <si>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</si>
  <si>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</si>
  <si>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</si>
  <si>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</si>
  <si>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</si>
  <si>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</si>
  <si>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</si>
  <si>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</si>
  <si>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</si>
  <si>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</si>
  <si>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</si>
  <si>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</si>
  <si>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</si>
  <si>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</si>
  <si>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</si>
  <si>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</si>
  <si>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</si>
  <si>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</si>
  <si>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</si>
  <si>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</si>
  <si>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</si>
  <si>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</si>
  <si>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</si>
  <si>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</si>
  <si>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</si>
  <si>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</si>
  <si>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</si>
  <si>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</si>
  <si>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</si>
  <si>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</si>
  <si>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</si>
  <si>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</si>
  <si>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</si>
  <si>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</si>
  <si>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</si>
  <si>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</si>
  <si>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</si>
  <si>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</si>
  <si>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</si>
  <si>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</si>
  <si>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</si>
  <si>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</si>
  <si>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</si>
  <si>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</si>
  <si>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</si>
  <si>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</si>
  <si>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</si>
  <si>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</si>
  <si>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</si>
  <si>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</si>
  <si>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</si>
  <si>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</si>
  <si>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</si>
  <si>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</si>
  <si>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</si>
  <si>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</si>
  <si>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</si>
  <si>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</si>
  <si>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</si>
  <si>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</si>
  <si>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</si>
  <si>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</si>
  <si>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</si>
  <si>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</si>
  <si>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</si>
  <si>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</si>
  <si>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</si>
  <si>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</si>
  <si>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</si>
  <si>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</si>
  <si>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</si>
  <si>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</si>
  <si>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</si>
  <si>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</si>
  <si>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</si>
  <si>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</si>
  <si>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</si>
  <si>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</si>
  <si>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</si>
  <si>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</si>
  <si>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</si>
  <si>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</si>
  <si>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</si>
  <si>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</si>
  <si>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</si>
  <si>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</si>
  <si>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</si>
  <si>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</si>
  <si>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</si>
  <si>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</si>
  <si>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</si>
  <si>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</si>
  <si>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</si>
  <si>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</si>
  <si>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</si>
  <si>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</si>
  <si>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</si>
  <si>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</si>
  <si>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</si>
  <si>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</si>
  <si>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</si>
  <si>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</si>
  <si>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</si>
  <si>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</si>
  <si>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</si>
  <si>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</si>
  <si>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</si>
  <si>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</si>
  <si>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</si>
  <si>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</si>
  <si>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</si>
  <si>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</si>
  <si>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</si>
  <si>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</si>
  <si>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</si>
  <si>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</si>
  <si>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</si>
  <si>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</si>
  <si>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</si>
  <si>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</si>
  <si>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</si>
  <si>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</si>
  <si>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</si>
  <si>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</si>
  <si>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</si>
  <si>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</si>
  <si>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</si>
  <si>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</si>
  <si>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</si>
  <si>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</si>
  <si>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</si>
  <si>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</si>
  <si>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</si>
  <si>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</si>
  <si>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</si>
  <si>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</si>
  <si>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</si>
  <si>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</si>
  <si>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</si>
  <si>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</si>
  <si>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</si>
  <si>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</si>
  <si>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</si>
  <si>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</si>
  <si>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</si>
  <si>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</si>
  <si>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</si>
  <si>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</si>
  <si>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</si>
  <si>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</si>
  <si>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</si>
  <si>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</si>
  <si>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</si>
  <si>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</si>
  <si>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</si>
  <si>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</si>
  <si>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</si>
  <si>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</si>
  <si>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</si>
  <si>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</si>
  <si>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</si>
  <si>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</si>
  <si>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</si>
  <si>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</si>
  <si>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</si>
  <si>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</si>
  <si>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</si>
  <si>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</si>
  <si>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</si>
  <si>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</si>
  <si>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</si>
  <si>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</si>
  <si>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</si>
  <si>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</si>
  <si>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</si>
  <si>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</si>
  <si>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</si>
  <si>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</si>
  <si>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</si>
  <si>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</si>
  <si>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</si>
  <si>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</si>
  <si>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</si>
  <si>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</si>
  <si>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</si>
  <si>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</si>
  <si>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</si>
  <si>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</si>
  <si>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</si>
  <si>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</si>
  <si>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</si>
  <si>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</si>
  <si>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</si>
  <si>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</si>
  <si>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</si>
  <si>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</si>
  <si>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</si>
  <si>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</si>
  <si>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</si>
  <si>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</si>
  <si>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</si>
  <si>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</si>
  <si>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</si>
  <si>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</si>
  <si>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</si>
  <si>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</si>
  <si>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</si>
  <si>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</si>
  <si>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</si>
  <si>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</si>
  <si>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</si>
  <si>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</si>
  <si>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</si>
  <si>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</si>
  <si>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</si>
  <si>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</si>
  <si>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</si>
  <si>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</si>
  <si>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</si>
  <si>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</si>
  <si>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</si>
  <si>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</si>
  <si>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</si>
  <si>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</si>
  <si>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</si>
  <si>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</si>
  <si>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</si>
  <si>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</si>
  <si>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</si>
  <si>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</si>
  <si>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</si>
  <si>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</si>
  <si>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</si>
  <si>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</si>
  <si>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</si>
  <si>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</si>
  <si>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</si>
  <si>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</si>
  <si>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</si>
  <si>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</si>
  <si>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</si>
  <si>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</si>
  <si>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</si>
  <si>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</si>
  <si>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</si>
  <si>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</si>
  <si>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</si>
  <si>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</si>
  <si>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</si>
  <si>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</si>
  <si>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</si>
  <si>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</si>
  <si>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</si>
  <si>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</si>
  <si>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</si>
  <si>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</si>
  <si>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</si>
  <si>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</si>
  <si>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</si>
  <si>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</si>
  <si>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</si>
  <si>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</si>
  <si>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</si>
  <si>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</si>
  <si>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</si>
  <si>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</si>
  <si>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</si>
  <si>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</si>
  <si>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</si>
  <si>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</si>
  <si>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</si>
  <si>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</si>
  <si>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</si>
  <si>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</si>
  <si>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</si>
  <si>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</si>
  <si>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</si>
  <si>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</si>
  <si>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</si>
  <si>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</si>
  <si>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</si>
  <si>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</si>
  <si>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</si>
  <si>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</si>
  <si>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</si>
  <si>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</si>
  <si>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</si>
  <si>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</si>
  <si>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</si>
  <si>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</si>
  <si>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</si>
  <si>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</si>
  <si>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</si>
  <si>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</si>
  <si>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</si>
  <si>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</si>
  <si>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</si>
  <si>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</si>
  <si>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</si>
  <si>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</si>
  <si>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</si>
  <si>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</si>
  <si>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</si>
  <si>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</si>
  <si>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</si>
  <si>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</si>
  <si>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</si>
  <si>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</si>
  <si>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</si>
  <si>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</si>
  <si>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</si>
  <si>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</si>
  <si>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</si>
  <si>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</si>
  <si>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</si>
  <si>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</si>
  <si>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</si>
  <si>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</si>
  <si>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</si>
  <si>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</si>
  <si>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</si>
  <si>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</si>
  <si>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</si>
  <si>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</si>
  <si>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</si>
  <si>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</si>
  <si>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</si>
  <si>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</si>
  <si>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</si>
  <si>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</si>
  <si>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</si>
  <si>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</si>
  <si>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</si>
  <si>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</si>
  <si>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</si>
  <si>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</si>
  <si>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</si>
  <si>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</si>
  <si>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</si>
  <si>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</si>
  <si>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</si>
  <si>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</si>
  <si>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</si>
  <si>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</si>
  <si>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</si>
  <si>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</si>
  <si>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</si>
  <si>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</si>
  <si>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</si>
  <si>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</si>
  <si>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</si>
  <si>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</si>
  <si>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</si>
  <si>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</si>
  <si>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</si>
  <si>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</si>
  <si>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</si>
  <si>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</si>
  <si>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</si>
  <si>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</si>
  <si>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</si>
  <si>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</si>
  <si>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</si>
  <si>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</si>
  <si>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</si>
  <si>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</si>
  <si>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</si>
  <si>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</si>
  <si>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</si>
  <si>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</si>
  <si>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</si>
  <si>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</si>
  <si>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</si>
  <si>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</si>
  <si>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</si>
  <si>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</si>
  <si>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</si>
  <si>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</si>
  <si>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</si>
  <si>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</si>
  <si>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</si>
  <si>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</si>
  <si>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</si>
  <si>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</si>
  <si>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</si>
  <si>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</si>
  <si>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</si>
  <si>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</si>
  <si>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</si>
  <si>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</si>
  <si>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</si>
  <si>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</si>
  <si>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</si>
  <si>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</si>
  <si>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</si>
  <si>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</si>
  <si>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</si>
  <si>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</si>
  <si>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</si>
  <si>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</si>
  <si>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</si>
  <si>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</si>
  <si>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</si>
  <si>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</si>
  <si>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</si>
  <si>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</si>
  <si>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</si>
  <si>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</si>
  <si>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</si>
  <si>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</si>
  <si>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</si>
  <si>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</si>
  <si>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</si>
  <si>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</si>
  <si>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</si>
  <si>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</si>
  <si>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</si>
  <si>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</si>
  <si>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</si>
  <si>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</si>
  <si>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</si>
  <si>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</si>
  <si>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</si>
  <si>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</si>
  <si>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</si>
  <si>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</si>
  <si>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</si>
  <si>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</si>
  <si>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</si>
  <si>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</si>
  <si>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</si>
  <si>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</si>
  <si>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</si>
  <si>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</si>
  <si>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</si>
  <si>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</si>
  <si>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</si>
  <si>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</si>
  <si>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</si>
  <si>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</si>
  <si>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</si>
  <si>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</si>
  <si>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</si>
  <si>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</si>
  <si>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</si>
  <si>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</si>
  <si>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</si>
  <si>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</si>
  <si>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</si>
  <si>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</si>
  <si>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</si>
  <si>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</si>
  <si>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</si>
  <si>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</si>
  <si>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</si>
  <si>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</si>
  <si>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</si>
  <si>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</si>
  <si>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</si>
  <si>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</si>
  <si>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</si>
  <si>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</si>
  <si>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</si>
  <si>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</si>
  <si>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</si>
  <si>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</si>
  <si>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</si>
  <si>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</si>
  <si>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</si>
  <si>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</si>
  <si>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</si>
  <si>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</si>
  <si>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</si>
  <si>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</si>
  <si>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</si>
  <si>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</si>
  <si>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</si>
  <si>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</si>
  <si>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</si>
  <si>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</si>
  <si>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</si>
  <si>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</si>
  <si>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</si>
  <si>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</si>
  <si>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</si>
  <si>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</si>
  <si>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</si>
  <si>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</si>
  <si>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</si>
  <si>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</si>
  <si>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</si>
  <si>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</si>
  <si>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</si>
  <si>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</si>
  <si>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</si>
  <si>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</si>
  <si>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</si>
  <si>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</si>
  <si>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</si>
  <si>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</si>
  <si>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</si>
  <si>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</si>
  <si>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</si>
  <si>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</si>
  <si>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</si>
  <si>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</si>
  <si>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</si>
  <si>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</si>
  <si>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</si>
  <si>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</si>
  <si>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</si>
  <si>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</si>
  <si>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</si>
  <si>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</si>
  <si>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</si>
  <si>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</si>
  <si>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</si>
  <si>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</si>
  <si>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</si>
  <si>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</si>
  <si>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</si>
  <si>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</si>
  <si>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</si>
  <si>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</si>
  <si>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</si>
  <si>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</si>
  <si>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</si>
  <si>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</si>
  <si>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</si>
  <si>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</si>
  <si>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</si>
  <si>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</si>
  <si>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</si>
  <si>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</si>
  <si>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</si>
  <si>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</si>
  <si>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</si>
  <si>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</si>
  <si>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</si>
  <si>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</si>
  <si>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</si>
  <si>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</si>
  <si>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</si>
  <si>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</si>
  <si>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</si>
  <si>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</si>
  <si>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</si>
  <si>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</si>
  <si>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</si>
  <si>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</si>
  <si>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</si>
  <si>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</si>
  <si>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</si>
  <si>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</si>
  <si>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</si>
  <si>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</si>
  <si>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</si>
  <si>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</si>
  <si>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</si>
  <si>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</si>
  <si>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</si>
  <si>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</si>
  <si>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</si>
  <si>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</si>
  <si>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</si>
  <si>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</si>
  <si>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</si>
  <si>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</si>
  <si>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</si>
  <si>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</si>
  <si>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</si>
  <si>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</si>
  <si>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</si>
  <si>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</si>
  <si>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</si>
  <si>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</si>
  <si>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</si>
  <si>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</si>
  <si>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</si>
  <si>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</si>
  <si>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</si>
  <si>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</si>
  <si>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</si>
  <si>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</si>
  <si>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</si>
  <si>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</si>
  <si>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</si>
  <si>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</si>
  <si>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</si>
  <si>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</si>
  <si>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</si>
  <si>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</si>
  <si>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</si>
  <si>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</si>
  <si>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</si>
  <si>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</si>
  <si>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</si>
  <si>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</si>
  <si>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</si>
  <si>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</si>
  <si>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</si>
  <si>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</si>
  <si>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</si>
  <si>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</si>
  <si>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</si>
  <si>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</si>
  <si>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</si>
  <si>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</si>
  <si>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</si>
  <si>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</si>
  <si>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</si>
  <si>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</si>
  <si>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</si>
  <si>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</si>
  <si>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</si>
  <si>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</si>
  <si>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</si>
  <si>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</si>
  <si>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</si>
  <si>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</si>
  <si>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</si>
  <si>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</si>
  <si>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</si>
  <si>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</si>
  <si>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</si>
  <si>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</si>
  <si>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</si>
  <si>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</si>
  <si>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</si>
  <si>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</si>
  <si>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</si>
  <si>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</si>
  <si>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</si>
  <si>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</si>
  <si>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</si>
  <si>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</si>
  <si>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</si>
  <si>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</si>
  <si>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</si>
  <si>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</si>
  <si>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</si>
  <si>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</si>
  <si>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</si>
  <si>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</si>
  <si>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</si>
  <si>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</si>
  <si>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</si>
  <si>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</si>
  <si>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</si>
  <si>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</si>
  <si>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</si>
  <si>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</si>
  <si>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</si>
  <si>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</si>
  <si>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</si>
  <si>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</si>
  <si>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</si>
  <si>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</si>
  <si>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</si>
  <si>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</si>
  <si>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</si>
  <si>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</si>
  <si>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</si>
  <si>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</si>
  <si>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</si>
  <si>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</si>
  <si>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</si>
  <si>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</si>
  <si>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</si>
  <si>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</si>
  <si>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</si>
  <si>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</si>
  <si>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</si>
  <si>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</si>
  <si>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</si>
  <si>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</si>
  <si>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</si>
  <si>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</si>
  <si>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</si>
  <si>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</si>
  <si>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</si>
  <si>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</si>
  <si>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</si>
  <si>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</si>
  <si>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</si>
  <si>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</si>
  <si>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</si>
  <si>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</si>
  <si>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</si>
  <si>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</si>
  <si>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</si>
  <si>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</si>
  <si>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</si>
  <si>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</si>
  <si>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</si>
  <si>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</si>
  <si>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</si>
  <si>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</si>
  <si>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</si>
  <si>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</si>
  <si>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</si>
  <si>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</si>
  <si>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</si>
  <si>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</si>
  <si>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</si>
  <si>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</si>
  <si>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</si>
  <si>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</si>
  <si>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</si>
  <si>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</si>
  <si>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</si>
  <si>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</si>
  <si>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</si>
  <si>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</si>
  <si>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</si>
  <si>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</si>
  <si>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</si>
  <si>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</si>
  <si>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</si>
  <si>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</si>
  <si>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</si>
  <si>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</si>
  <si>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</si>
  <si>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</si>
  <si>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</si>
  <si>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</si>
  <si>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</si>
  <si>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</si>
  <si>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</si>
  <si>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</si>
  <si>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</si>
  <si>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</si>
  <si>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</si>
  <si>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</si>
  <si>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</si>
  <si>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</si>
  <si>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</si>
  <si>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</si>
  <si>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</si>
  <si>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</si>
  <si>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</si>
  <si>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</si>
  <si>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</si>
  <si>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</si>
  <si>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</si>
  <si>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</si>
  <si>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</si>
  <si>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</si>
  <si>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</si>
  <si>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</si>
  <si>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</si>
  <si>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</si>
  <si>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</si>
  <si>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</si>
  <si>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</si>
  <si>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</si>
  <si>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</si>
  <si>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</si>
  <si>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</si>
  <si>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</si>
  <si>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</si>
  <si>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</si>
  <si>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</si>
  <si>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</si>
  <si>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</si>
  <si>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</si>
  <si>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</si>
  <si>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</si>
  <si>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</si>
  <si>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</si>
  <si>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</si>
  <si>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</si>
  <si>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</si>
  <si>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</si>
  <si>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</si>
  <si>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</si>
  <si>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</si>
  <si>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</si>
  <si>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</si>
  <si>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</si>
  <si>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</si>
  <si>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</si>
  <si>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</si>
  <si>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</si>
  <si>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</si>
  <si>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</si>
  <si>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</si>
  <si>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</si>
  <si>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</si>
  <si>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</si>
  <si>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</si>
  <si>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</si>
  <si>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</si>
  <si>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</si>
  <si>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</si>
  <si>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</si>
  <si>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</si>
  <si>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</si>
  <si>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</si>
  <si>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</si>
  <si>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</si>
  <si>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</si>
  <si>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</si>
  <si>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</si>
  <si>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</si>
  <si>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</si>
  <si>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</si>
  <si>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</si>
  <si>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</si>
  <si>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</si>
  <si>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</si>
  <si>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</si>
  <si>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</si>
  <si>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</si>
  <si>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</si>
  <si>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</si>
  <si>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</si>
  <si>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</si>
  <si>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</si>
  <si>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</si>
  <si>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</si>
  <si>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</si>
  <si>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</si>
  <si>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</si>
  <si>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</si>
  <si>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</si>
  <si>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</si>
  <si>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</si>
  <si>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</si>
  <si>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</si>
  <si>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</si>
  <si>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</si>
  <si>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</si>
  <si>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</si>
  <si>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</si>
  <si>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</si>
  <si>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</si>
  <si>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</si>
  <si>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</si>
  <si>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</si>
  <si>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</si>
  <si>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</si>
  <si>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</si>
  <si>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</si>
  <si>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</si>
  <si>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</si>
  <si>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</si>
  <si>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</si>
  <si>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</si>
  <si>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</si>
  <si>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</si>
  <si>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</si>
  <si>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</si>
  <si>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</si>
  <si>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</si>
  <si>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</si>
  <si>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</si>
  <si>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</si>
  <si>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</si>
  <si>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</si>
  <si>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</si>
  <si>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</si>
  <si>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</si>
  <si>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</si>
  <si>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</si>
  <si>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</si>
  <si>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</si>
  <si>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</si>
  <si>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</si>
  <si>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</si>
  <si>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</si>
  <si>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</si>
  <si>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</si>
  <si>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</si>
  <si>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</si>
  <si>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</si>
  <si>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</si>
  <si>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</si>
  <si>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</si>
  <si>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</si>
  <si>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</si>
  <si>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</si>
  <si>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</si>
  <si>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</si>
  <si>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</si>
  <si>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</si>
  <si>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</si>
  <si>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</si>
  <si>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</si>
  <si>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</si>
  <si>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</si>
  <si>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</si>
  <si>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</si>
  <si>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</si>
  <si>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</si>
  <si>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</si>
  <si>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</si>
  <si>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</si>
  <si>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</si>
  <si>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</si>
  <si>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</si>
  <si>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</si>
  <si>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</si>
  <si>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</si>
  <si>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</si>
  <si>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</si>
  <si>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</si>
  <si>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</si>
  <si>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</si>
  <si>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</si>
  <si>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</si>
  <si>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</si>
  <si>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</si>
  <si>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</si>
  <si>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</si>
  <si>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</si>
  <si>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</si>
  <si>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</si>
  <si>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</si>
  <si>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</si>
  <si>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</si>
  <si>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</si>
  <si>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</si>
  <si>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</si>
  <si>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</si>
  <si>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</si>
  <si>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</si>
  <si>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</si>
  <si>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</si>
  <si>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</si>
  <si>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</si>
  <si>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</si>
  <si>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</si>
  <si>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</si>
  <si>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</si>
  <si>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</si>
  <si>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</si>
  <si>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</si>
  <si>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</si>
  <si>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</si>
  <si>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</si>
  <si>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</si>
  <si>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</si>
  <si>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</si>
  <si>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</si>
  <si>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</si>
  <si>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</si>
  <si>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</si>
  <si>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</si>
  <si>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</si>
  <si>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</si>
  <si>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</si>
  <si>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</si>
  <si>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</si>
  <si>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</si>
  <si>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</si>
  <si>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</si>
  <si>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</si>
  <si>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</si>
  <si>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</si>
  <si>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</si>
  <si>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</si>
  <si>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</si>
  <si>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</si>
  <si>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</si>
  <si>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</si>
  <si>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</si>
  <si>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</si>
  <si>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</si>
  <si>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</si>
  <si>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</si>
  <si>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</si>
  <si>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</si>
  <si>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</si>
  <si>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</si>
  <si>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</si>
  <si>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</si>
  <si>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</si>
  <si>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</si>
  <si>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</si>
  <si>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</si>
  <si>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</si>
  <si>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</si>
  <si>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</si>
  <si>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</si>
  <si>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</si>
  <si>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</si>
  <si>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</si>
  <si>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</si>
  <si>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</si>
  <si>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</si>
  <si>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</si>
  <si>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</si>
  <si>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</si>
  <si>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</si>
  <si>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</si>
  <si>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</si>
  <si>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</si>
  <si>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</si>
  <si>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</si>
  <si>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</si>
  <si>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</si>
  <si>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</si>
  <si>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</si>
  <si>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</si>
  <si>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</si>
  <si>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</si>
  <si>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</si>
  <si>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</si>
  <si>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</si>
  <si>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</si>
  <si>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</si>
  <si>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</si>
  <si>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</si>
  <si>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</si>
  <si>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</si>
  <si>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</si>
  <si>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</si>
  <si>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</si>
  <si>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</si>
  <si>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</si>
  <si>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</si>
  <si>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</si>
  <si>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</si>
  <si>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</si>
  <si>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</si>
  <si>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</si>
  <si>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</si>
  <si>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</si>
  <si>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</si>
  <si>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</si>
  <si>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</si>
  <si>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</si>
  <si>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</si>
  <si>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</si>
  <si>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</si>
  <si>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</si>
  <si>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</si>
  <si>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</si>
  <si>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</si>
  <si>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</si>
  <si>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</si>
  <si>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</si>
  <si>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</si>
  <si>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</si>
  <si>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</si>
  <si>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</si>
  <si>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</si>
  <si>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</si>
  <si>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</si>
  <si>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</si>
  <si>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</si>
  <si>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</si>
  <si>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</si>
  <si>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</si>
  <si>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</si>
  <si>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</si>
  <si>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</si>
  <si>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</si>
  <si>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</si>
  <si>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</si>
  <si>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</si>
  <si>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</si>
  <si>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</si>
  <si>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</si>
  <si>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</si>
  <si>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</si>
  <si>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</si>
  <si>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</si>
  <si>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</si>
  <si>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</si>
  <si>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</si>
  <si>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</si>
  <si>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</si>
  <si>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</si>
  <si>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</si>
  <si>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</si>
  <si>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</si>
  <si>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</si>
  <si>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</si>
  <si>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</si>
  <si>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</si>
  <si>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</si>
  <si>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</si>
  <si>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</si>
  <si>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</si>
  <si>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</si>
  <si>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</si>
  <si>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</si>
  <si>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</si>
  <si>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</si>
  <si>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</si>
  <si>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</si>
  <si>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</si>
  <si>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</si>
  <si>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</si>
  <si>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</si>
  <si>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</si>
  <si>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</si>
  <si>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</si>
  <si>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</si>
  <si>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</si>
  <si>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</si>
  <si>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</si>
  <si>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</si>
  <si>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</si>
  <si>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</si>
  <si>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</si>
  <si>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</si>
  <si>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</si>
  <si>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</si>
  <si>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</si>
  <si>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</si>
  <si>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</si>
  <si>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</si>
  <si>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</si>
  <si>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</si>
  <si>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</si>
  <si>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</si>
  <si>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</si>
  <si>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</si>
  <si>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</si>
  <si>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</si>
  <si>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</si>
  <si>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</si>
  <si>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</si>
  <si>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</si>
  <si>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</si>
  <si>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</si>
  <si>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</si>
  <si>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</si>
  <si>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</si>
  <si>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</si>
  <si>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</si>
  <si>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</si>
  <si>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</si>
  <si>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</si>
  <si>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</si>
  <si>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</si>
  <si>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</si>
  <si>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</si>
  <si>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</si>
  <si>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</si>
  <si>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</si>
  <si>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</si>
  <si>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</si>
  <si>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</si>
  <si>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</si>
  <si>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</si>
  <si>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</si>
  <si>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</si>
  <si>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</si>
  <si>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</si>
  <si>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</si>
  <si>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</si>
  <si>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</si>
  <si>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</si>
  <si>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</si>
  <si>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</si>
  <si>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</si>
  <si>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</si>
  <si>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</si>
  <si>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</si>
  <si>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</si>
  <si>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</si>
  <si>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</si>
  <si>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</si>
  <si>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</si>
  <si>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</si>
  <si>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</si>
  <si>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</si>
  <si>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</si>
  <si>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</si>
  <si>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</si>
  <si>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</si>
  <si>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</si>
  <si>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</si>
  <si>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</si>
  <si>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</si>
  <si>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</si>
  <si>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</si>
  <si>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</si>
  <si>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</si>
  <si>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</si>
  <si>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</si>
  <si>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</si>
  <si>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</si>
  <si>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</si>
  <si>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</si>
  <si>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</si>
  <si>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</si>
  <si>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</si>
  <si>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</si>
  <si>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</si>
  <si>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</si>
  <si>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</si>
  <si>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</si>
  <si>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</si>
  <si>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</si>
  <si>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</si>
  <si>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</si>
  <si>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</si>
  <si>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</si>
  <si>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</si>
  <si>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</si>
  <si>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</si>
  <si>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</si>
  <si>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</si>
  <si>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</si>
  <si>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</si>
  <si>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</si>
  <si>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</si>
  <si>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</si>
  <si>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</si>
  <si>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</si>
  <si>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</si>
  <si>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</si>
  <si>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</si>
  <si>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</si>
  <si>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</si>
  <si>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</si>
  <si>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</si>
  <si>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</si>
  <si>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</si>
  <si>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</si>
  <si>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</si>
  <si>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</si>
  <si>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</si>
  <si>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</si>
  <si>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</si>
  <si>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</si>
  <si>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</si>
  <si>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</si>
  <si>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</si>
  <si>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</si>
  <si>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</si>
  <si>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</si>
  <si>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</si>
  <si>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</si>
  <si>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</si>
  <si>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</si>
  <si>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</si>
  <si>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</si>
  <si>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</si>
  <si>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</si>
  <si>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</si>
  <si>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</si>
  <si>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</si>
  <si>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</si>
  <si>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</si>
  <si>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</si>
  <si>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</si>
  <si>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</si>
  <si>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</si>
  <si>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</si>
  <si>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</si>
  <si>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</si>
  <si>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</si>
  <si>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</si>
  <si>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</si>
  <si>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</si>
  <si>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</si>
  <si>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</si>
  <si>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</si>
  <si>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</si>
  <si>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</si>
  <si>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</si>
  <si>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</si>
  <si>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</si>
  <si>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</si>
  <si>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</si>
  <si>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</si>
  <si>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</si>
  <si>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</si>
  <si>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</si>
  <si>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</si>
  <si>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</si>
  <si>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</si>
  <si>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</si>
  <si>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</si>
  <si>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</si>
  <si>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</si>
  <si>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</si>
  <si>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</si>
  <si>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</si>
  <si>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</si>
  <si>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</si>
  <si>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</si>
  <si>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</si>
  <si>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</si>
  <si>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</si>
  <si>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</si>
  <si>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</si>
  <si>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</si>
  <si>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</si>
  <si>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</si>
  <si>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</si>
  <si>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</si>
  <si>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</si>
  <si>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</si>
  <si>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</si>
  <si>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</si>
  <si>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</si>
  <si>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</si>
  <si>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</si>
  <si>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</si>
  <si>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</si>
  <si>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</si>
  <si>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</si>
  <si>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</si>
  <si>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</si>
  <si>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</si>
  <si>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</si>
  <si>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</si>
  <si>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</si>
  <si>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</si>
  <si>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</si>
  <si>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</si>
  <si>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</si>
  <si>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</si>
  <si>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</si>
  <si>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</si>
  <si>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</si>
  <si>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</si>
  <si>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</si>
  <si>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</si>
  <si>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</si>
  <si>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</si>
  <si>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</si>
  <si>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</si>
  <si>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</si>
  <si>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</si>
  <si>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</si>
  <si>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</si>
  <si>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</si>
  <si>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</si>
  <si>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</si>
  <si>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</si>
  <si>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</si>
  <si>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</si>
  <si>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</si>
  <si>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</si>
  <si>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</si>
  <si>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</si>
  <si>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</si>
  <si>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</si>
  <si>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</si>
  <si>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</si>
  <si>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</si>
  <si>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</si>
  <si>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</si>
  <si>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</si>
  <si>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</si>
  <si>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</si>
  <si>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</si>
  <si>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</si>
  <si>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</si>
  <si>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</si>
  <si>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</si>
  <si>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</si>
  <si>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</si>
  <si>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</si>
  <si>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</si>
  <si>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</si>
  <si>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</si>
  <si>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</si>
  <si>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</si>
  <si>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</si>
  <si>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</si>
  <si>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</si>
  <si>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</si>
  <si>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</si>
  <si>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</si>
  <si>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</si>
  <si>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</si>
  <si>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</si>
  <si>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</si>
  <si>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</si>
  <si>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</si>
  <si>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</si>
  <si>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</si>
  <si>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</si>
  <si>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</si>
  <si>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</si>
  <si>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</si>
  <si>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</si>
  <si>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</si>
  <si>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</si>
  <si>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</si>
  <si>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</si>
  <si>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</si>
  <si>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</si>
  <si>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</si>
  <si>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</si>
  <si>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</si>
  <si>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</si>
  <si>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</si>
  <si>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</si>
  <si>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</si>
  <si>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</si>
  <si>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</si>
  <si>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</si>
  <si>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</si>
  <si>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</si>
  <si>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</si>
  <si>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</si>
  <si>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</si>
  <si>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</si>
  <si>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</si>
  <si>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</si>
  <si>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</si>
  <si>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</si>
  <si>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</si>
  <si>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</si>
  <si>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</si>
  <si>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</si>
  <si>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</si>
  <si>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</si>
  <si>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</si>
  <si>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</si>
  <si>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</si>
  <si>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</si>
  <si>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</si>
  <si>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</si>
  <si>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</si>
  <si>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</si>
  <si>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</si>
  <si>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</si>
  <si>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</si>
  <si>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</si>
  <si>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</si>
  <si>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</si>
  <si>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</si>
  <si>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</si>
  <si>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</si>
  <si>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</si>
  <si>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</si>
  <si>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</si>
  <si>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</si>
  <si>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</si>
  <si>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</si>
  <si>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</si>
  <si>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</si>
  <si>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</si>
  <si>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</si>
  <si>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</si>
  <si>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</si>
  <si>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</si>
  <si>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</si>
  <si>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</si>
  <si>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</si>
  <si>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</si>
  <si>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</si>
  <si>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</si>
  <si>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</si>
  <si>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</si>
  <si>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</si>
  <si>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</si>
  <si>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</si>
  <si>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</si>
  <si>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</si>
  <si>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</si>
  <si>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</si>
  <si>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</si>
  <si>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</si>
  <si>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</si>
  <si>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</si>
  <si>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</si>
  <si>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</si>
  <si>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</si>
  <si>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</si>
  <si>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</si>
  <si>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</si>
  <si>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</si>
  <si>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</si>
  <si>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</si>
  <si>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</si>
  <si>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</si>
  <si>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</si>
  <si>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</si>
  <si>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</si>
  <si>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</si>
  <si>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</si>
  <si>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</si>
  <si>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</si>
  <si>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</si>
  <si>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</si>
  <si>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</si>
  <si>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</si>
  <si>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</si>
  <si>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</si>
  <si>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</si>
  <si>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</si>
  <si>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</si>
  <si>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</si>
  <si>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</si>
  <si>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</si>
  <si>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</si>
  <si>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</si>
  <si>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</si>
  <si>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</si>
  <si>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</si>
  <si>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</si>
  <si>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</si>
  <si>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</si>
  <si>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</si>
  <si>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</si>
  <si>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</si>
  <si>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</si>
  <si>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</si>
  <si>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</si>
  <si>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</si>
  <si>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</si>
  <si>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</si>
  <si>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</si>
  <si>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</si>
  <si>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</si>
  <si>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</si>
  <si>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</si>
  <si>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</si>
  <si>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</si>
  <si>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</si>
  <si>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</si>
  <si>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</si>
  <si>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</si>
  <si>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</si>
  <si>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</si>
  <si>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</si>
  <si>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</si>
  <si>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</si>
  <si>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</si>
  <si>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</si>
  <si>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</si>
  <si>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</si>
  <si>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</si>
  <si>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</si>
  <si>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</si>
  <si>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</si>
  <si>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</si>
  <si>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</si>
  <si>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</si>
  <si>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</si>
  <si>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</si>
  <si>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</si>
  <si>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</si>
  <si>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</si>
  <si>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</si>
  <si>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</si>
  <si>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</si>
  <si>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</si>
  <si>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</si>
  <si>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</si>
  <si>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</si>
  <si>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</si>
  <si>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</si>
  <si>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</si>
  <si>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</si>
  <si>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</si>
  <si>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</si>
  <si>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</si>
  <si>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</si>
  <si>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</si>
  <si>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</si>
  <si>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</si>
  <si>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</si>
  <si>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</si>
  <si>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</si>
  <si>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</si>
  <si>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</si>
  <si>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</si>
  <si>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</si>
  <si>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</si>
  <si>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</si>
  <si>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</si>
  <si>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</si>
  <si>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</si>
  <si>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</si>
  <si>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</si>
  <si>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</si>
  <si>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</si>
  <si>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</si>
  <si>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</si>
  <si>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</si>
  <si>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</si>
  <si>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</si>
  <si>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</si>
  <si>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</si>
  <si>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</si>
  <si>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</si>
  <si>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</si>
  <si>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</si>
  <si>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</si>
  <si>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</si>
  <si>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</si>
  <si>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</si>
  <si>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</si>
  <si>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</si>
  <si>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</si>
  <si>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</si>
  <si>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</si>
  <si>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</si>
  <si>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</si>
  <si>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</si>
  <si>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</si>
  <si>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</si>
  <si>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</si>
  <si>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</si>
  <si>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</si>
  <si>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</si>
  <si>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</si>
  <si>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</si>
  <si>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</si>
  <si>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</si>
  <si>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</si>
  <si>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</si>
  <si>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</si>
  <si>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</si>
  <si>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</si>
  <si>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</si>
  <si>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</si>
  <si>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</si>
  <si>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</si>
  <si>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</si>
  <si>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</si>
  <si>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</si>
  <si>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</si>
  <si>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</si>
  <si>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</si>
  <si>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</si>
  <si>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</si>
  <si>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</si>
  <si>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</si>
  <si>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</si>
  <si>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</si>
  <si>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</si>
  <si>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</si>
  <si>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</si>
  <si>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</si>
  <si>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</si>
  <si>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</si>
  <si>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</si>
  <si>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</si>
  <si>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</si>
  <si>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</si>
  <si>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</si>
  <si>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</si>
  <si>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</si>
  <si>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</si>
  <si>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</si>
  <si>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</si>
  <si>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</si>
  <si>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</si>
  <si>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</si>
  <si>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</si>
  <si>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</si>
  <si>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</si>
  <si>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</si>
  <si>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</si>
  <si>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</si>
  <si>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</si>
  <si>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</si>
  <si>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</si>
  <si>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</si>
  <si>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</si>
  <si>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</si>
  <si>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</si>
  <si>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</si>
  <si>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</si>
  <si>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</si>
  <si>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</si>
  <si>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</si>
  <si>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</si>
  <si>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</si>
  <si>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</si>
  <si>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</si>
  <si>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</si>
  <si>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</si>
  <si>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</si>
  <si>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</si>
  <si>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</si>
  <si>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</si>
  <si>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</si>
  <si>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</si>
  <si>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</si>
  <si>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</si>
  <si>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</si>
  <si>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</si>
  <si>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</si>
  <si>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</si>
  <si>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</si>
  <si>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</si>
  <si>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</si>
  <si>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</si>
  <si>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</si>
  <si>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</si>
  <si>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</si>
  <si>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</si>
  <si>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</si>
  <si>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</si>
  <si>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</si>
  <si>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</si>
  <si>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</si>
  <si>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</si>
  <si>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</si>
  <si>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</si>
  <si>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</si>
  <si>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</si>
  <si>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</si>
  <si>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</si>
  <si>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</si>
  <si>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</si>
  <si>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</si>
  <si>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</si>
  <si>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</si>
  <si>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</si>
  <si>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</si>
  <si>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</si>
  <si>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</si>
  <si>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</si>
  <si>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</si>
  <si>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</si>
  <si>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</si>
  <si>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</si>
  <si>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</si>
  <si>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</si>
  <si>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</si>
  <si>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</si>
  <si>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</si>
  <si>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</si>
  <si>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</si>
  <si>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</si>
  <si>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</si>
  <si>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</si>
  <si>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</si>
  <si>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</si>
  <si>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</si>
  <si>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</si>
  <si>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</si>
  <si>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</si>
  <si>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</si>
  <si>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</si>
  <si>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</si>
  <si>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</si>
  <si>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</si>
  <si>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</si>
  <si>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</si>
  <si>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</si>
  <si>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</si>
  <si>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</si>
  <si>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</si>
  <si>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</si>
  <si>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</si>
  <si>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</si>
  <si>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</si>
  <si>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</si>
  <si>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</si>
  <si>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</si>
  <si>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</si>
  <si>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</si>
  <si>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</si>
  <si>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</si>
  <si>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</si>
  <si>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</si>
  <si>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</si>
  <si>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</si>
  <si>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</si>
  <si>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</si>
  <si>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</si>
  <si>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</si>
  <si>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</si>
  <si>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</si>
  <si>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</si>
  <si>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</si>
  <si>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</si>
  <si>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</si>
  <si>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</si>
  <si>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</si>
  <si>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</si>
  <si>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</si>
  <si>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</si>
  <si>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</si>
  <si>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</si>
  <si>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</si>
  <si>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</si>
  <si>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</si>
  <si>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</si>
  <si>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</si>
  <si>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</si>
  <si>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</si>
  <si>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</si>
  <si>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</si>
  <si>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</si>
  <si>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</si>
  <si>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</si>
  <si>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</si>
  <si>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</si>
  <si>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</si>
  <si>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</si>
  <si>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</si>
  <si>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</si>
  <si>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</si>
  <si>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</si>
  <si>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</si>
  <si>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</si>
  <si>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</si>
  <si>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</si>
  <si>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</si>
  <si>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</si>
  <si>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</si>
  <si>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</si>
  <si>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</si>
  <si>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</si>
  <si>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</si>
  <si>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</si>
  <si>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</si>
  <si>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</si>
  <si>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</si>
  <si>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</si>
  <si>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</si>
  <si>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</si>
  <si>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</si>
  <si>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</si>
  <si>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</si>
  <si>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</si>
  <si>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</si>
  <si>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</si>
  <si>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</si>
  <si>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</si>
  <si>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</si>
  <si>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</si>
  <si>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</si>
  <si>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</si>
  <si>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</si>
  <si>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</si>
  <si>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</si>
  <si>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</si>
  <si>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</si>
  <si>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</si>
  <si>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</si>
  <si>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</si>
  <si>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</si>
  <si>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</si>
  <si>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</si>
  <si>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</si>
  <si>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</si>
  <si>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</si>
  <si>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</si>
  <si>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</si>
  <si>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</si>
  <si>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</si>
  <si>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</si>
  <si>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</si>
  <si>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</si>
  <si>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</si>
  <si>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</si>
  <si>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</si>
  <si>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</si>
  <si>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</si>
  <si>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</si>
  <si>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</si>
  <si>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</si>
  <si>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</si>
  <si>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</si>
  <si>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</si>
  <si>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</si>
  <si>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</si>
  <si>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</si>
  <si>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</si>
  <si>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</si>
  <si>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</si>
  <si>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</si>
  <si>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</si>
  <si>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</si>
  <si>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</si>
  <si>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</si>
  <si>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</si>
  <si>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</si>
  <si>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</si>
  <si>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</si>
  <si>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</si>
  <si>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</si>
  <si>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</si>
  <si>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</si>
  <si>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</si>
  <si>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</si>
  <si>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</si>
  <si>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</si>
  <si>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</si>
  <si>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</si>
  <si>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</si>
  <si>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</si>
  <si>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</si>
  <si>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</si>
  <si>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</si>
  <si>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</si>
  <si>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</si>
  <si>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</si>
  <si>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</si>
  <si>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</si>
  <si>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</si>
  <si>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</si>
  <si>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</si>
  <si>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</si>
  <si>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</si>
  <si>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</si>
  <si>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</si>
  <si>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</si>
  <si>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</si>
  <si>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</si>
  <si>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</si>
  <si>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</si>
  <si>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</si>
  <si>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</si>
  <si>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</si>
  <si>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</si>
  <si>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</si>
  <si>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</si>
  <si>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</si>
  <si>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</si>
  <si>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</si>
  <si>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</si>
  <si>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</si>
  <si>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</si>
  <si>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</si>
  <si>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</si>
  <si>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</si>
  <si>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</si>
  <si>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</si>
  <si>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</si>
  <si>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</si>
  <si>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</si>
  <si>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</si>
  <si>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</si>
  <si>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</si>
  <si>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</si>
  <si>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</si>
  <si>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</si>
  <si>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</si>
  <si>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</si>
  <si>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</si>
  <si>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</si>
  <si>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</si>
  <si>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</si>
  <si>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</si>
  <si>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</si>
  <si>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</si>
  <si>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</si>
  <si>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</si>
  <si>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</si>
  <si>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</si>
  <si>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</si>
  <si>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</si>
  <si>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</si>
  <si>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</si>
  <si>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</si>
  <si>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</si>
  <si>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</si>
  <si>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</si>
  <si>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</si>
  <si>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</si>
  <si>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</si>
  <si>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</si>
  <si>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</si>
  <si>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</si>
  <si>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</si>
  <si>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</si>
  <si>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</si>
  <si>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</si>
  <si>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</si>
  <si>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</si>
  <si>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</si>
  <si>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</si>
  <si>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</si>
  <si>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</si>
  <si>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</si>
  <si>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</si>
  <si>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</si>
  <si>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</si>
  <si>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</si>
  <si>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</si>
  <si>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</si>
  <si>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</si>
  <si>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</si>
  <si>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</si>
  <si>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</si>
  <si>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</si>
  <si>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</si>
  <si>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</si>
  <si>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</si>
  <si>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</si>
  <si>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</si>
  <si>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</si>
  <si>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</si>
  <si>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</si>
  <si>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</si>
  <si>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</si>
  <si>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</si>
  <si>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</si>
  <si>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</si>
  <si>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</si>
  <si>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</si>
  <si>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</si>
  <si>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</si>
  <si>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</si>
  <si>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</si>
  <si>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</si>
  <si>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</si>
  <si>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</si>
  <si>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</si>
  <si>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</si>
  <si>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</si>
  <si>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</si>
  <si>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</si>
  <si>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</si>
  <si>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</si>
  <si>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</si>
  <si>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</si>
  <si>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</si>
  <si>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</si>
  <si>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</si>
  <si>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</si>
  <si>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</si>
  <si>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</si>
  <si>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</si>
  <si>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</si>
  <si>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</si>
  <si>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</si>
  <si>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</si>
  <si>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</si>
  <si>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</si>
  <si>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</si>
  <si>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</si>
  <si>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</si>
  <si>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</si>
  <si>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</si>
  <si>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</si>
  <si>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</si>
  <si>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</si>
  <si>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</si>
  <si>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</si>
  <si>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</si>
  <si>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</si>
  <si>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</si>
  <si>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</si>
  <si>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</si>
  <si>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</si>
  <si>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</si>
  <si>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</si>
  <si>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</si>
  <si>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</si>
  <si>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</si>
  <si>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</si>
  <si>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</si>
  <si>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</si>
  <si>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</si>
  <si>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</si>
  <si>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</si>
  <si>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</si>
  <si>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</si>
  <si>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</si>
  <si>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</si>
  <si>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</si>
  <si>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</si>
  <si>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</si>
  <si>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</si>
  <si>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</si>
  <si>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</si>
  <si>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</si>
  <si>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</si>
  <si>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</si>
  <si>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</si>
  <si>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</si>
  <si>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</si>
  <si>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</si>
  <si>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</si>
  <si>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</si>
  <si>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</si>
  <si>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</si>
  <si>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</si>
  <si>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</si>
  <si>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</si>
  <si>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</si>
  <si>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</si>
  <si>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</si>
  <si>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</si>
  <si>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</si>
  <si>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</si>
  <si>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</si>
  <si>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</si>
  <si>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</si>
  <si>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</si>
  <si>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</si>
  <si>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</si>
  <si>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</si>
  <si>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</si>
  <si>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</si>
  <si>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</si>
  <si>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</si>
  <si>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</si>
  <si>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</si>
  <si>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</si>
  <si>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</si>
  <si>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</si>
  <si>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</si>
  <si>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</si>
  <si>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</si>
  <si>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</si>
  <si>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</si>
  <si>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</si>
  <si>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</si>
  <si>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</si>
  <si>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</si>
  <si>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</si>
  <si>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</si>
  <si>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</si>
  <si>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</si>
  <si>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</si>
  <si>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</si>
  <si>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</si>
  <si>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</si>
  <si>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</si>
  <si>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</si>
  <si>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</si>
  <si>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</si>
  <si>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</si>
  <si>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</si>
  <si>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</si>
  <si>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</si>
  <si>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</si>
  <si>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</si>
  <si>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</si>
  <si>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</si>
  <si>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</si>
  <si>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</si>
  <si>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</si>
  <si>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</si>
  <si>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</si>
  <si>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</si>
  <si>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</si>
  <si>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</si>
  <si>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</si>
  <si>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</si>
  <si>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</si>
  <si>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</si>
  <si>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</si>
  <si>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</si>
  <si>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</si>
  <si>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</si>
  <si>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</si>
  <si>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</si>
  <si>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</si>
  <si>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</si>
  <si>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</si>
  <si>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</si>
  <si>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</si>
  <si>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</si>
  <si>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</si>
  <si>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</si>
  <si>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</si>
  <si>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</si>
  <si>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</si>
  <si>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</si>
  <si>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</si>
  <si>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</si>
  <si>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</si>
  <si>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</si>
  <si>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</si>
  <si>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</si>
  <si>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</si>
  <si>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</si>
  <si>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</si>
  <si>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</si>
  <si>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</si>
  <si>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</si>
  <si>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</si>
  <si>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</si>
  <si>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</si>
  <si>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</si>
  <si>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</si>
  <si>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</si>
  <si>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</si>
  <si>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</si>
  <si>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</si>
  <si>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</si>
  <si>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</si>
  <si>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</si>
  <si>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</si>
  <si>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</si>
  <si>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</si>
  <si>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</si>
  <si>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</si>
  <si>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</si>
  <si>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</si>
  <si>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</si>
  <si>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</si>
  <si>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</si>
  <si>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</si>
  <si>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</si>
  <si>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</si>
  <si>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</si>
  <si>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</si>
  <si>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</si>
  <si>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</si>
  <si>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</si>
  <si>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</si>
  <si>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</si>
  <si>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</si>
  <si>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</si>
  <si>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</si>
  <si>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</si>
  <si>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</si>
  <si>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</si>
  <si>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</si>
  <si>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</si>
  <si>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</si>
  <si>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</si>
  <si>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</si>
  <si>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</si>
  <si>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</si>
  <si>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</si>
  <si>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</si>
  <si>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</si>
  <si>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</si>
  <si>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</si>
  <si>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</si>
  <si>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</si>
  <si>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</si>
  <si>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</si>
  <si>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</si>
  <si>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</si>
  <si>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</si>
  <si>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</si>
  <si>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</si>
  <si>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</si>
  <si>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</si>
  <si>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</si>
  <si>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</si>
  <si>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</si>
  <si>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</si>
  <si>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</si>
  <si>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</si>
  <si>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</si>
  <si>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</si>
  <si>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</si>
  <si>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</si>
  <si>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</si>
  <si>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</si>
  <si>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</si>
  <si>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</si>
  <si>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</si>
  <si>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</si>
  <si>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</si>
  <si>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</si>
  <si>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</si>
  <si>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</si>
  <si>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</si>
  <si>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</si>
  <si>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</si>
  <si>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</si>
  <si>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</si>
  <si>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</si>
  <si>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</si>
  <si>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</si>
  <si>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</si>
  <si>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</si>
  <si>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</si>
  <si>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</si>
  <si>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</si>
  <si>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</si>
  <si>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</si>
  <si>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</si>
  <si>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</si>
  <si>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</si>
  <si>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</si>
  <si>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</si>
  <si>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</si>
  <si>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</si>
  <si>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</si>
  <si>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</si>
  <si>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</si>
  <si>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</si>
  <si>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</si>
  <si>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</si>
  <si>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</si>
  <si>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</si>
  <si>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</si>
  <si>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</si>
  <si>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</si>
  <si>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</si>
  <si>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</si>
  <si>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</si>
  <si>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</si>
  <si>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</si>
  <si>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</si>
  <si>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</si>
  <si>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</si>
  <si>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</si>
  <si>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</si>
  <si>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</si>
  <si>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</si>
  <si>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</si>
  <si>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</si>
  <si>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</si>
  <si>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</si>
  <si>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</si>
  <si>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</si>
  <si>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</si>
  <si>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</si>
  <si>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</si>
  <si>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</si>
  <si>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</si>
  <si>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</si>
  <si>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</si>
  <si>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</si>
  <si>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</si>
  <si>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</si>
  <si>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</si>
  <si>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</si>
  <si>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</si>
  <si>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</si>
  <si>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</si>
  <si>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</si>
  <si>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</si>
  <si>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</si>
  <si>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</si>
  <si>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</si>
  <si>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</si>
  <si>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</si>
  <si>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</si>
  <si>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</si>
  <si>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</si>
  <si>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</si>
  <si>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</si>
  <si>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</si>
  <si>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</si>
  <si>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</si>
  <si>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</si>
  <si>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</si>
  <si>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</si>
  <si>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</si>
  <si>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</si>
  <si>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</si>
  <si>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</si>
  <si>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</si>
  <si>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</si>
  <si>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</si>
  <si>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</si>
  <si>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</si>
  <si>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</si>
  <si>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</si>
  <si>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</si>
  <si>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</si>
  <si>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</si>
  <si>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</si>
  <si>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</si>
  <si>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</si>
  <si>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</si>
  <si>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</si>
  <si>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</si>
  <si>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</si>
  <si>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</si>
  <si>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</si>
  <si>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</si>
  <si>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</si>
  <si>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</si>
  <si>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</si>
  <si>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</si>
  <si>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</si>
  <si>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</si>
  <si>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</si>
  <si>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</si>
  <si>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</si>
  <si>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</si>
  <si>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</si>
  <si>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</si>
  <si>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</si>
  <si>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</si>
  <si>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</si>
  <si>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</si>
  <si>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</si>
  <si>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</si>
  <si>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</si>
  <si>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</si>
  <si>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</si>
  <si>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</si>
  <si>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</si>
  <si>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</si>
  <si>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</si>
  <si>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</si>
  <si>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</si>
  <si>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</si>
  <si>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</si>
  <si>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</si>
  <si>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</si>
  <si>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</si>
  <si>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</si>
  <si>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</si>
  <si>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</si>
  <si>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</si>
  <si>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</si>
  <si>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</si>
  <si>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</si>
  <si>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</si>
  <si>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</si>
  <si>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</si>
  <si>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</si>
  <si>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</si>
  <si>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</si>
  <si>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</si>
  <si>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</si>
  <si>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</si>
  <si>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</si>
  <si>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</si>
  <si>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</si>
  <si>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</si>
  <si>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</si>
  <si>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</si>
  <si>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</si>
  <si>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</si>
  <si>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</si>
  <si>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</si>
  <si>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</si>
  <si>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</si>
  <si>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</si>
  <si>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</si>
  <si>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</si>
  <si>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</si>
  <si>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</si>
  <si>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</si>
  <si>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</si>
  <si>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</si>
  <si>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</si>
  <si>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</si>
  <si>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</si>
  <si>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</si>
  <si>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</si>
  <si>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</si>
  <si>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</si>
  <si>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</si>
  <si>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</si>
  <si>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</si>
  <si>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</si>
  <si>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</si>
  <si>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</si>
  <si>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</si>
  <si>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</si>
  <si>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</si>
  <si>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</si>
  <si>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</si>
  <si>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</si>
  <si>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</si>
  <si>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</si>
  <si>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</si>
  <si>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</si>
  <si>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</si>
  <si>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</si>
  <si>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</si>
  <si>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</si>
  <si>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</si>
  <si>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</si>
  <si>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</si>
  <si>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</si>
  <si>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</si>
  <si>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</si>
  <si>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</si>
  <si>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</si>
  <si>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</si>
  <si>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</si>
  <si>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</si>
  <si>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</si>
  <si>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</si>
  <si>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</si>
  <si>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</si>
  <si>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</si>
  <si>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</si>
  <si>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</si>
  <si>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</si>
  <si>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</si>
  <si>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</si>
  <si>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</si>
  <si>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</si>
  <si>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</si>
  <si>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</si>
  <si>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</si>
  <si>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</si>
  <si>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</si>
  <si>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</si>
  <si>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</si>
  <si>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</si>
  <si>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</si>
  <si>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</si>
  <si>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</si>
  <si>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</si>
  <si>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</si>
  <si>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</si>
  <si>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</si>
  <si>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</si>
  <si>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</si>
  <si>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</si>
  <si>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</si>
  <si>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</si>
  <si>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</si>
  <si>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</si>
  <si>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</si>
  <si>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</si>
  <si>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</si>
  <si>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</si>
  <si>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</si>
  <si>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</si>
  <si>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</si>
  <si>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</si>
  <si>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</si>
  <si>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</si>
  <si>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</si>
  <si>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</si>
  <si>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</si>
  <si>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</si>
  <si>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</si>
  <si>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</si>
  <si>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</si>
  <si>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</si>
  <si>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</si>
  <si>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</si>
  <si>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</si>
  <si>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</si>
  <si>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</si>
  <si>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</si>
  <si>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</si>
  <si>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</si>
  <si>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</si>
  <si>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</si>
  <si>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</si>
  <si>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</si>
  <si>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</si>
  <si>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</si>
  <si>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</si>
  <si>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</si>
  <si>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</si>
  <si>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</si>
  <si>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</si>
  <si>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</si>
  <si>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</si>
  <si>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</si>
  <si>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</si>
  <si>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</si>
  <si>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</si>
  <si>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</si>
  <si>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</si>
  <si>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</si>
  <si>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</si>
  <si>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</si>
  <si>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</si>
  <si>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</si>
  <si>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</si>
  <si>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</si>
  <si>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</si>
  <si>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</si>
  <si>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</si>
  <si>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</si>
  <si>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</si>
  <si>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</si>
  <si>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</si>
  <si>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</si>
  <si>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</si>
  <si>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</si>
  <si>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</si>
  <si>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</si>
  <si>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</si>
  <si>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</si>
  <si>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</si>
  <si>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</si>
  <si>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</si>
  <si>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</si>
  <si>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</si>
  <si>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</si>
  <si>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</si>
  <si>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</si>
  <si>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</si>
  <si>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</si>
  <si>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</si>
  <si>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</si>
  <si>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</si>
  <si>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</si>
  <si>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</si>
  <si>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</si>
  <si>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</si>
  <si>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</si>
  <si>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</si>
  <si>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</si>
  <si>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</si>
  <si>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</si>
  <si>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</si>
  <si>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</si>
  <si>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</si>
  <si>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</si>
  <si>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</si>
  <si>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</si>
  <si>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</si>
  <si>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</si>
  <si>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</si>
  <si>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</si>
  <si>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</si>
  <si>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</si>
  <si>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</si>
  <si>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</si>
  <si>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</si>
  <si>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</si>
  <si>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</si>
  <si>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</si>
  <si>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</si>
  <si>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</si>
  <si>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</si>
  <si>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</si>
  <si>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</si>
  <si>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</si>
  <si>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</si>
  <si>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</si>
  <si>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</si>
  <si>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</si>
  <si>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</si>
  <si>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</si>
  <si>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</si>
  <si>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</si>
  <si>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</si>
  <si>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</si>
  <si>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</si>
  <si>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</si>
  <si>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</si>
  <si>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</si>
  <si>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</si>
  <si>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</si>
  <si>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</si>
  <si>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</si>
  <si>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</si>
  <si>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</si>
  <si>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</si>
  <si>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</si>
  <si>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</si>
  <si>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</si>
  <si>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</si>
  <si>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</si>
  <si>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</si>
  <si>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</si>
  <si>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</si>
  <si>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</si>
  <si>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</si>
  <si>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</si>
  <si>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</si>
  <si>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</si>
  <si>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</si>
  <si>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</si>
  <si>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</si>
  <si>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</si>
  <si>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</si>
  <si>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</si>
  <si>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</si>
  <si>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</si>
  <si>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</si>
  <si>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</si>
  <si>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</si>
  <si>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</si>
  <si>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</si>
  <si>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</si>
  <si>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</si>
  <si>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</si>
  <si>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</si>
  <si>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</si>
  <si>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</si>
  <si>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</si>
  <si>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</si>
  <si>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</si>
  <si>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</si>
  <si>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</si>
  <si>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</si>
  <si>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</si>
  <si>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</si>
  <si>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</si>
  <si>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</si>
  <si>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</si>
  <si>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</si>
  <si>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</si>
  <si>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</si>
  <si>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</si>
  <si>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</si>
  <si>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</si>
  <si>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</si>
  <si>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</si>
  <si>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</si>
  <si>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</si>
  <si>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</si>
  <si>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</si>
  <si>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</si>
  <si>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</si>
  <si>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</si>
  <si>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</si>
  <si>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</si>
  <si>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</si>
  <si>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</si>
  <si>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</si>
  <si>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</si>
  <si>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</si>
  <si>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</si>
  <si>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</si>
  <si>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</si>
  <si>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</si>
  <si>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</si>
  <si>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</si>
  <si>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</si>
  <si>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</si>
  <si>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</si>
  <si>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</si>
  <si>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</si>
  <si>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</si>
  <si>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</si>
  <si>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</si>
  <si>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</si>
  <si>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</si>
  <si>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</si>
  <si>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</si>
  <si>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</si>
  <si>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</si>
  <si>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</si>
  <si>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</si>
  <si>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</si>
  <si>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</si>
  <si>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</si>
  <si>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</si>
  <si>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</si>
  <si>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</si>
  <si>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</si>
  <si>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</si>
  <si>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</si>
  <si>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</si>
  <si>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</si>
  <si>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</si>
  <si>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</si>
  <si>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</si>
  <si>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</si>
  <si>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</si>
  <si>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</si>
  <si>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</si>
  <si>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</si>
  <si>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</si>
  <si>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</si>
  <si>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</si>
  <si>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</si>
  <si>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</si>
  <si>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</si>
  <si>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</si>
  <si>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</si>
  <si>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</si>
  <si>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</si>
  <si>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</si>
  <si>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</si>
  <si>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</si>
  <si>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</si>
  <si>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</si>
  <si>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</si>
  <si>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</si>
  <si>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</si>
  <si>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</si>
  <si>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</si>
  <si>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</si>
  <si>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</si>
  <si>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</si>
  <si>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</si>
  <si>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</si>
  <si>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</si>
  <si>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</si>
  <si>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</si>
  <si>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</si>
  <si>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</si>
  <si>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</si>
  <si>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</si>
  <si>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</si>
  <si>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</si>
  <si>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</si>
  <si>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</si>
  <si>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</si>
  <si>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</si>
  <si>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</si>
  <si>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</si>
  <si>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</si>
  <si>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</si>
  <si>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</si>
  <si>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</si>
  <si>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</si>
  <si>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</si>
  <si>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</si>
  <si>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</si>
  <si>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</si>
  <si>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</si>
  <si>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</si>
  <si>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</si>
  <si>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</si>
  <si>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</si>
  <si>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</si>
  <si>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</si>
  <si>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</si>
  <si>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</si>
  <si>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</si>
  <si>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</si>
  <si>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</si>
  <si>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</si>
  <si>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</si>
  <si>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</si>
  <si>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</si>
  <si>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</si>
  <si>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</si>
  <si>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</si>
  <si>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</si>
  <si>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</si>
  <si>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</si>
  <si>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</si>
  <si>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</si>
  <si>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</si>
  <si>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</si>
  <si>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</si>
  <si>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</si>
  <si>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</si>
  <si>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</si>
  <si>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</si>
  <si>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</si>
  <si>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</si>
  <si>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</si>
  <si>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</si>
  <si>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</si>
  <si>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</si>
  <si>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</si>
  <si>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</si>
  <si>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</si>
  <si>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</si>
  <si>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</si>
  <si>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</si>
  <si>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</si>
  <si>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</si>
  <si>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</si>
  <si>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</si>
  <si>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</si>
  <si>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</si>
  <si>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</si>
  <si>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</si>
  <si>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</si>
  <si>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</si>
  <si>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</si>
  <si>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</si>
  <si>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</si>
  <si>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</si>
  <si>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</si>
  <si>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</si>
  <si>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</si>
  <si>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</si>
  <si>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</si>
  <si>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</si>
  <si>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</si>
  <si>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</si>
  <si>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</si>
  <si>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</si>
  <si>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</si>
  <si>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</si>
  <si>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</si>
  <si>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</si>
  <si>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</si>
  <si>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</si>
  <si>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</si>
  <si>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</si>
  <si>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</si>
  <si>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</si>
  <si>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</si>
  <si>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</si>
  <si>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</si>
  <si>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</si>
  <si>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</si>
  <si>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</si>
  <si>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</si>
  <si>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</si>
  <si>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</si>
  <si>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</si>
  <si>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</si>
  <si>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</si>
  <si>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</si>
  <si>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</si>
  <si>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</si>
  <si>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</si>
  <si>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</si>
  <si>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</si>
  <si>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</si>
  <si>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</si>
  <si>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</si>
  <si>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</si>
  <si>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</si>
  <si>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</si>
  <si>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</si>
  <si>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</si>
  <si>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</si>
  <si>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</si>
  <si>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</si>
  <si>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</si>
  <si>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</si>
  <si>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</si>
  <si>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</si>
  <si>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</si>
  <si>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</si>
  <si>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</si>
  <si>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</si>
  <si>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</si>
  <si>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</si>
  <si>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</si>
  <si>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</si>
  <si>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</si>
  <si>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</si>
  <si>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</si>
  <si>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</si>
  <si>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</si>
  <si>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</si>
  <si>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</si>
  <si>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</si>
  <si>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</si>
  <si>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</si>
  <si>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</si>
  <si>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</si>
  <si>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</si>
  <si>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</si>
  <si>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</si>
  <si>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</si>
  <si>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</si>
  <si>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</si>
  <si>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</si>
  <si>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</si>
  <si>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</si>
  <si>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</si>
  <si>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</si>
  <si>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</si>
  <si>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</si>
  <si>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</si>
  <si>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</si>
  <si>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</si>
  <si>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</si>
  <si>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</si>
  <si>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</si>
  <si>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</si>
  <si>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</si>
  <si>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</si>
  <si>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</si>
  <si>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</si>
  <si>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</si>
  <si>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</si>
  <si>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</si>
  <si>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</si>
  <si>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</si>
  <si>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</si>
  <si>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</si>
  <si>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</si>
  <si>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</si>
  <si>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</si>
  <si>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</si>
  <si>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</si>
  <si>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</si>
  <si>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</si>
  <si>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</si>
  <si>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</si>
  <si>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</si>
  <si>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</si>
  <si>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</si>
  <si>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</si>
  <si>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</si>
  <si>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</si>
  <si>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</si>
  <si>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</si>
  <si>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</si>
  <si>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</si>
  <si>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</si>
  <si>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</si>
  <si>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</si>
  <si>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</si>
  <si>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</si>
  <si>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</si>
  <si>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</si>
  <si>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</si>
  <si>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</si>
  <si>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</si>
  <si>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</si>
  <si>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</si>
  <si>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</si>
  <si>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</si>
  <si>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</si>
  <si>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</si>
  <si>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</si>
  <si>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</si>
  <si>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</si>
  <si>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</si>
  <si>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</si>
  <si>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</si>
  <si>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</si>
  <si>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</si>
  <si>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</si>
  <si>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</si>
  <si>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</si>
  <si>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</si>
  <si>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</si>
  <si>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</si>
  <si>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</si>
  <si>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</si>
  <si>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</si>
  <si>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</si>
  <si>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</si>
  <si>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</si>
  <si>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</si>
  <si>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</si>
  <si>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</si>
  <si>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</si>
  <si>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</si>
  <si>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</si>
  <si>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</si>
  <si>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</si>
  <si>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</si>
  <si>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</si>
  <si>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</si>
  <si>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</si>
  <si>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</si>
  <si>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</si>
  <si>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</si>
  <si>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</si>
  <si>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</si>
  <si>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</si>
  <si>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</si>
  <si>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</si>
  <si>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</si>
  <si>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</si>
  <si>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</si>
  <si>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</si>
  <si>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</si>
  <si>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</si>
  <si>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</si>
  <si>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</si>
  <si>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</si>
  <si>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</si>
  <si>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</si>
  <si>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</si>
  <si>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</si>
  <si>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</si>
  <si>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</si>
  <si>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</si>
  <si>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</si>
  <si>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</si>
  <si>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</si>
  <si>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</si>
  <si>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</si>
  <si>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</si>
  <si>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</si>
  <si>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</si>
  <si>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</si>
  <si>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</si>
  <si>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</si>
  <si>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</si>
  <si>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</si>
  <si>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</si>
  <si>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</si>
  <si>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</si>
  <si>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</si>
  <si>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</si>
  <si>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</si>
  <si>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</si>
  <si>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</si>
  <si>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</si>
  <si>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</si>
  <si>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</si>
  <si>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</si>
  <si>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</si>
  <si>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</si>
  <si>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</si>
  <si>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</si>
  <si>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</si>
  <si>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</si>
  <si>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</si>
  <si>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</si>
  <si>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</si>
  <si>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</si>
  <si>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</si>
  <si>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</si>
  <si>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</si>
  <si>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</si>
  <si>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</si>
  <si>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</si>
  <si>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</si>
  <si>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</si>
  <si>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</si>
  <si>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</si>
  <si>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</si>
  <si>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</si>
  <si>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</si>
  <si>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</si>
  <si>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</si>
  <si>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</si>
  <si>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</si>
  <si>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</si>
  <si>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</si>
  <si>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</si>
  <si>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</si>
  <si>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</si>
  <si>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</si>
  <si>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</si>
  <si>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</si>
  <si>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</si>
  <si>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</si>
  <si>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</si>
  <si>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</si>
  <si>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</si>
  <si>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</si>
  <si>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</si>
  <si>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</si>
  <si>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</si>
  <si>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</si>
  <si>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</si>
  <si>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</si>
  <si>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</si>
  <si>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</si>
  <si>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</si>
  <si>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</si>
  <si>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</si>
  <si>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</si>
  <si>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</si>
  <si>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</si>
  <si>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</si>
  <si>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</si>
  <si>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</si>
  <si>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</si>
  <si>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</si>
  <si>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</si>
  <si>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</si>
  <si>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</si>
  <si>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</si>
  <si>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</si>
  <si>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</si>
  <si>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</si>
  <si>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</si>
  <si>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</si>
  <si>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</si>
  <si>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</si>
  <si>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</si>
  <si>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</si>
  <si>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</si>
  <si>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</si>
  <si>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</si>
  <si>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</si>
  <si>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</si>
  <si>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</si>
  <si>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</si>
  <si>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</si>
  <si>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</si>
  <si>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</si>
  <si>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</si>
  <si>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</si>
  <si>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</si>
  <si>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</si>
  <si>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</si>
  <si>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</si>
  <si>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</si>
  <si>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</si>
  <si>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</si>
  <si>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</si>
  <si>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</si>
  <si>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</si>
  <si>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</si>
  <si>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</si>
  <si>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</si>
  <si>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</si>
  <si>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</si>
  <si>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</si>
  <si>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</si>
  <si>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</si>
  <si>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</si>
  <si>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</si>
  <si>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</si>
  <si>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</si>
  <si>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</si>
  <si>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</si>
  <si>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</si>
  <si>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</si>
  <si>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</si>
  <si>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</si>
  <si>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</si>
  <si>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</si>
  <si>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</si>
  <si>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</si>
  <si>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</si>
  <si>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</si>
  <si>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</si>
  <si>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</si>
  <si>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</si>
  <si>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</si>
  <si>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</si>
  <si>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</si>
  <si>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</si>
  <si>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</si>
  <si>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</si>
  <si>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</si>
  <si>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</si>
  <si>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</si>
  <si>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</si>
  <si>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</si>
  <si>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</si>
  <si>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</si>
  <si>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</si>
  <si>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</si>
  <si>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</si>
  <si>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</si>
  <si>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</si>
  <si>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</si>
  <si>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</si>
  <si>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</si>
  <si>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</si>
  <si>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</si>
  <si>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</si>
  <si>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</si>
  <si>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</si>
  <si>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</si>
  <si>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</si>
  <si>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</si>
  <si>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</si>
  <si>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</si>
  <si>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</si>
  <si>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</si>
  <si>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</si>
  <si>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</si>
  <si>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</si>
  <si>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</si>
  <si>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</si>
  <si>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</si>
  <si>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</si>
  <si>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</si>
  <si>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</si>
  <si>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</si>
  <si>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</si>
  <si>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</si>
  <si>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</si>
  <si>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</si>
  <si>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</si>
  <si>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</si>
  <si>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</si>
  <si>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</si>
  <si>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</si>
  <si>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</si>
  <si>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</si>
  <si>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</si>
  <si>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</si>
  <si>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</si>
  <si>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</si>
  <si>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</si>
  <si>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</si>
  <si>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</si>
  <si>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</si>
  <si>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</si>
  <si>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</si>
  <si>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</si>
  <si>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</si>
  <si>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</si>
  <si>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</si>
  <si>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</si>
  <si>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</si>
  <si>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</si>
  <si>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</si>
  <si>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</si>
  <si>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</si>
  <si>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</si>
  <si>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</si>
  <si>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</si>
  <si>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</si>
  <si>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</si>
  <si>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</si>
  <si>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</si>
  <si>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</si>
  <si>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</si>
  <si>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</si>
  <si>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</si>
  <si>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</si>
  <si>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</si>
  <si>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</si>
  <si>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</si>
  <si>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</si>
  <si>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</si>
  <si>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</si>
  <si>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</si>
  <si>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</si>
  <si>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</si>
  <si>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</si>
  <si>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</si>
  <si>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</si>
  <si>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</si>
  <si>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</si>
  <si>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</si>
  <si>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</si>
  <si>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</si>
  <si>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</si>
  <si>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</si>
  <si>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</si>
  <si>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</si>
  <si>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</si>
  <si>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</si>
  <si>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</si>
  <si>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</si>
  <si>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</si>
  <si>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</si>
  <si>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</si>
  <si>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</si>
  <si>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</si>
  <si>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</si>
  <si>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</si>
  <si>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</si>
  <si>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</si>
  <si>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</si>
  <si>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</si>
  <si>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</si>
  <si>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</si>
  <si>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</si>
  <si>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</si>
  <si>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</si>
  <si>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</si>
  <si>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</si>
  <si>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</si>
  <si>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</si>
  <si>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</si>
  <si>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</si>
  <si>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</si>
  <si>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</si>
  <si>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</si>
  <si>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</si>
  <si>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</si>
  <si>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</si>
  <si>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</si>
  <si>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</si>
  <si>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</si>
  <si>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</si>
  <si>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</si>
  <si>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</si>
  <si>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</si>
  <si>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</si>
  <si>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</si>
  <si>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</si>
  <si>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</si>
  <si>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</si>
  <si>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</si>
  <si>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</si>
  <si>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</si>
  <si>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</si>
  <si>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</si>
  <si>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</si>
  <si>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</si>
  <si>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</si>
  <si>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</si>
  <si>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</si>
  <si>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</si>
  <si>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</si>
  <si>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</si>
  <si>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</si>
  <si>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</si>
  <si>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</si>
  <si>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</si>
  <si>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</si>
  <si>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</si>
  <si>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</si>
  <si>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</si>
  <si>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</si>
  <si>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</si>
  <si>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</si>
  <si>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</si>
  <si>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</si>
  <si>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</si>
  <si>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</si>
  <si>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</si>
  <si>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</si>
  <si>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</si>
  <si>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</si>
  <si>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</si>
  <si>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</si>
  <si>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</si>
  <si>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</si>
  <si>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</si>
  <si>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</si>
  <si>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</si>
  <si>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</si>
  <si>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</si>
  <si>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</si>
  <si>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</si>
  <si>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</si>
  <si>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</si>
  <si>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</si>
  <si>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</si>
  <si>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</si>
  <si>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</si>
  <si>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</si>
  <si>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</si>
  <si>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</si>
  <si>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</si>
  <si>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</si>
  <si>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</si>
  <si>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</si>
  <si>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</si>
  <si>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</si>
  <si>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</si>
  <si>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</si>
  <si>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</si>
  <si>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</si>
  <si>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</si>
  <si>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</si>
  <si>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</si>
  <si>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</si>
  <si>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</si>
  <si>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</si>
  <si>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</si>
  <si>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</si>
  <si>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</si>
  <si>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</si>
  <si>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</si>
  <si>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</si>
  <si>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</si>
  <si>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</si>
  <si>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</si>
  <si>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</si>
  <si>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</si>
  <si>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</si>
  <si>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</si>
  <si>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</si>
  <si>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</si>
  <si>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</si>
  <si>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</si>
  <si>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</si>
  <si>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</si>
  <si>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</si>
  <si>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</si>
  <si>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</si>
  <si>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</si>
  <si>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</si>
  <si>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</si>
  <si>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</si>
  <si>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</si>
  <si>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</si>
  <si>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</si>
  <si>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</si>
  <si>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</si>
  <si>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</si>
  <si>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</si>
  <si>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</si>
  <si>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</si>
  <si>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</si>
  <si>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</si>
  <si>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</si>
  <si>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</si>
  <si>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</si>
  <si>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</si>
  <si>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</si>
  <si>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</si>
  <si>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</si>
  <si>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</si>
  <si>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</si>
  <si>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</si>
  <si>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</si>
  <si>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</si>
  <si>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</si>
  <si>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</si>
  <si>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</si>
  <si>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</si>
  <si>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</si>
  <si>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</si>
  <si>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</si>
  <si>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</si>
  <si>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</si>
  <si>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</si>
  <si>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</si>
  <si>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</si>
  <si>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</si>
  <si>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</si>
  <si>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</si>
  <si>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</si>
  <si>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</si>
  <si>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</si>
  <si>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</si>
  <si>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</si>
  <si>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</si>
  <si>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</si>
  <si>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</si>
  <si>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</si>
  <si>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</si>
  <si>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</si>
  <si>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</si>
  <si>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</si>
  <si>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</si>
  <si>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</si>
  <si>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</si>
  <si>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</si>
  <si>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</si>
  <si>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</si>
  <si>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</si>
  <si>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</si>
  <si>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</si>
  <si>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</si>
  <si>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</si>
  <si>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</si>
  <si>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</si>
  <si>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</si>
  <si>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</si>
  <si>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</si>
  <si>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</si>
  <si>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</si>
  <si>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</si>
  <si>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</si>
  <si>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</si>
  <si>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</si>
  <si>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</si>
  <si>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</si>
  <si>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</si>
  <si>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</si>
  <si>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</si>
  <si>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</si>
  <si>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</si>
  <si>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</si>
  <si>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</si>
  <si>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</si>
  <si>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</si>
  <si>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</si>
  <si>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</si>
  <si>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</si>
  <si>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</si>
  <si>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</si>
  <si>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</si>
  <si>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</si>
  <si>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</si>
  <si>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</si>
  <si>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</si>
  <si>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</si>
  <si>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</si>
  <si>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</si>
  <si>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</si>
  <si>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</si>
  <si>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</si>
  <si>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</si>
  <si>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</si>
  <si>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</si>
  <si>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</si>
  <si>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</si>
  <si>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</si>
  <si>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</si>
  <si>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</si>
  <si>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</si>
  <si>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</si>
  <si>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</si>
  <si>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</si>
  <si>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</si>
  <si>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</si>
  <si>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</si>
  <si>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</si>
  <si>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</si>
  <si>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</si>
  <si>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</si>
  <si>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</si>
  <si>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</si>
  <si>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</si>
  <si>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</si>
  <si>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</si>
  <si>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</si>
  <si>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</si>
  <si>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</si>
  <si>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</si>
  <si>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</si>
  <si>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</si>
  <si>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</si>
  <si>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</si>
  <si>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</si>
  <si>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</si>
  <si>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</si>
  <si>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</si>
  <si>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</si>
  <si>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</si>
  <si>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</si>
  <si>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</si>
  <si>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</si>
  <si>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</si>
  <si>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</si>
  <si>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</si>
  <si>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</si>
  <si>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</si>
  <si>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</si>
  <si>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</si>
  <si>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</si>
  <si>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</si>
  <si>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</si>
  <si>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</si>
  <si>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</si>
  <si>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</si>
  <si>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</si>
  <si>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</si>
  <si>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</si>
  <si>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</si>
  <si>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</si>
  <si>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</si>
  <si>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</si>
  <si>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</si>
  <si>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</si>
  <si>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</si>
  <si>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</si>
  <si>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</si>
  <si>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</si>
  <si>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</si>
  <si>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</si>
  <si>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</si>
  <si>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</si>
  <si>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</si>
  <si>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</si>
  <si>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</si>
  <si>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</si>
  <si>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</si>
  <si>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</si>
  <si>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</si>
  <si>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</si>
  <si>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</si>
  <si>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</si>
  <si>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</si>
  <si>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</si>
  <si>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</si>
  <si>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</si>
  <si>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</si>
  <si>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</si>
  <si>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</si>
  <si>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</si>
  <si>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</si>
  <si>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</si>
  <si>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</si>
  <si>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</si>
  <si>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</si>
  <si>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</si>
  <si>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</si>
  <si>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</si>
  <si>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</si>
  <si>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</si>
  <si>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</si>
  <si>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</si>
  <si>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</si>
  <si>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</si>
  <si>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</si>
  <si>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</si>
  <si>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</si>
  <si>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</si>
  <si>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</si>
  <si>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</si>
  <si>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</si>
  <si>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</si>
  <si>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</si>
  <si>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</si>
  <si>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</si>
  <si>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</si>
  <si>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</si>
  <si>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</si>
  <si>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</si>
  <si>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</si>
  <si>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</si>
  <si>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</si>
  <si>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</si>
  <si>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</si>
  <si>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</si>
  <si>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</si>
  <si>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</si>
  <si>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</si>
  <si>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</si>
  <si>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</si>
  <si>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</si>
  <si>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</si>
  <si>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</si>
  <si>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</si>
  <si>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</si>
  <si>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</si>
  <si>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</si>
  <si>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</si>
  <si>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</si>
  <si>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</si>
  <si>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</si>
  <si>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</si>
  <si>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</si>
  <si>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</si>
  <si>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</si>
  <si>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</si>
  <si>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</si>
  <si>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</si>
  <si>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</si>
  <si>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</si>
  <si>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</si>
  <si>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</si>
  <si>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</si>
  <si>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</si>
  <si>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</si>
  <si>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</si>
  <si>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</si>
  <si>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</si>
  <si>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</si>
  <si>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</si>
  <si>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</si>
  <si>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</si>
  <si>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</si>
  <si>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</si>
  <si>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</si>
  <si>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</si>
  <si>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</si>
  <si>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</si>
  <si>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</si>
  <si>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</si>
  <si>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</si>
  <si>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</si>
  <si>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</si>
  <si>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</si>
  <si>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</si>
  <si>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</si>
  <si>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</si>
  <si>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</si>
  <si>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</si>
  <si>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</si>
  <si>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</si>
  <si>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</si>
  <si>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</si>
  <si>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</si>
  <si>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</si>
  <si>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</si>
  <si>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</si>
  <si>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</si>
  <si>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</si>
  <si>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</si>
  <si>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</si>
  <si>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</si>
  <si>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</si>
  <si>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</si>
  <si>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</si>
  <si>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</si>
  <si>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</si>
  <si>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</si>
  <si>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</si>
  <si>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</si>
  <si>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</si>
  <si>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</si>
  <si>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</si>
  <si>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</si>
  <si>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</si>
  <si>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</si>
  <si>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</si>
  <si>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</si>
  <si>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</si>
  <si>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</si>
  <si>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</si>
  <si>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</si>
  <si>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</si>
  <si>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</si>
  <si>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</si>
  <si>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</si>
  <si>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</si>
  <si>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</si>
  <si>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</si>
  <si>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</si>
  <si>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</si>
  <si>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</si>
  <si>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</si>
  <si>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</si>
  <si>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</si>
  <si>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</si>
  <si>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</si>
  <si>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</si>
  <si>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</si>
  <si>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</si>
  <si>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</si>
  <si>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</si>
  <si>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</si>
  <si>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</si>
  <si>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</si>
  <si>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</si>
  <si>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</si>
  <si>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</si>
  <si>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</si>
  <si>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</si>
  <si>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</si>
  <si>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</si>
  <si>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</si>
  <si>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</si>
  <si>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</si>
  <si>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</si>
  <si>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</si>
  <si>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</si>
  <si>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</si>
  <si>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</si>
  <si>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</si>
  <si>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</si>
  <si>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</si>
  <si>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</si>
  <si>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</si>
  <si>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</si>
  <si>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</si>
  <si>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</si>
  <si>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</si>
  <si>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</si>
  <si>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</si>
  <si>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</si>
  <si>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</si>
  <si>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</si>
  <si>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</si>
  <si>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</si>
  <si>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</si>
  <si>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</si>
  <si>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</si>
  <si>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</si>
  <si>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</si>
  <si>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</si>
  <si>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</si>
  <si>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</si>
  <si>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</si>
  <si>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</si>
  <si>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</si>
  <si>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</si>
  <si>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</si>
  <si>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</si>
  <si>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</si>
  <si>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</si>
  <si>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</si>
  <si>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</si>
  <si>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</si>
  <si>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</si>
  <si>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</si>
  <si>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</si>
  <si>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</si>
  <si>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</si>
  <si>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</si>
  <si>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</si>
  <si>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</si>
  <si>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</si>
  <si>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</si>
  <si>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</si>
  <si>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</si>
  <si>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</si>
  <si>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</si>
  <si>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</si>
  <si>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</si>
  <si>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</si>
  <si>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</si>
  <si>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</si>
  <si>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</si>
  <si>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</si>
  <si>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</si>
  <si>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</si>
  <si>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</si>
  <si>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</si>
  <si>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</si>
  <si>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</si>
  <si>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</si>
  <si>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</si>
  <si>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</si>
  <si>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</si>
  <si>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</si>
  <si>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</si>
  <si>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</si>
  <si>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</si>
  <si>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</si>
  <si>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</si>
  <si>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</si>
  <si>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</si>
  <si>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</si>
  <si>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</si>
  <si>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</si>
  <si>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</si>
  <si>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</si>
  <si>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</si>
  <si>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</si>
  <si>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</si>
  <si>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</si>
  <si>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</si>
  <si>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</si>
  <si>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</si>
  <si>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</si>
  <si>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</si>
  <si>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</si>
  <si>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</si>
  <si>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</si>
  <si>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</si>
  <si>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</si>
  <si>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</si>
  <si>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</si>
  <si>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</si>
  <si>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</si>
  <si>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</si>
  <si>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</si>
  <si>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</si>
  <si>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</si>
  <si>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</si>
  <si>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</si>
  <si>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</si>
  <si>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</si>
  <si>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</si>
  <si>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</si>
  <si>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</si>
  <si>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</si>
  <si>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</si>
  <si>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</si>
  <si>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</si>
  <si>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</si>
  <si>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</si>
  <si>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</si>
  <si>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</si>
  <si>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</si>
  <si>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</si>
  <si>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</si>
  <si>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</si>
  <si>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</si>
  <si>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</si>
  <si>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</si>
  <si>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</si>
  <si>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</si>
  <si>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</si>
  <si>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</si>
  <si>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</si>
  <si>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</si>
  <si>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</si>
  <si>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</si>
  <si>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</si>
  <si>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</si>
  <si>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</si>
  <si>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</si>
  <si>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</si>
  <si>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</si>
  <si>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</si>
  <si>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</si>
  <si>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</si>
  <si>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</si>
  <si>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</si>
  <si>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</si>
  <si>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</si>
  <si>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</si>
  <si>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</si>
  <si>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</si>
  <si>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</si>
  <si>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</si>
  <si>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</si>
  <si>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</si>
  <si>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</si>
  <si>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</si>
  <si>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</si>
  <si>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</si>
  <si>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</si>
  <si>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</si>
  <si>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</si>
  <si>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</si>
  <si>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</si>
  <si>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</si>
  <si>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</si>
  <si>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</si>
  <si>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</si>
  <si>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</si>
  <si>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</si>
  <si>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</si>
  <si>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</si>
  <si>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</si>
  <si>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</si>
  <si>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</si>
  <si>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</si>
  <si>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</si>
  <si>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</si>
  <si>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</si>
  <si>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</si>
  <si>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</si>
  <si>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</si>
  <si>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</si>
  <si>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</si>
  <si>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</si>
  <si>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</si>
  <si>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</si>
  <si>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</si>
  <si>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</si>
  <si>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</si>
  <si>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</si>
  <si>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</si>
  <si>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</si>
  <si>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</si>
  <si>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</si>
  <si>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</si>
  <si>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</si>
  <si>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</si>
  <si>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</si>
  <si>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</si>
  <si>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</si>
  <si>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</si>
  <si>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</si>
  <si>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</si>
  <si>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</si>
  <si>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</si>
  <si>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</si>
  <si>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</si>
  <si>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</si>
  <si>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</si>
  <si>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</si>
  <si>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</si>
  <si>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</si>
  <si>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</si>
  <si>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</si>
  <si>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</si>
  <si>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</si>
  <si>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</si>
  <si>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</si>
  <si>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</si>
  <si>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</si>
  <si>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</si>
  <si>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</si>
  <si>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</si>
  <si>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</si>
  <si>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</si>
  <si>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</si>
  <si>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</si>
  <si>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</si>
  <si>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</si>
  <si>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</si>
  <si>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</si>
  <si>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</si>
  <si>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</si>
  <si>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</si>
  <si>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</si>
  <si>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</si>
  <si>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</si>
  <si>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</si>
  <si>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</si>
  <si>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</si>
  <si>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</si>
  <si>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</si>
  <si>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</si>
  <si>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</si>
  <si>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</si>
  <si>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</si>
  <si>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</si>
  <si>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</si>
  <si>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</si>
  <si>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</si>
  <si>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</si>
  <si>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</si>
  <si>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</si>
  <si>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</si>
  <si>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</si>
  <si>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</si>
  <si>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</si>
  <si>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</si>
  <si>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</si>
  <si>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</si>
  <si>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</si>
  <si>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</si>
  <si>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</si>
  <si>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</si>
  <si>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</si>
  <si>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</si>
  <si>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</si>
  <si>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</si>
  <si>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</si>
  <si>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</si>
  <si>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</si>
  <si>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</si>
  <si>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</si>
  <si>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</si>
  <si>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</si>
  <si>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</si>
  <si>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</si>
  <si>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</si>
  <si>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</si>
  <si>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</si>
  <si>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</si>
  <si>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</si>
  <si>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</si>
  <si>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</si>
  <si>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</si>
  <si>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</si>
  <si>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</si>
  <si>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</si>
  <si>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</si>
  <si>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</si>
  <si>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</si>
  <si>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</si>
  <si>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</si>
  <si>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</si>
  <si>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</si>
  <si>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</si>
  <si>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</si>
  <si>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</si>
  <si>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</si>
  <si>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</si>
  <si>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</si>
  <si>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</si>
  <si>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</si>
  <si>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</si>
  <si>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</si>
  <si>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</si>
  <si>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</si>
  <si>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</si>
  <si>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</si>
  <si>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</si>
  <si>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</si>
  <si>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</si>
  <si>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</si>
  <si>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</si>
  <si>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</si>
  <si>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</si>
  <si>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</si>
  <si>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</si>
  <si>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</si>
  <si>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</si>
  <si>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</si>
  <si>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</si>
  <si>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</si>
  <si>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</si>
  <si>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</si>
  <si>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</si>
  <si>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</si>
  <si>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</si>
  <si>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</si>
  <si>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</si>
  <si>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</si>
  <si>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</si>
  <si>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</si>
  <si>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</si>
  <si>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</si>
  <si>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</si>
  <si>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</si>
  <si>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</si>
  <si>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</si>
  <si>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</si>
  <si>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</si>
  <si>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</si>
  <si>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</si>
  <si>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</si>
  <si>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</si>
  <si>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</si>
  <si>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</si>
  <si>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</si>
  <si>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</si>
  <si>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</si>
  <si>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</si>
  <si>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</si>
  <si>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</si>
  <si>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</si>
  <si>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</si>
  <si>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</si>
  <si>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</si>
  <si>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</si>
  <si>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</si>
  <si>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</si>
  <si>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</si>
  <si>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</si>
  <si>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</si>
  <si>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</si>
  <si>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</si>
  <si>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</si>
  <si>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</si>
  <si>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</si>
  <si>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</si>
  <si>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</si>
  <si>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</si>
  <si>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</si>
  <si>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</si>
  <si>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</si>
  <si>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</si>
  <si>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</si>
  <si>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</si>
  <si>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</si>
  <si>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</si>
  <si>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</si>
  <si>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</si>
  <si>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</si>
  <si>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</si>
  <si>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</si>
  <si>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</si>
  <si>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</si>
  <si>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</si>
  <si>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</si>
  <si>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</si>
  <si>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</si>
  <si>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</si>
  <si>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</si>
  <si>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</si>
  <si>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</si>
  <si>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</si>
  <si>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</si>
  <si>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</si>
  <si>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</si>
  <si>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</si>
  <si>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</si>
  <si>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</si>
  <si>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</si>
  <si>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</si>
  <si>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</si>
  <si>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</si>
  <si>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</si>
  <si>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</si>
  <si>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</si>
  <si>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</si>
  <si>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</si>
  <si>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</si>
  <si>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</si>
  <si>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</si>
  <si>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</si>
  <si>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</si>
  <si>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</si>
  <si>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</si>
  <si>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</si>
  <si>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</si>
  <si>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</si>
  <si>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</si>
  <si>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</si>
  <si>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</si>
  <si>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</si>
  <si>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</si>
  <si>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</si>
  <si>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</si>
  <si>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</si>
  <si>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</si>
  <si>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</si>
  <si>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</si>
  <si>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</si>
  <si>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</si>
  <si>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</si>
  <si>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</si>
  <si>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</si>
  <si>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</si>
  <si>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</si>
  <si>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</si>
  <si>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</si>
  <si>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</si>
  <si>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</si>
  <si>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</si>
  <si>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</si>
  <si>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</si>
  <si>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</si>
  <si>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</si>
  <si>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</si>
  <si>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</si>
  <si>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</si>
  <si>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</si>
  <si>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</si>
  <si>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</si>
  <si>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</si>
  <si>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</si>
  <si>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</si>
  <si>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</si>
  <si>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</si>
  <si>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</si>
  <si>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</si>
  <si>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</si>
  <si>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</si>
  <si>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</si>
  <si>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</si>
  <si>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</si>
  <si>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</si>
  <si>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</si>
  <si>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</si>
  <si>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</si>
  <si>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</si>
  <si>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</si>
  <si>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</si>
  <si>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</si>
  <si>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</si>
  <si>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</si>
  <si>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</si>
  <si>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</si>
  <si>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</si>
  <si>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</si>
  <si>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</si>
  <si>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</si>
  <si>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</si>
  <si>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</si>
  <si>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</si>
  <si>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</si>
  <si>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</si>
  <si>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</si>
  <si>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</si>
  <si>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</si>
  <si>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</si>
  <si>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</si>
  <si>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</si>
  <si>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</si>
  <si>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</si>
  <si>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</si>
  <si>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</si>
  <si>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</si>
  <si>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</si>
  <si>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</si>
  <si>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</si>
  <si>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</si>
  <si>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</si>
  <si>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</si>
  <si>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</si>
  <si>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</si>
  <si>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</si>
  <si>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</si>
  <si>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</si>
  <si>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</si>
  <si>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</si>
  <si>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</si>
  <si>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</si>
  <si>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</si>
  <si>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</si>
  <si>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</si>
  <si>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</si>
  <si>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</si>
  <si>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</si>
  <si>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</si>
  <si>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</si>
  <si>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</si>
  <si>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</si>
  <si>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</si>
  <si>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</si>
  <si>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</si>
  <si>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</si>
  <si>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</si>
  <si>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</si>
  <si>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</si>
  <si>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</si>
  <si>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</si>
  <si>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</si>
  <si>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</si>
  <si>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</si>
  <si>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</si>
  <si>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</si>
  <si>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</si>
  <si>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</si>
  <si>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</si>
  <si>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</si>
  <si>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</si>
  <si>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</si>
  <si>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</si>
  <si>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</si>
  <si>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</si>
  <si>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</si>
  <si>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</si>
  <si>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</si>
  <si>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</si>
  <si>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</si>
  <si>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</si>
  <si>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</si>
  <si>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</si>
  <si>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</si>
  <si>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</si>
  <si>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</si>
  <si>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</si>
  <si>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</si>
  <si>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</si>
  <si>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</si>
  <si>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</si>
  <si>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</si>
  <si>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</si>
  <si>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</si>
  <si>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</si>
  <si>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</si>
  <si>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</si>
  <si>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</si>
  <si>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</si>
  <si>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</si>
  <si>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</si>
  <si>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</si>
  <si>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</si>
  <si>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</si>
  <si>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</si>
  <si>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</si>
  <si>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</si>
  <si>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</si>
  <si>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</si>
  <si>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</si>
  <si>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</si>
  <si>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</si>
  <si>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</si>
  <si>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</si>
  <si>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</si>
  <si>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</si>
  <si>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</si>
  <si>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</si>
  <si>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</si>
  <si>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</si>
  <si>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</si>
  <si>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</si>
  <si>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</si>
  <si>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</si>
  <si>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</si>
  <si>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</si>
  <si>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</si>
  <si>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</si>
  <si>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</si>
  <si>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</si>
  <si>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</si>
  <si>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</si>
  <si>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</si>
  <si>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</si>
  <si>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</si>
  <si>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</si>
  <si>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</si>
  <si>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</si>
  <si>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</si>
  <si>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</si>
  <si>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</si>
  <si>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</si>
  <si>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</si>
  <si>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</si>
  <si>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</si>
  <si>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</si>
  <si>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</si>
  <si>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</si>
  <si>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</si>
  <si>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</si>
  <si>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</si>
  <si>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</si>
  <si>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</si>
  <si>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</si>
  <si>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</si>
  <si>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</si>
  <si>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</si>
  <si>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</si>
  <si>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</si>
  <si>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</si>
  <si>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</si>
  <si>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</si>
  <si>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</si>
  <si>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</si>
  <si>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</si>
  <si>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</si>
  <si>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</si>
  <si>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</si>
  <si>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</si>
  <si>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</si>
  <si>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</si>
  <si>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</si>
  <si>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</si>
  <si>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</si>
  <si>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</si>
  <si>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</si>
  <si>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</si>
  <si>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</si>
  <si>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</si>
  <si>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</si>
  <si>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</si>
  <si>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</si>
  <si>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</si>
  <si>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</si>
  <si>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</si>
  <si>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</si>
  <si>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</si>
  <si>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</si>
  <si>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</si>
  <si>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</si>
  <si>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</si>
  <si>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</si>
  <si>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</si>
  <si>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</si>
  <si>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</si>
  <si>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</si>
  <si>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</si>
  <si>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</si>
  <si>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</si>
  <si>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</si>
  <si>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</si>
  <si>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</si>
  <si>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</si>
  <si>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</si>
  <si>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</si>
  <si>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</si>
  <si>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</si>
  <si>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</si>
  <si>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</si>
  <si>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</si>
  <si>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</si>
  <si>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</si>
  <si>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</si>
  <si>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</si>
  <si>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</si>
  <si>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</si>
  <si>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</si>
  <si>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</si>
  <si>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</si>
  <si>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</si>
  <si>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</si>
  <si>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</si>
  <si>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</si>
  <si>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</si>
  <si>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</si>
  <si>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</si>
  <si>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</si>
  <si>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</si>
  <si>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</si>
  <si>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</si>
  <si>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</si>
  <si>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</si>
  <si>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</si>
  <si>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</si>
  <si>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</si>
  <si>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</si>
  <si>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</si>
  <si>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</si>
  <si>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</si>
  <si>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</si>
  <si>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</si>
  <si>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</si>
  <si>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</si>
  <si>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</si>
  <si>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</si>
  <si>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</si>
  <si>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</si>
  <si>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</si>
  <si>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</si>
  <si>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</si>
  <si>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</si>
  <si>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</si>
  <si>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</si>
  <si>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</si>
  <si>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</si>
  <si>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</si>
  <si>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</si>
  <si>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</si>
  <si>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</si>
  <si>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</si>
  <si>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</si>
  <si>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</si>
  <si>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</si>
  <si>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</si>
  <si>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</si>
  <si>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</si>
  <si>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</si>
  <si>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</si>
  <si>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</si>
  <si>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</si>
  <si>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</si>
  <si>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</si>
  <si>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</si>
  <si>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</si>
  <si>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</si>
  <si>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</si>
  <si>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</si>
  <si>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</si>
  <si>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</si>
  <si>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</si>
  <si>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</si>
  <si>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</si>
  <si>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</si>
  <si>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</si>
  <si>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</si>
  <si>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</si>
  <si>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</si>
  <si>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</si>
  <si>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</si>
  <si>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</si>
  <si>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</si>
  <si>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</si>
  <si>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</si>
  <si>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</si>
  <si>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</si>
  <si>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</si>
  <si>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</si>
  <si>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</si>
  <si>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</si>
  <si>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</si>
  <si>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</si>
  <si>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</si>
  <si>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</si>
  <si>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</si>
  <si>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</si>
  <si>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</si>
  <si>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</si>
  <si>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</si>
  <si>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</si>
  <si>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</si>
  <si>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</si>
  <si>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</si>
  <si>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</si>
  <si>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</si>
  <si>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</si>
  <si>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</si>
  <si>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</si>
  <si>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</si>
  <si>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</si>
  <si>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</si>
  <si>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</si>
  <si>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</si>
  <si>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</si>
  <si>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</si>
  <si>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</si>
  <si>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</si>
  <si>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</si>
  <si>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</si>
  <si>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</si>
  <si>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</si>
  <si>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</si>
  <si>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</si>
  <si>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</si>
  <si>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</si>
  <si>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</si>
  <si>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</si>
  <si>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</si>
  <si>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</si>
  <si>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</si>
  <si>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</si>
  <si>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</si>
  <si>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</si>
  <si>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</si>
  <si>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</si>
  <si>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</si>
  <si>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</si>
  <si>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</si>
  <si>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</si>
  <si>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</si>
  <si>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</si>
  <si>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</si>
  <si>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</si>
  <si>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</si>
  <si>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</si>
  <si>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</si>
  <si>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</si>
  <si>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</si>
  <si>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</si>
  <si>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</si>
  <si>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</si>
  <si>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</si>
  <si>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</si>
  <si>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</si>
  <si>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</si>
  <si>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</si>
  <si>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</si>
  <si>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</si>
  <si>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</si>
  <si>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</si>
  <si>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</si>
  <si>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</si>
  <si>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</si>
  <si>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</si>
  <si>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</si>
  <si>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</si>
  <si>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</si>
  <si>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</si>
  <si>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</si>
  <si>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</si>
  <si>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</si>
  <si>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</si>
  <si>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</si>
  <si>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</si>
  <si>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</si>
  <si>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</si>
  <si>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</si>
  <si>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</si>
  <si>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</si>
  <si>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</si>
  <si>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</si>
  <si>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</si>
  <si>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</si>
  <si>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</si>
  <si>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</si>
  <si>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</si>
  <si>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</si>
  <si>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</si>
  <si>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</si>
  <si>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</si>
  <si>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</si>
  <si>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</si>
  <si>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</si>
  <si>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</si>
  <si>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</si>
  <si>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</si>
  <si>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</si>
  <si>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</si>
  <si>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</si>
  <si>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</si>
  <si>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</si>
  <si>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</si>
  <si>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</si>
  <si>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</si>
  <si>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</si>
  <si>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</si>
  <si>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</si>
  <si>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</si>
  <si>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</si>
  <si>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</si>
  <si>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</si>
  <si>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</si>
  <si>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</si>
  <si>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</si>
  <si>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</si>
  <si>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</si>
  <si>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</si>
  <si>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</si>
  <si>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</si>
  <si>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</si>
  <si>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</si>
  <si>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</si>
  <si>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</si>
  <si>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</si>
  <si>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</si>
  <si>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</si>
  <si>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</si>
  <si>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</si>
  <si>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</si>
  <si>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</si>
  <si>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</si>
  <si>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</si>
  <si>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</si>
  <si>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</si>
  <si>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</si>
  <si>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</si>
  <si>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</si>
  <si>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</si>
  <si>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</si>
  <si>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</si>
  <si>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</si>
  <si>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</si>
  <si>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</si>
  <si>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</si>
  <si>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</si>
  <si>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</si>
  <si>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</si>
  <si>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</si>
  <si>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</si>
  <si>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</si>
  <si>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</si>
  <si>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</si>
  <si>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</si>
  <si>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</si>
  <si>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</si>
  <si>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</si>
  <si>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</si>
  <si>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</si>
  <si>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</si>
  <si>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</si>
  <si>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</si>
  <si>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</si>
  <si>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</si>
  <si>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</si>
  <si>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</si>
  <si>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</si>
  <si>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</si>
  <si>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</si>
  <si>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</si>
  <si>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</si>
  <si>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</si>
  <si>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</si>
  <si>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</si>
  <si>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</si>
  <si>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</si>
  <si>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</si>
  <si>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</si>
  <si>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</si>
  <si>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</si>
  <si>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</si>
  <si>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</si>
  <si>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</si>
  <si>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</si>
  <si>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</si>
  <si>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</si>
  <si>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</si>
  <si>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</si>
  <si>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</si>
  <si>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</si>
  <si>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</si>
  <si>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</si>
  <si>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</si>
  <si>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</si>
  <si>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</si>
  <si>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</si>
  <si>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</si>
  <si>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</si>
  <si>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</si>
  <si>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</si>
  <si>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</si>
  <si>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</si>
  <si>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</si>
  <si>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</si>
  <si>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</si>
  <si>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</si>
  <si>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</si>
  <si>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</si>
  <si>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</si>
  <si>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</si>
  <si>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</si>
  <si>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</si>
  <si>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</si>
  <si>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</si>
  <si>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</si>
  <si>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</si>
  <si>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</si>
  <si>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</si>
  <si>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</si>
  <si>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</si>
  <si>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</si>
  <si>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</si>
  <si>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</si>
  <si>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</si>
  <si>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</si>
  <si>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</si>
  <si>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</si>
  <si>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</si>
  <si>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</si>
  <si>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</si>
  <si>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</si>
  <si>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</si>
  <si>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</si>
  <si>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</si>
  <si>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</si>
  <si>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</si>
  <si>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</si>
  <si>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</si>
  <si>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</si>
  <si>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</si>
  <si>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</si>
  <si>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</si>
  <si>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</si>
  <si>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</si>
  <si>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</si>
  <si>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</si>
  <si>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</si>
  <si>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</si>
  <si>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</si>
  <si>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</si>
  <si>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</si>
  <si>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</si>
  <si>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</si>
  <si>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</si>
  <si>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</si>
  <si>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</si>
  <si>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</si>
  <si>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</si>
  <si>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</si>
  <si>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</si>
  <si>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</si>
  <si>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</si>
  <si>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</si>
  <si>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</si>
  <si>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</si>
  <si>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</si>
  <si>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</si>
  <si>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</si>
  <si>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</si>
  <si>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</si>
  <si>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</si>
  <si>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</si>
  <si>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</si>
  <si>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</si>
  <si>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</si>
  <si>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</si>
  <si>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</si>
  <si>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</si>
  <si>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</si>
  <si>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</si>
  <si>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</si>
  <si>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</si>
  <si>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</si>
  <si>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</si>
  <si>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</si>
  <si>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</si>
  <si>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</si>
  <si>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</si>
  <si>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</si>
  <si>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</si>
  <si>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</si>
  <si>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</si>
  <si>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</si>
  <si>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</si>
  <si>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</si>
  <si>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</si>
  <si>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</si>
  <si>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</si>
  <si>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</si>
  <si>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</si>
  <si>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</si>
  <si>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</si>
  <si>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</si>
  <si>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</si>
  <si>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</si>
  <si>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</si>
  <si>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</si>
  <si>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</si>
  <si>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</si>
  <si>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</si>
  <si>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</si>
  <si>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</si>
  <si>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</si>
  <si>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</si>
  <si>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</si>
  <si>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</si>
  <si>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</si>
  <si>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</si>
  <si>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</si>
  <si>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</si>
  <si>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</si>
  <si>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</si>
  <si>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</si>
  <si>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</si>
  <si>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</si>
  <si>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</si>
  <si>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</si>
  <si>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</si>
  <si>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</si>
  <si>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</si>
  <si>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</si>
  <si>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</si>
  <si>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</si>
  <si>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</si>
  <si>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</si>
  <si>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</si>
  <si>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</si>
  <si>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</si>
  <si>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</si>
  <si>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</si>
  <si>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</si>
  <si>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</si>
  <si>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</si>
  <si>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</si>
  <si>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</si>
  <si>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</si>
  <si>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</si>
  <si>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</si>
  <si>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</si>
  <si>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</si>
  <si>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</si>
  <si>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</si>
  <si>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</si>
  <si>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</si>
  <si>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</si>
  <si>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</si>
  <si>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</si>
  <si>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</si>
  <si>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</si>
  <si>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</si>
  <si>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</si>
  <si>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</si>
  <si>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</si>
  <si>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</si>
  <si>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</si>
  <si>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</si>
  <si>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</si>
  <si>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</si>
  <si>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</si>
  <si>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</si>
  <si>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</si>
  <si>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</si>
  <si>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</si>
  <si>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</si>
  <si>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</si>
  <si>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</si>
  <si>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</si>
  <si>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</si>
  <si>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</si>
  <si>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</si>
  <si>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</si>
  <si>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</si>
  <si>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</si>
  <si>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</si>
  <si>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</si>
  <si>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</si>
  <si>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</si>
  <si>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</si>
  <si>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</si>
  <si>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</si>
  <si>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</si>
  <si>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</si>
  <si>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</si>
  <si>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</si>
  <si>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</si>
  <si>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</si>
  <si>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</si>
  <si>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</si>
  <si>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</si>
  <si>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</si>
  <si>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</si>
  <si>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</si>
  <si>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</si>
  <si>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</si>
  <si>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</si>
  <si>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</si>
  <si>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</si>
  <si>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</si>
  <si>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</si>
  <si>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</si>
  <si>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</si>
  <si>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</si>
  <si>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</si>
  <si>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</si>
  <si>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</si>
  <si>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</si>
  <si>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</si>
  <si>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</si>
  <si>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</si>
  <si>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</si>
  <si>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</si>
  <si>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</si>
  <si>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</si>
  <si>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</si>
  <si>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</si>
  <si>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</si>
  <si>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</si>
  <si>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</si>
  <si>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</si>
  <si>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</si>
  <si>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</si>
  <si>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</si>
  <si>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</si>
  <si>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</si>
  <si>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</si>
  <si>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</si>
  <si>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</si>
  <si>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</si>
  <si>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</si>
  <si>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</si>
  <si>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</si>
  <si>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</si>
  <si>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</si>
  <si>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</si>
  <si>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</si>
  <si>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</si>
  <si>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</si>
  <si>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</si>
  <si>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</si>
  <si>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</si>
  <si>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</si>
  <si>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</si>
  <si>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</si>
  <si>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</si>
  <si>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</si>
  <si>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</si>
  <si>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</si>
  <si>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</si>
  <si>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</si>
  <si>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</si>
  <si>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</si>
  <si>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</si>
  <si>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</si>
  <si>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</si>
  <si>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</si>
  <si>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</si>
  <si>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</si>
  <si>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</si>
  <si>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</si>
  <si>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</si>
  <si>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</si>
  <si>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</si>
  <si>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</si>
  <si>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</si>
  <si>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</si>
  <si>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</si>
  <si>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</si>
  <si>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</si>
  <si>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</si>
  <si>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</si>
  <si>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</si>
  <si>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</si>
  <si>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</si>
  <si>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</si>
  <si>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</si>
  <si>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</si>
  <si>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</si>
  <si>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</si>
  <si>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</si>
  <si>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</si>
  <si>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</si>
  <si>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</si>
  <si>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</si>
  <si>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</si>
  <si>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</si>
  <si>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</si>
  <si>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</si>
  <si>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</si>
  <si>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</si>
  <si>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</si>
  <si>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</si>
  <si>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</si>
  <si>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</si>
  <si>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</si>
  <si>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</si>
  <si>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</si>
  <si>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</si>
  <si>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</si>
  <si>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</si>
  <si>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</si>
  <si>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</si>
  <si>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</si>
  <si>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</si>
  <si>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</si>
  <si>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</si>
  <si>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</si>
  <si>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</si>
  <si>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</si>
  <si>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</si>
  <si>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</si>
  <si>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</si>
  <si>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</si>
  <si>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</si>
  <si>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</si>
  <si>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</si>
  <si>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</si>
  <si>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</si>
  <si>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</si>
  <si>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</si>
  <si>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</si>
  <si>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</si>
  <si>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</si>
  <si>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</si>
  <si>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</si>
  <si>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</si>
  <si>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</si>
  <si>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</si>
  <si>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</si>
  <si>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</si>
  <si>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</si>
  <si>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</si>
  <si>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</si>
  <si>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</si>
  <si>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</si>
  <si>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</si>
  <si>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</si>
  <si>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</si>
  <si>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</si>
  <si>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</si>
  <si>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</si>
  <si>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</si>
  <si>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</si>
  <si>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</si>
  <si>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</si>
  <si>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</si>
  <si>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</si>
  <si>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</si>
  <si>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</si>
  <si>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</si>
  <si>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</si>
  <si>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</si>
  <si>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</si>
  <si>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</si>
  <si>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</si>
  <si>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</si>
  <si>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</si>
  <si>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</si>
  <si>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</si>
  <si>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</si>
  <si>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</si>
  <si>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</si>
  <si>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</si>
  <si>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</si>
  <si>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</si>
  <si>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</si>
  <si>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</si>
  <si>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</si>
  <si>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</si>
  <si>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</si>
  <si>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</si>
  <si>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</si>
  <si>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</si>
  <si>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</si>
  <si>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</si>
  <si>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</si>
  <si>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</si>
  <si>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</si>
  <si>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</si>
  <si>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</si>
  <si>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</si>
  <si>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</si>
  <si>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</si>
  <si>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</si>
  <si>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</si>
  <si>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</si>
  <si>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</si>
  <si>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</si>
  <si>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</si>
  <si>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</si>
  <si>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</si>
  <si>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</si>
  <si>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</si>
  <si>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</si>
  <si>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</si>
  <si>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</si>
  <si>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</si>
  <si>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</si>
  <si>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</si>
  <si>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</si>
  <si>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</si>
  <si>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</si>
  <si>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</si>
  <si>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</si>
  <si>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</si>
  <si>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</si>
  <si>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</si>
  <si>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</si>
  <si>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</si>
  <si>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</si>
  <si>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</si>
  <si>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</si>
  <si>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</si>
  <si>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</si>
  <si>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</si>
  <si>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</si>
  <si>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</si>
  <si>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</si>
  <si>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</si>
  <si>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</si>
  <si>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</si>
  <si>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</si>
  <si>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</si>
  <si>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</si>
  <si>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</si>
  <si>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</si>
  <si>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</si>
  <si>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</si>
  <si>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</si>
  <si>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</si>
  <si>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</si>
  <si>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</si>
  <si>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</si>
  <si>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</si>
  <si>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</si>
  <si>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</si>
  <si>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</si>
  <si>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</si>
  <si>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</si>
  <si>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</si>
  <si>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</si>
  <si>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</si>
  <si>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</si>
  <si>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</si>
  <si>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</si>
  <si>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</si>
  <si>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</si>
  <si>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</si>
  <si>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</si>
  <si>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</si>
  <si>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</si>
  <si>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</si>
  <si>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</si>
  <si>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</si>
  <si>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</si>
  <si>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</si>
  <si>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</si>
  <si>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</si>
  <si>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</si>
  <si>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</si>
  <si>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</si>
  <si>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</si>
  <si>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</si>
  <si>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</si>
  <si>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</si>
  <si>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</si>
  <si>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</si>
  <si>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</si>
  <si>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</si>
  <si>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</si>
  <si>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</si>
  <si>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</si>
  <si>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</si>
  <si>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</si>
  <si>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</si>
  <si>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</si>
  <si>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</si>
  <si>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</si>
  <si>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</si>
  <si>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</si>
  <si>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</si>
  <si>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</si>
  <si>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</si>
  <si>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</si>
  <si>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</si>
  <si>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</si>
  <si>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</si>
  <si>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</si>
  <si>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</si>
  <si>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</si>
  <si>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</si>
  <si>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</si>
  <si>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</si>
  <si>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</si>
  <si>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</si>
  <si>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</si>
  <si>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</si>
  <si>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</si>
  <si>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</si>
  <si>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</si>
  <si>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</si>
  <si>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</si>
  <si>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</si>
  <si>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</si>
  <si>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</si>
  <si>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</si>
  <si>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</si>
  <si>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</si>
  <si>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</si>
  <si>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</si>
  <si>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</si>
  <si>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</si>
  <si>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</si>
  <si>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</si>
  <si>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</si>
  <si>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</si>
  <si>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</si>
  <si>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</si>
  <si>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</si>
  <si>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</si>
  <si>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</si>
  <si>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</si>
  <si>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</si>
  <si>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</si>
  <si>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</si>
  <si>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</si>
  <si>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</si>
  <si>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</si>
  <si>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</si>
  <si>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</si>
  <si>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</si>
  <si>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</si>
  <si>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</si>
  <si>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</si>
  <si>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</si>
  <si>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</si>
  <si>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</si>
  <si>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</si>
  <si>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</si>
  <si>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</si>
  <si>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</si>
  <si>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</si>
  <si>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</si>
  <si>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</si>
  <si>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</si>
  <si>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</si>
  <si>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</si>
  <si>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</si>
  <si>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</si>
  <si>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</si>
  <si>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</si>
  <si>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</si>
  <si>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</si>
  <si>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</si>
  <si>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</si>
  <si>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</si>
  <si>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</si>
  <si>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</si>
  <si>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</si>
  <si>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</si>
  <si>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</si>
  <si>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</si>
  <si>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</si>
  <si>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</si>
  <si>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</si>
  <si>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</si>
  <si>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</si>
  <si>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</si>
  <si>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</si>
  <si>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</si>
  <si>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</si>
  <si>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</si>
  <si>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</si>
  <si>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</si>
  <si>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</si>
  <si>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</si>
  <si>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</si>
  <si>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</si>
  <si>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</si>
  <si>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</si>
  <si>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</si>
  <si>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</si>
  <si>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</si>
  <si>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</si>
  <si>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</si>
  <si>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</si>
  <si>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</si>
  <si>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</si>
  <si>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</si>
  <si>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</si>
  <si>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</si>
  <si>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</si>
  <si>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</si>
  <si>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</si>
  <si>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</si>
  <si>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</si>
  <si>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</si>
  <si>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</si>
  <si>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</si>
  <si>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</si>
  <si>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</si>
  <si>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</si>
  <si>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</si>
  <si>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</si>
  <si>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</si>
  <si>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</si>
  <si>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</si>
  <si>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</si>
  <si>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</si>
  <si>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</si>
  <si>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</si>
  <si>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</si>
  <si>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</si>
  <si>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</si>
  <si>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</si>
  <si>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</si>
  <si>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</si>
  <si>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</si>
  <si>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</si>
  <si>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</si>
  <si>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</si>
  <si>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</si>
  <si>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</si>
  <si>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</si>
  <si>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</si>
  <si>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</si>
  <si>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</si>
  <si>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</si>
  <si>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</si>
  <si>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</si>
  <si>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</si>
  <si>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</si>
  <si>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</si>
  <si>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</si>
  <si>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</si>
  <si>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</si>
  <si>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</si>
  <si>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</si>
  <si>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</si>
  <si>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</si>
  <si>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</si>
  <si>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</si>
  <si>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</si>
  <si>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</si>
  <si>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</si>
  <si>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</si>
  <si>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</si>
  <si>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</si>
  <si>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</si>
  <si>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</si>
  <si>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</si>
  <si>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</si>
  <si>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</si>
  <si>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</si>
  <si>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</si>
  <si>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</si>
  <si>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</si>
  <si>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</si>
  <si>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</si>
  <si>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</si>
  <si>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</si>
  <si>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</si>
  <si>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</si>
  <si>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</si>
  <si>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</si>
  <si>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</si>
  <si>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</si>
  <si>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</si>
  <si>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</si>
  <si>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</si>
  <si>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</si>
  <si>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</si>
  <si>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</si>
  <si>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</si>
  <si>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</si>
  <si>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</si>
  <si>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</si>
  <si>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</si>
  <si>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</si>
  <si>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</si>
  <si>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</si>
  <si>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</si>
  <si>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</si>
  <si>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</si>
  <si>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</si>
  <si>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</si>
  <si>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</si>
  <si>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</si>
  <si>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</si>
  <si>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</si>
  <si>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</si>
  <si>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</si>
  <si>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</si>
  <si>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</si>
  <si>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</si>
  <si>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</si>
  <si>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</si>
  <si>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</si>
  <si>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</si>
  <si>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</si>
  <si>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</si>
  <si>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</si>
  <si>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</si>
  <si>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</si>
  <si>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</si>
  <si>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</si>
  <si>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</si>
  <si>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</si>
  <si>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</si>
  <si>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</si>
  <si>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</si>
  <si>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</si>
  <si>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</si>
  <si>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</si>
  <si>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</si>
  <si>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</si>
  <si>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</si>
  <si>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</si>
  <si>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</si>
  <si>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</si>
  <si>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</si>
  <si>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</si>
  <si>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</si>
  <si>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</si>
  <si>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</si>
  <si>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</si>
  <si>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</si>
  <si>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</si>
  <si>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</si>
  <si>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</si>
  <si>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</si>
  <si>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</si>
  <si>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</si>
  <si>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</si>
  <si>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</si>
  <si>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</si>
  <si>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</si>
  <si>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</si>
  <si>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</si>
  <si>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</si>
  <si>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</si>
  <si>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</si>
  <si>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</si>
  <si>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</si>
  <si>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</si>
  <si>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</si>
  <si>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</si>
  <si>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</si>
  <si>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</si>
  <si>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</si>
  <si>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</si>
  <si>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</si>
  <si>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</si>
  <si>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</si>
  <si>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</si>
  <si>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</si>
  <si>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</si>
  <si>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</si>
  <si>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</si>
  <si>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</si>
  <si>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</si>
  <si>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</si>
  <si>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</si>
  <si>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</si>
  <si>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</si>
  <si>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</si>
  <si>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</si>
  <si>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</si>
  <si>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</si>
  <si>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</si>
  <si>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</si>
  <si>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</si>
  <si>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</si>
  <si>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</si>
  <si>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</si>
  <si>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</si>
  <si>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</si>
  <si>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</si>
  <si>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</si>
  <si>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</si>
  <si>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</si>
  <si>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</si>
  <si>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</si>
  <si>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</si>
  <si>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</si>
  <si>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</si>
  <si>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</si>
  <si>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</si>
  <si>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</si>
  <si>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</si>
  <si>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</si>
  <si>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</si>
  <si>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</si>
  <si>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</si>
  <si>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</si>
  <si>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</si>
  <si>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</si>
  <si>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</si>
  <si>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</si>
  <si>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</si>
  <si>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</si>
  <si>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</si>
  <si>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</si>
  <si>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</si>
  <si>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</si>
  <si>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</si>
  <si>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</si>
  <si>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</si>
  <si>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</si>
  <si>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</si>
  <si>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</si>
  <si>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</si>
  <si>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</si>
  <si>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</si>
  <si>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</si>
  <si>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</si>
  <si>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</si>
  <si>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</si>
  <si>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</si>
  <si>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</si>
  <si>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</si>
  <si>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</si>
  <si>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</si>
  <si>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</si>
  <si>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</si>
  <si>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</si>
  <si>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</si>
  <si>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</si>
  <si>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</si>
  <si>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</si>
  <si>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</si>
  <si>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</si>
  <si>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</si>
  <si>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</si>
  <si>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</si>
  <si>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</si>
  <si>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</si>
  <si>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</si>
  <si>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</si>
  <si>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</si>
  <si>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</si>
  <si>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</si>
  <si>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</si>
  <si>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</si>
  <si>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</si>
  <si>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</si>
  <si>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</si>
  <si>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</si>
  <si>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</si>
  <si>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</si>
  <si>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</si>
  <si>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</si>
  <si>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</si>
  <si>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</si>
  <si>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</si>
  <si>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</si>
  <si>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</si>
  <si>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</si>
  <si>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</si>
  <si>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</si>
  <si>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</si>
  <si>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</si>
  <si>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</si>
  <si>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</si>
  <si>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</si>
  <si>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</si>
  <si>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</si>
  <si>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</si>
  <si>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</si>
  <si>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</si>
  <si>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</si>
  <si>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</si>
  <si>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</si>
  <si>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</si>
  <si>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</si>
  <si>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</si>
  <si>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</si>
  <si>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</si>
  <si>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</si>
  <si>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</si>
  <si>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</si>
  <si>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</si>
  <si>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</si>
  <si>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</si>
  <si>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</si>
  <si>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</si>
  <si>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</si>
  <si>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</si>
  <si>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</si>
  <si>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</si>
  <si>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</si>
  <si>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</si>
  <si>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</si>
  <si>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</si>
  <si>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</si>
  <si>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</si>
  <si>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</si>
  <si>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</si>
  <si>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</si>
  <si>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</si>
  <si>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</si>
  <si>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</si>
  <si>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</si>
  <si>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</si>
  <si>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</si>
  <si>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</si>
  <si>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</si>
  <si>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</si>
  <si>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</si>
  <si>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</si>
  <si>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</si>
  <si>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</si>
  <si>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</si>
  <si>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</si>
  <si>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</si>
  <si>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</si>
  <si>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</si>
  <si>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</si>
  <si>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</si>
  <si>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</si>
  <si>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</si>
  <si>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</si>
  <si>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</si>
  <si>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</si>
  <si>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</si>
  <si>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</si>
  <si>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</si>
  <si>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</si>
  <si>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</si>
  <si>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</si>
  <si>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</si>
  <si>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</si>
  <si>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</si>
  <si>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</si>
  <si>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</si>
  <si>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</si>
  <si>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</si>
  <si>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</si>
  <si>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</si>
  <si>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</si>
  <si>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</si>
  <si>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</si>
  <si>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</si>
  <si>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</si>
  <si>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</si>
  <si>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</si>
  <si>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</si>
  <si>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</si>
  <si>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</si>
  <si>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</si>
  <si>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</si>
  <si>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</si>
  <si>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</si>
  <si>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</si>
  <si>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</si>
  <si>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</si>
  <si>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</si>
  <si>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</si>
  <si>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</si>
  <si>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</si>
  <si>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</si>
  <si>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</si>
  <si>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</si>
  <si>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</si>
  <si>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</si>
  <si>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</si>
  <si>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</si>
  <si>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</si>
  <si>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</si>
  <si>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</si>
  <si>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</si>
  <si>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</si>
  <si>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</si>
  <si>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</si>
  <si>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</si>
  <si>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</si>
  <si>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</si>
  <si>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</si>
  <si>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</si>
  <si>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</si>
  <si>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</si>
  <si>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</si>
  <si>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</si>
  <si>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</si>
  <si>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</si>
  <si>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</si>
  <si>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</si>
  <si>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</si>
  <si>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</si>
  <si>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</si>
  <si>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</si>
  <si>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</si>
  <si>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</si>
  <si>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</si>
  <si>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</si>
  <si>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</si>
  <si>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</si>
  <si>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</si>
  <si>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</si>
  <si>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</si>
  <si>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</si>
  <si>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</si>
  <si>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</si>
  <si>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</si>
  <si>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</si>
  <si>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</si>
  <si>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</si>
  <si>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</si>
  <si>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</si>
  <si>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</si>
  <si>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</si>
  <si>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</si>
  <si>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</si>
  <si>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</si>
  <si>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</si>
  <si>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</si>
  <si>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</si>
  <si>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</si>
  <si>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</si>
  <si>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</si>
  <si>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</si>
  <si>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</si>
  <si>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</si>
  <si>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</si>
  <si>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</si>
  <si>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</si>
  <si>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</si>
  <si>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</si>
  <si>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</si>
  <si>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</si>
  <si>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</si>
  <si>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</si>
  <si>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</si>
  <si>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</si>
  <si>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</si>
  <si>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</si>
  <si>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</si>
  <si>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</si>
  <si>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</si>
  <si>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</si>
  <si>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</si>
  <si>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</si>
  <si>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</si>
  <si>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</si>
  <si>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</si>
  <si>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</si>
  <si>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</si>
  <si>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</si>
  <si>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</si>
  <si>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</si>
  <si>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</si>
  <si>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</si>
  <si>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</si>
  <si>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</si>
  <si>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</si>
  <si>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</si>
  <si>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</si>
  <si>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</si>
  <si>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</si>
  <si>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</si>
  <si>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</si>
  <si>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</si>
  <si>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</si>
  <si>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</si>
  <si>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</si>
  <si>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</si>
  <si>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</si>
  <si>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</si>
  <si>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</si>
  <si>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</si>
  <si>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</si>
  <si>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</si>
  <si>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</si>
  <si>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</si>
  <si>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</si>
  <si>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</si>
  <si>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</si>
  <si>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</si>
  <si>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</si>
  <si>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</si>
  <si>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</si>
  <si>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</si>
  <si>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</si>
  <si>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</si>
  <si>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</si>
  <si>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</si>
  <si>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</si>
  <si>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</si>
  <si>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</si>
  <si>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</si>
  <si>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</si>
  <si>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</si>
  <si>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</si>
  <si>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</si>
  <si>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</si>
  <si>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</si>
  <si>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</si>
  <si>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</si>
  <si>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</si>
  <si>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</si>
  <si>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</si>
  <si>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</si>
  <si>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</si>
  <si>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</si>
  <si>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</si>
  <si>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</si>
  <si>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</si>
  <si>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</si>
  <si>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</si>
  <si>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</si>
  <si>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</si>
  <si>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</si>
  <si>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</si>
  <si>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</si>
  <si>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</si>
  <si>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</si>
  <si>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</si>
  <si>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</si>
  <si>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</si>
  <si>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</si>
  <si>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</si>
  <si>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</si>
  <si>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</si>
  <si>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</si>
  <si>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</si>
  <si>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</si>
  <si>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</si>
  <si>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</si>
  <si>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</si>
  <si>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</si>
  <si>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</si>
  <si>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</si>
  <si>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</si>
  <si>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</si>
  <si>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</si>
  <si>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</si>
  <si>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</si>
  <si>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</si>
  <si>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</si>
  <si>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</si>
  <si>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</si>
  <si>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</si>
  <si>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</si>
  <si>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</si>
  <si>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</si>
  <si>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</si>
  <si>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</si>
  <si>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</si>
  <si>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</si>
  <si>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</si>
  <si>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</si>
  <si>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</si>
  <si>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</si>
  <si>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</si>
  <si>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</si>
  <si>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</si>
  <si>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</si>
  <si>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</si>
  <si>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</si>
  <si>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</si>
  <si>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</si>
  <si>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</si>
  <si>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</si>
  <si>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</si>
  <si>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</si>
  <si>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</si>
  <si>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</si>
  <si>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</si>
  <si>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</si>
  <si>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</si>
  <si>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</si>
  <si>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</si>
  <si>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</si>
  <si>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</si>
  <si>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</si>
  <si>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</si>
  <si>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</si>
  <si>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</si>
  <si>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</si>
  <si>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</si>
  <si>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</si>
  <si>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</si>
  <si>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</si>
  <si>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</si>
  <si>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</si>
  <si>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</si>
  <si>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</si>
  <si>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</si>
  <si>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</si>
  <si>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</si>
  <si>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</si>
  <si>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</si>
  <si>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</si>
  <si>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</si>
  <si>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</si>
  <si>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</si>
  <si>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</si>
  <si>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</si>
  <si>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</si>
  <si>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</si>
  <si>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</si>
  <si>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</si>
  <si>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</si>
  <si>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</si>
  <si>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</si>
  <si>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</si>
  <si>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</si>
  <si>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</si>
  <si>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</si>
  <si>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</si>
  <si>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</si>
  <si>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</si>
  <si>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</si>
  <si>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</si>
  <si>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</si>
  <si>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</si>
  <si>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</si>
  <si>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</si>
  <si>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</si>
  <si>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</si>
  <si>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</si>
  <si>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</si>
  <si>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</si>
  <si>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</si>
  <si>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</si>
  <si>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</si>
  <si>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</si>
  <si>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</si>
  <si>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</si>
  <si>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</si>
  <si>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</si>
  <si>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</si>
  <si>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</si>
  <si>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</si>
  <si>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</si>
  <si>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</si>
  <si>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</si>
  <si>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</si>
  <si>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</si>
  <si>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</si>
  <si>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</si>
  <si>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</si>
  <si>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</si>
  <si>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</si>
  <si>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</si>
  <si>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</si>
  <si>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</si>
  <si>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</si>
  <si>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</si>
  <si>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</si>
  <si>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</si>
  <si>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</si>
  <si>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</si>
  <si>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</si>
  <si>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</si>
  <si>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</si>
  <si>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</si>
  <si>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</si>
  <si>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</si>
  <si>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</si>
  <si>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</si>
  <si>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</si>
  <si>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</si>
  <si>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</si>
  <si>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</si>
  <si>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</si>
  <si>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</si>
  <si>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</si>
  <si>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</si>
  <si>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</si>
  <si>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</si>
  <si>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</si>
  <si>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</si>
  <si>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</si>
  <si>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</si>
  <si>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</si>
  <si>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</si>
  <si>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</si>
  <si>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</si>
  <si>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</si>
  <si>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</si>
  <si>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</si>
  <si>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</si>
  <si>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</si>
  <si>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</si>
  <si>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</si>
  <si>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</si>
  <si>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</si>
  <si>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</si>
  <si>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</si>
  <si>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</si>
  <si>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</si>
  <si>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</si>
  <si>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</si>
  <si>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</si>
  <si>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</si>
  <si>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</si>
  <si>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</si>
  <si>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</si>
  <si>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</si>
  <si>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</si>
  <si>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</si>
  <si>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</si>
  <si>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</si>
  <si>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</si>
  <si>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</si>
  <si>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</si>
  <si>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</si>
  <si>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</si>
  <si>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</si>
  <si>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</si>
  <si>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</si>
  <si>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</si>
  <si>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</si>
  <si>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</si>
  <si>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</si>
  <si>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</si>
  <si>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</si>
  <si>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</si>
  <si>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</si>
  <si>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</si>
  <si>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</si>
  <si>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</si>
  <si>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</si>
  <si>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</si>
  <si>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</si>
  <si>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</si>
  <si>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</si>
  <si>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</si>
  <si>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</si>
  <si>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</si>
  <si>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</si>
  <si>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</si>
  <si>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</si>
  <si>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</si>
  <si>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</si>
  <si>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</si>
  <si>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</si>
  <si>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</si>
  <si>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</si>
  <si>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</si>
  <si>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</si>
  <si>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</si>
  <si>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</si>
  <si>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</si>
  <si>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</si>
  <si>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</si>
  <si>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</si>
  <si>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</si>
  <si>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</si>
  <si>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</si>
  <si>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</si>
  <si>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</si>
  <si>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</si>
  <si>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</si>
  <si>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</si>
  <si>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</si>
  <si>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</si>
  <si>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</si>
  <si>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</si>
  <si>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</si>
  <si>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</si>
  <si>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</si>
  <si>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</si>
  <si>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</si>
  <si>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</si>
  <si>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</si>
  <si>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</si>
  <si>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</si>
  <si>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</si>
  <si>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</si>
  <si>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</si>
  <si>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</si>
  <si>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</si>
  <si>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</si>
  <si>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</si>
  <si>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</si>
  <si>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</si>
  <si>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</si>
  <si>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</si>
  <si>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</si>
  <si>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</si>
  <si>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</si>
  <si>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</si>
  <si>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</si>
  <si>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</si>
  <si>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</si>
  <si>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</si>
  <si>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</si>
  <si>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</si>
  <si>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</si>
  <si>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</si>
  <si>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</si>
  <si>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</si>
  <si>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</si>
  <si>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</si>
  <si>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</si>
  <si>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</si>
  <si>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</si>
  <si>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</si>
  <si>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</si>
  <si>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</si>
  <si>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</si>
  <si>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</si>
  <si>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</si>
  <si>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</si>
  <si>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</si>
  <si>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</si>
  <si>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</si>
  <si>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</si>
  <si>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</si>
  <si>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</si>
  <si>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</si>
  <si>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</si>
  <si>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</si>
  <si>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</si>
  <si>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</si>
  <si>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</si>
  <si>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</si>
  <si>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</si>
  <si>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</si>
  <si>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</si>
  <si>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</si>
  <si>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</si>
  <si>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</si>
  <si>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</si>
  <si>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</si>
  <si>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</si>
  <si>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</si>
  <si>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</si>
  <si>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</si>
  <si>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</si>
  <si>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</si>
  <si>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</si>
  <si>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</si>
  <si>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</si>
  <si>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</si>
  <si>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</si>
  <si>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</si>
  <si>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</si>
  <si>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</si>
  <si>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</si>
  <si>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</si>
  <si>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</si>
  <si>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</si>
  <si>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</si>
  <si>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</si>
  <si>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</si>
  <si>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</si>
  <si>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</si>
  <si>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</si>
  <si>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</si>
  <si>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</si>
  <si>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</si>
  <si>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</si>
  <si>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</si>
  <si>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</si>
  <si>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</si>
  <si>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</si>
  <si>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</si>
  <si>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</si>
  <si>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</si>
  <si>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</si>
  <si>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</si>
  <si>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</si>
  <si>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</si>
  <si>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</si>
  <si>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</si>
  <si>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</si>
  <si>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</si>
  <si>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</si>
  <si>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</si>
  <si>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</si>
  <si>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</si>
  <si>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</si>
  <si>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</si>
  <si>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</si>
  <si>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</si>
  <si>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</si>
  <si>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</si>
  <si>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</si>
  <si>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</si>
  <si>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</si>
  <si>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</si>
  <si>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</si>
  <si>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</si>
  <si>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</si>
  <si>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</si>
  <si>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</si>
  <si>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</si>
  <si>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</si>
  <si>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</si>
  <si>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</si>
  <si>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</si>
  <si>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</si>
  <si>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</si>
  <si>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</si>
  <si>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</si>
  <si>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</si>
  <si>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</si>
  <si>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</si>
  <si>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</si>
  <si>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</si>
  <si>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</si>
  <si>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</si>
  <si>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</si>
  <si>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</si>
  <si>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</si>
  <si>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</si>
  <si>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</si>
  <si>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</si>
  <si>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</si>
  <si>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</si>
  <si>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</si>
  <si>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</si>
  <si>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</si>
  <si>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</si>
  <si>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</si>
  <si>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</si>
  <si>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</si>
  <si>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</si>
  <si>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</si>
  <si>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</si>
  <si>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</si>
  <si>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</si>
  <si>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</si>
  <si>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</si>
  <si>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</si>
  <si>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</si>
  <si>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</si>
  <si>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</si>
  <si>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</si>
  <si>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</si>
  <si>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</si>
  <si>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</si>
  <si>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</si>
  <si>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</si>
  <si>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</si>
  <si>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</si>
  <si>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</si>
  <si>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</si>
  <si>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</si>
  <si>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</si>
  <si>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</si>
  <si>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</si>
  <si>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</si>
  <si>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</si>
  <si>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</si>
  <si>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</si>
  <si>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</si>
  <si>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</si>
  <si>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</si>
  <si>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</si>
  <si>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</si>
  <si>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</si>
  <si>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</si>
  <si>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</si>
  <si>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</si>
  <si>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</si>
  <si>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</si>
  <si>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</si>
  <si>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</si>
  <si>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</si>
  <si>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</si>
  <si>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</si>
  <si>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</si>
  <si>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</si>
  <si>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</si>
  <si>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</si>
  <si>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</si>
  <si>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</si>
  <si>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</si>
  <si>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</si>
  <si>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</si>
  <si>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</si>
  <si>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</si>
  <si>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</si>
  <si>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</si>
  <si>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</si>
  <si>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</si>
  <si>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</si>
  <si>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</si>
  <si>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</si>
  <si>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</si>
  <si>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</si>
  <si>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</si>
  <si>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</si>
  <si>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</si>
  <si>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</si>
  <si>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</si>
  <si>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</si>
  <si>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</si>
  <si>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</si>
  <si>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</si>
  <si>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</si>
  <si>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</si>
  <si>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</si>
  <si>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</si>
  <si>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</si>
  <si>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</si>
  <si>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</si>
  <si>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</si>
  <si>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</si>
  <si>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</si>
  <si>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</si>
  <si>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</si>
  <si>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</si>
  <si>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</si>
  <si>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</si>
  <si>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</si>
  <si>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</si>
  <si>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</si>
  <si>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</si>
  <si>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</si>
  <si>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</si>
  <si>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</si>
  <si>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</si>
  <si>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</si>
  <si>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</si>
  <si>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</si>
  <si>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</si>
  <si>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</si>
  <si>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</si>
  <si>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</si>
  <si>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</si>
  <si>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</si>
  <si>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</si>
  <si>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</si>
  <si>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</si>
  <si>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</si>
  <si>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</si>
  <si>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</si>
  <si>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</si>
  <si>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</si>
  <si>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</si>
  <si>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</si>
  <si>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</si>
  <si>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</si>
  <si>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</si>
  <si>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</si>
  <si>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</si>
  <si>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</si>
  <si>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</si>
  <si>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</si>
  <si>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</si>
  <si>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</si>
  <si>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</si>
  <si>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</si>
  <si>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</si>
  <si>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</si>
  <si>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</si>
  <si>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</si>
  <si>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</si>
  <si>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</si>
  <si>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</si>
  <si>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</si>
  <si>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</si>
  <si>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</si>
  <si>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</si>
  <si>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</si>
  <si>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</si>
  <si>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</si>
  <si>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</si>
  <si>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</si>
  <si>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</si>
  <si>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</si>
  <si>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</si>
  <si>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</si>
  <si>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</si>
  <si>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</si>
  <si>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</si>
  <si>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</si>
  <si>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</si>
  <si>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</si>
  <si>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</si>
  <si>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</si>
  <si>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</si>
  <si>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</si>
  <si>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</si>
  <si>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</si>
  <si>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</si>
  <si>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</si>
  <si>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</si>
  <si>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</si>
  <si>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</si>
  <si>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</si>
  <si>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</si>
  <si>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</si>
  <si>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</si>
  <si>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</si>
  <si>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</si>
  <si>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</si>
  <si>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</si>
  <si>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</si>
  <si>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</si>
  <si>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</si>
  <si>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</si>
  <si>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</si>
  <si>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</si>
  <si>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</si>
  <si>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</si>
  <si>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</si>
  <si>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</si>
  <si>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</si>
  <si>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</si>
  <si>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</si>
  <si>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</si>
  <si>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</si>
  <si>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</si>
  <si>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</si>
  <si>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</si>
  <si>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</si>
  <si>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</si>
  <si>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</si>
  <si>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</si>
  <si>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</si>
  <si>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</si>
  <si>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</si>
  <si>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</si>
  <si>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</si>
  <si>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</si>
  <si>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</si>
  <si>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</si>
  <si>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</si>
  <si>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</si>
  <si>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</si>
  <si>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</si>
  <si>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</si>
  <si>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</si>
  <si>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</si>
  <si>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</si>
  <si>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</si>
  <si>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</si>
  <si>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</si>
  <si>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</si>
  <si>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</si>
  <si>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</si>
  <si>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</si>
  <si>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</si>
  <si>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</si>
  <si>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</si>
  <si>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</si>
  <si>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</si>
  <si>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</si>
  <si>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</si>
  <si>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</si>
  <si>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</si>
  <si>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</si>
  <si>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</si>
  <si>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</si>
  <si>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</si>
  <si>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</si>
  <si>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</si>
  <si>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</si>
  <si>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</si>
  <si>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</si>
  <si>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</si>
  <si>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</si>
  <si>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</si>
  <si>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</si>
  <si>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</si>
  <si>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</si>
  <si>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</si>
  <si>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</si>
  <si>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</si>
  <si>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</si>
  <si>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</si>
  <si>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</si>
  <si>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</si>
  <si>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</si>
  <si>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</si>
  <si>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</si>
  <si>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</si>
  <si>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</si>
  <si>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</si>
  <si>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</si>
  <si>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</si>
  <si>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</si>
  <si>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</si>
  <si>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</si>
  <si>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</si>
  <si>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</si>
  <si>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</si>
  <si>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</si>
  <si>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</si>
  <si>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</si>
  <si>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</si>
  <si>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</si>
  <si>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</si>
  <si>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</si>
  <si>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</si>
  <si>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</si>
  <si>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</si>
  <si>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</si>
  <si>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</si>
  <si>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</si>
  <si>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</si>
  <si>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</si>
  <si>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</si>
  <si>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</si>
  <si>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</si>
  <si>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</si>
  <si>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</si>
  <si>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</si>
  <si>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</si>
  <si>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</si>
  <si>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</si>
  <si>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</si>
  <si>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</si>
  <si>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</si>
  <si>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</si>
  <si>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</si>
  <si>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</si>
  <si>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</si>
  <si>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</si>
  <si>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</si>
  <si>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</si>
  <si>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</si>
  <si>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</si>
  <si>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</si>
  <si>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</si>
  <si>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</si>
  <si>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</si>
  <si>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</si>
  <si>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</si>
  <si>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</si>
  <si>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</si>
  <si>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</si>
  <si>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</si>
  <si>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</si>
  <si>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</si>
  <si>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</si>
  <si>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</si>
  <si>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</si>
  <si>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</si>
  <si>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</si>
  <si>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</si>
  <si>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</si>
  <si>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</si>
  <si>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</si>
  <si>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</si>
  <si>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</si>
  <si>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</si>
  <si>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</si>
  <si>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</si>
  <si>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</si>
  <si>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</si>
  <si>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</si>
  <si>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</si>
  <si>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</si>
  <si>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</si>
  <si>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</si>
  <si>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</si>
  <si>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</si>
  <si>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</si>
  <si>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</si>
  <si>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</si>
  <si>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</si>
  <si>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</si>
  <si>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</si>
  <si>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</si>
  <si>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</si>
  <si>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</si>
  <si>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</si>
  <si>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</si>
  <si>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</si>
  <si>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</si>
  <si>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</si>
  <si>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</si>
  <si>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</si>
  <si>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</si>
  <si>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</si>
  <si>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</si>
  <si>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</si>
  <si>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</si>
  <si>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</si>
  <si>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</si>
  <si>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</si>
  <si>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</si>
  <si>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</si>
  <si>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</si>
  <si>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</si>
  <si>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</si>
  <si>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</si>
  <si>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</si>
  <si>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</si>
  <si>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</si>
  <si>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</si>
  <si>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</si>
  <si>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</si>
  <si>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</si>
  <si>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</si>
  <si>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</si>
  <si>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</si>
  <si>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</si>
  <si>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</si>
  <si>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</si>
  <si>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</si>
  <si>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</si>
  <si>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</si>
  <si>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</si>
  <si>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</si>
  <si>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</si>
  <si>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</si>
  <si>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</si>
  <si>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</si>
  <si>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</si>
  <si>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</si>
  <si>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</si>
  <si>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</si>
  <si>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</si>
  <si>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</si>
  <si>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</si>
  <si>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</si>
  <si>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</si>
  <si>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</si>
  <si>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</si>
  <si>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</si>
  <si>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</si>
  <si>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</si>
  <si>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</si>
  <si>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</si>
  <si>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</si>
  <si>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</si>
  <si>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</si>
  <si>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</si>
  <si>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</si>
  <si>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</si>
  <si>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</si>
  <si>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</si>
  <si>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</si>
  <si>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</si>
  <si>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</si>
  <si>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</si>
  <si>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</si>
  <si>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</si>
  <si>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</si>
  <si>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</si>
  <si>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</si>
  <si>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</si>
  <si>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</si>
  <si>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</si>
  <si>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</si>
  <si>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</si>
  <si>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</si>
  <si>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</si>
  <si>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</si>
  <si>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</si>
  <si>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</si>
  <si>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</si>
  <si>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</si>
  <si>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</si>
  <si>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</si>
  <si>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</si>
  <si>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</si>
  <si>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</si>
  <si>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</si>
  <si>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</si>
  <si>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</si>
  <si>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</si>
  <si>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</si>
  <si>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</si>
  <si>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</si>
  <si>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</si>
  <si>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</si>
  <si>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</si>
  <si>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</si>
  <si>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</si>
  <si>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</si>
  <si>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</si>
  <si>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</si>
  <si>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</si>
  <si>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</si>
  <si>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</si>
  <si>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</si>
  <si>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</si>
  <si>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</si>
  <si>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</si>
  <si>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</si>
  <si>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</si>
  <si>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</si>
  <si>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</si>
  <si>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</si>
  <si>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</si>
  <si>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</si>
  <si>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</si>
  <si>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</si>
  <si>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</si>
  <si>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</si>
  <si>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</si>
  <si>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</si>
  <si>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</si>
  <si>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</si>
  <si>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</si>
  <si>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</si>
  <si>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</si>
  <si>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</si>
  <si>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</si>
  <si>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</si>
  <si>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</si>
  <si>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</si>
  <si>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</si>
  <si>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</si>
  <si>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</si>
  <si>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</si>
  <si>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</si>
  <si>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</si>
  <si>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</si>
  <si>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</si>
  <si>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</si>
  <si>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</si>
  <si>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</si>
  <si>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</si>
  <si>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</si>
  <si>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</si>
  <si>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</si>
  <si>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</si>
  <si>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</si>
  <si>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</si>
  <si>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</si>
  <si>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</si>
  <si>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</si>
  <si>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</si>
  <si>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</si>
  <si>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</si>
  <si>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</si>
  <si>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</si>
  <si>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</si>
  <si>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</si>
  <si>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</si>
  <si>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</si>
  <si>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</si>
  <si>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</si>
  <si>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</si>
  <si>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</si>
  <si>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</si>
  <si>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</si>
  <si>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</si>
  <si>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</si>
  <si>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</si>
  <si>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</si>
  <si>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</si>
  <si>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</si>
  <si>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</si>
  <si>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</si>
  <si>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</si>
  <si>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</si>
  <si>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</si>
  <si>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</si>
  <si>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</si>
  <si>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</si>
  <si>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</si>
  <si>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</si>
  <si>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</si>
  <si>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</si>
  <si>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</si>
  <si>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</si>
  <si>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</si>
  <si>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</si>
  <si>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</si>
  <si>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</si>
  <si>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</si>
  <si>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</si>
  <si>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</si>
  <si>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</si>
  <si>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</si>
  <si>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</si>
  <si>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</si>
  <si>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</si>
  <si>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</si>
  <si>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</si>
  <si>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</si>
  <si>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</si>
  <si>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</si>
  <si>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</si>
  <si>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</si>
  <si>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</si>
  <si>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</si>
  <si>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</si>
  <si>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</si>
  <si>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</si>
  <si>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</si>
  <si>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</si>
  <si>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</si>
  <si>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</si>
  <si>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</si>
  <si>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</si>
  <si>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</si>
  <si>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</si>
  <si>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</si>
  <si>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</si>
  <si>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</si>
  <si>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</si>
  <si>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</si>
  <si>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</si>
  <si>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</si>
  <si>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</si>
  <si>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</si>
  <si>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</si>
  <si>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</si>
  <si>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</si>
  <si>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</si>
  <si>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</si>
  <si>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</si>
  <si>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</si>
  <si>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</si>
  <si>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</si>
  <si>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</si>
  <si>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</si>
  <si>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</si>
  <si>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</si>
  <si>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</si>
  <si>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</si>
  <si>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</si>
  <si>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</si>
  <si>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</si>
  <si>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</si>
  <si>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</si>
  <si>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</si>
  <si>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</si>
  <si>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</si>
  <si>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</si>
  <si>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</si>
  <si>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</si>
  <si>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</si>
  <si>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</si>
  <si>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</si>
  <si>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</si>
  <si>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</si>
  <si>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</si>
  <si>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</si>
  <si>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</si>
  <si>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</si>
  <si>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</si>
  <si>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</si>
  <si>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</si>
  <si>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</si>
  <si>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</si>
  <si>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</si>
  <si>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</si>
  <si>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</si>
  <si>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</si>
  <si>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</si>
  <si>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</si>
  <si>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</si>
  <si>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</si>
  <si>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</si>
  <si>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</si>
  <si>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</si>
  <si>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</si>
  <si>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</si>
  <si>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</si>
  <si>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</si>
  <si>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</si>
  <si>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</si>
  <si>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</si>
  <si>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</si>
  <si>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</si>
  <si>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</si>
  <si>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</si>
  <si>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</si>
  <si>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</si>
  <si>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</si>
  <si>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</si>
  <si>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</si>
  <si>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</si>
  <si>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</si>
  <si>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</si>
  <si>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</si>
  <si>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</si>
  <si>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</si>
  <si>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</si>
  <si>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</si>
  <si>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</si>
  <si>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</si>
  <si>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</si>
  <si>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</si>
  <si>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</si>
  <si>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</si>
  <si>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</si>
  <si>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</si>
  <si>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</si>
  <si>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</si>
  <si>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</si>
  <si>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</si>
  <si>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</si>
  <si>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</si>
  <si>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</si>
  <si>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</si>
  <si>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</si>
  <si>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</si>
  <si>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</si>
  <si>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</si>
  <si>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</si>
  <si>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</si>
  <si>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</si>
  <si>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</si>
  <si>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</si>
  <si>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</si>
  <si>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</si>
  <si>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</si>
  <si>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</si>
  <si>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</si>
  <si>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</si>
  <si>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</si>
  <si>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</si>
  <si>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</si>
  <si>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</si>
  <si>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</si>
  <si>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</si>
  <si>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</si>
  <si>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</si>
  <si>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</si>
  <si>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</si>
  <si>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</si>
  <si>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</si>
  <si>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</si>
  <si>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</si>
  <si>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</si>
  <si>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</si>
  <si>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</si>
  <si>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</si>
  <si>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</si>
  <si>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</si>
  <si>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</si>
  <si>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</si>
  <si>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</si>
  <si>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</si>
  <si>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</si>
  <si>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</si>
  <si>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</si>
  <si>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</si>
  <si>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</si>
  <si>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</si>
  <si>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</si>
  <si>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</si>
  <si>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</si>
  <si>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</si>
  <si>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</si>
  <si>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</si>
  <si>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</si>
  <si>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</si>
  <si>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</si>
  <si>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</si>
  <si>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</si>
  <si>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</si>
  <si>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</si>
  <si>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</si>
  <si>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</si>
  <si>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</si>
  <si>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</si>
  <si>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</si>
  <si>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</si>
  <si>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</si>
  <si>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</si>
  <si>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</si>
  <si>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</si>
  <si>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</si>
  <si>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</si>
  <si>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</si>
  <si>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</si>
  <si>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</si>
  <si>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</si>
  <si>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</si>
  <si>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</si>
  <si>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</si>
  <si>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</si>
  <si>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</si>
  <si>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</si>
  <si>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</si>
  <si>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</si>
  <si>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</si>
  <si>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</si>
  <si>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</si>
  <si>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</si>
  <si>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</si>
  <si>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</si>
  <si>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</si>
  <si>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</si>
  <si>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</si>
  <si>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</si>
  <si>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</si>
  <si>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</si>
  <si>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</si>
  <si>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</si>
  <si>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</si>
  <si>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</si>
  <si>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</si>
  <si>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</si>
  <si>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</si>
  <si>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</si>
  <si>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</si>
  <si>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</si>
  <si>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</si>
  <si>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</si>
  <si>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</si>
  <si>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</si>
  <si>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</si>
  <si>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</si>
  <si>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</si>
  <si>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</si>
  <si>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</si>
  <si>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</si>
  <si>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</si>
  <si>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</si>
  <si>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</si>
  <si>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</si>
  <si>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</si>
  <si>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</si>
  <si>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</si>
  <si>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</si>
  <si>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</si>
  <si>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</si>
  <si>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</si>
  <si>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</si>
  <si>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</si>
  <si>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</si>
  <si>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</si>
  <si>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</si>
  <si>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</si>
  <si>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</si>
  <si>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</si>
  <si>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</si>
  <si>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</si>
  <si>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</si>
  <si>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</si>
  <si>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</si>
  <si>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</si>
  <si>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</si>
  <si>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</si>
  <si>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</si>
  <si>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</si>
  <si>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</si>
  <si>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</si>
  <si>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</si>
  <si>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</si>
  <si>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</si>
  <si>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</si>
  <si>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</si>
  <si>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</si>
  <si>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</si>
  <si>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</si>
  <si>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</si>
  <si>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</si>
  <si>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</si>
  <si>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</si>
  <si>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</si>
  <si>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</si>
  <si>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</si>
  <si>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</si>
  <si>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</si>
  <si>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</si>
  <si>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</si>
  <si>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</si>
  <si>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</si>
  <si>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</si>
  <si>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</si>
  <si>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</si>
  <si>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</si>
  <si>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</si>
  <si>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</si>
  <si>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</si>
  <si>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</si>
  <si>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</si>
  <si>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</si>
  <si>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</si>
  <si>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</si>
  <si>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</si>
  <si>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</si>
  <si>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</si>
  <si>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</si>
  <si>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</si>
  <si>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</si>
  <si>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</si>
  <si>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</si>
  <si>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</si>
  <si>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</si>
  <si>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</si>
  <si>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</si>
  <si>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</si>
  <si>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</si>
  <si>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</si>
  <si>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</si>
  <si>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</si>
  <si>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</si>
  <si>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</si>
  <si>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</si>
  <si>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</si>
  <si>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</si>
  <si>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</si>
  <si>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</si>
  <si>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</si>
  <si>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</si>
  <si>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</si>
  <si>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</si>
  <si>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</si>
  <si>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</si>
  <si>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</si>
  <si>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</si>
  <si>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</si>
  <si>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</si>
  <si>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</si>
  <si>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</si>
  <si>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</si>
  <si>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</si>
  <si>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</si>
  <si>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</si>
  <si>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</si>
  <si>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</si>
  <si>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</si>
  <si>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</si>
  <si>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</si>
  <si>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</si>
  <si>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</si>
  <si>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</si>
  <si>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</si>
  <si>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</si>
  <si>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</si>
  <si>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</si>
  <si>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</si>
  <si>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</si>
  <si>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</si>
  <si>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</si>
  <si>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</si>
  <si>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</si>
  <si>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</si>
  <si>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</si>
  <si>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</si>
  <si>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</si>
  <si>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</si>
  <si>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</si>
  <si>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</si>
  <si>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</si>
  <si>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</si>
  <si>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</si>
  <si>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</si>
  <si>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</si>
  <si>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</si>
  <si>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</si>
  <si>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</si>
  <si>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</si>
  <si>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</si>
  <si>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</si>
  <si>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</si>
  <si>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</si>
  <si>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</si>
  <si>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</si>
  <si>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</si>
  <si>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</si>
  <si>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</si>
  <si>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</si>
  <si>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</si>
  <si>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</si>
  <si>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</si>
  <si>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</si>
  <si>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</si>
  <si>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</si>
  <si>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</si>
  <si>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</si>
  <si>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</si>
  <si>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</si>
  <si>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</si>
  <si>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</si>
  <si>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</si>
  <si>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</si>
  <si>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</si>
  <si>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</si>
  <si>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</si>
  <si>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</si>
  <si>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</si>
  <si>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</si>
  <si>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</si>
  <si>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</si>
  <si>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</si>
  <si>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</si>
  <si>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</si>
  <si>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</si>
  <si>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</si>
  <si>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</si>
  <si>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</si>
  <si>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</si>
  <si>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</si>
  <si>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</si>
  <si>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</si>
  <si>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</si>
  <si>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</si>
  <si>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</si>
  <si>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</si>
  <si>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</si>
  <si>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</si>
  <si>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</si>
  <si>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</si>
  <si>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</si>
  <si>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</si>
  <si>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</si>
  <si>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</si>
  <si>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</si>
  <si>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</si>
  <si>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</si>
  <si>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</si>
  <si>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</si>
  <si>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</si>
  <si>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</si>
  <si>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</si>
  <si>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</si>
  <si>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</si>
  <si>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</si>
  <si>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</si>
  <si>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</si>
  <si>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</si>
  <si>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</si>
  <si>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</si>
  <si>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</si>
  <si>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</si>
  <si>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</si>
  <si>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</si>
  <si>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</si>
  <si>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</si>
  <si>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</si>
  <si>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</si>
  <si>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</si>
  <si>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</si>
  <si>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</si>
  <si>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</si>
  <si>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</si>
  <si>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</si>
  <si>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</si>
  <si>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</si>
  <si>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</si>
  <si>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</si>
  <si>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</si>
  <si>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</si>
  <si>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</si>
  <si>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</si>
  <si>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</si>
  <si>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</si>
  <si>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</si>
  <si>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</si>
  <si>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</si>
  <si>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</si>
  <si>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</si>
  <si>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</si>
  <si>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</si>
  <si>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</si>
  <si>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</si>
  <si>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</si>
  <si>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</si>
  <si>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</si>
  <si>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</si>
  <si>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</si>
  <si>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</si>
  <si>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</si>
  <si>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</si>
  <si>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</si>
  <si>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</si>
  <si>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</si>
  <si>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</si>
  <si>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</si>
  <si>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</si>
  <si>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</si>
  <si>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</si>
  <si>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</si>
  <si>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</si>
  <si>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</si>
  <si>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</si>
  <si>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</si>
  <si>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</si>
  <si>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</si>
  <si>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</si>
  <si>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</si>
  <si>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</si>
  <si>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</si>
  <si>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</si>
  <si>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</si>
  <si>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</si>
  <si>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</si>
  <si>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</si>
  <si>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</si>
  <si>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</si>
  <si>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</si>
  <si>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</si>
  <si>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</si>
  <si>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</si>
  <si>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</si>
  <si>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</si>
  <si>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</si>
  <si>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</si>
  <si>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</si>
  <si>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</si>
  <si>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</si>
  <si>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</si>
  <si>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</si>
  <si>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</si>
  <si>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</si>
  <si>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</si>
  <si>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</si>
  <si>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</si>
  <si>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</si>
  <si>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</si>
  <si>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</si>
  <si>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</si>
  <si>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</si>
  <si>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</si>
  <si>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</si>
  <si>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</si>
  <si>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</si>
  <si>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</si>
  <si>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</si>
  <si>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</si>
  <si>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</si>
  <si>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</si>
  <si>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</si>
  <si>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</si>
  <si>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</si>
  <si>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</si>
  <si>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</si>
  <si>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</si>
  <si>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</si>
  <si>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</si>
  <si>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</si>
  <si>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</si>
  <si>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</si>
  <si>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</si>
  <si>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</si>
  <si>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</si>
  <si>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</si>
  <si>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</si>
  <si>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</si>
  <si>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</si>
  <si>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</si>
  <si>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</si>
  <si>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</si>
  <si>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</si>
  <si>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</si>
  <si>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</si>
  <si>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</si>
  <si>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</si>
  <si>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</si>
  <si>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</si>
  <si>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</si>
  <si>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</si>
  <si>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</si>
  <si>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</si>
  <si>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</si>
  <si>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</si>
  <si>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</si>
  <si>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</si>
  <si>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</si>
  <si>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</si>
  <si>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</si>
  <si>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</si>
  <si>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</si>
  <si>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</si>
  <si>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</si>
  <si>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</si>
  <si>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</si>
  <si>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</si>
  <si>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</si>
  <si>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</si>
  <si>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</si>
  <si>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</si>
  <si>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</si>
  <si>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</si>
  <si>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</si>
  <si>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</si>
  <si>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</si>
  <si>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</si>
  <si>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</si>
  <si>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</si>
  <si>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</si>
  <si>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</si>
  <si>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</si>
  <si>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</si>
  <si>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</si>
  <si>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</si>
  <si>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</si>
  <si>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</si>
  <si>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</si>
  <si>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</si>
  <si>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</si>
  <si>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</si>
  <si>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</si>
  <si>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</si>
  <si>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</si>
  <si>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</si>
  <si>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</si>
  <si>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</si>
  <si>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</si>
  <si>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</si>
  <si>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</si>
  <si>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</si>
  <si>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</si>
  <si>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</si>
  <si>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</si>
  <si>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</si>
  <si>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</si>
  <si>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</si>
  <si>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</si>
  <si>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</si>
  <si>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</si>
  <si>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</si>
  <si>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</si>
  <si>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</si>
  <si>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</si>
  <si>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</si>
  <si>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</si>
  <si>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</si>
  <si>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</si>
  <si>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</si>
  <si>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</si>
  <si>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</si>
  <si>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</si>
  <si>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</si>
  <si>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</si>
  <si>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</si>
  <si>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</si>
  <si>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</si>
  <si>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</si>
  <si>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</si>
  <si>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</si>
  <si>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</si>
  <si>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</si>
  <si>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</si>
  <si>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</si>
  <si>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</si>
  <si>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</si>
  <si>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</si>
  <si>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</si>
  <si>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</si>
  <si>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</si>
  <si>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</si>
  <si>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</si>
  <si>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</si>
  <si>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</si>
  <si>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</si>
  <si>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</si>
  <si>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</si>
  <si>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</si>
  <si>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</si>
  <si>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</si>
  <si>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</si>
  <si>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</si>
  <si>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</si>
  <si>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</si>
  <si>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</si>
  <si>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</si>
  <si>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</si>
  <si>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</si>
  <si>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</si>
  <si>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</si>
  <si>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</si>
  <si>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</si>
  <si>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</si>
  <si>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</si>
  <si>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</si>
  <si>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</si>
  <si>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</si>
  <si>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</si>
  <si>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</si>
  <si>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</si>
  <si>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</si>
  <si>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</si>
  <si>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</si>
  <si>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</si>
  <si>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</si>
  <si>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</si>
  <si>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</si>
  <si>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</si>
  <si>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</si>
  <si>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</si>
  <si>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</si>
  <si>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</si>
  <si>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</si>
  <si>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</si>
  <si>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</si>
  <si>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</si>
  <si>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</si>
  <si>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</si>
  <si>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</si>
  <si>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</si>
  <si>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</si>
  <si>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</si>
  <si>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</si>
  <si>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</si>
  <si>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</si>
  <si>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</si>
  <si>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</si>
  <si>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</si>
  <si>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</si>
  <si>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</si>
  <si>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</si>
  <si>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</si>
  <si>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</si>
  <si>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</si>
  <si>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</si>
  <si>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</si>
  <si>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</si>
  <si>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</si>
  <si>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</si>
  <si>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</si>
  <si>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</si>
  <si>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</si>
  <si>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</si>
  <si>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</si>
  <si>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</si>
  <si>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</si>
  <si>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</si>
  <si>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</si>
  <si>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</si>
  <si>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</si>
  <si>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</si>
  <si>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</si>
  <si>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</si>
  <si>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</si>
  <si>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</si>
  <si>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</si>
  <si>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</si>
  <si>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</si>
  <si>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</si>
  <si>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</si>
  <si>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</si>
  <si>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</si>
  <si>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</si>
  <si>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</si>
  <si>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</si>
  <si>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</si>
  <si>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</si>
  <si>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</si>
  <si>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</si>
  <si>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</si>
  <si>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</si>
  <si>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</si>
  <si>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</si>
  <si>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</si>
  <si>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</si>
  <si>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</si>
  <si>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</si>
  <si>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</si>
  <si>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</si>
  <si>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</si>
  <si>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</si>
  <si>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</si>
  <si>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</si>
  <si>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</si>
  <si>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</si>
  <si>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</si>
  <si>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</si>
  <si>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</si>
  <si>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</si>
  <si>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</si>
  <si>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</si>
  <si>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</si>
  <si>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</si>
  <si>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</si>
  <si>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</si>
  <si>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</si>
  <si>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</si>
  <si>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</si>
  <si>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</si>
  <si>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</si>
  <si>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</si>
  <si>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</si>
  <si>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</si>
  <si>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</si>
  <si>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</si>
  <si>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</si>
  <si>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</si>
  <si>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</si>
  <si>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</si>
  <si>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</si>
  <si>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</si>
  <si>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</si>
  <si>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</si>
  <si>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</si>
  <si>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</si>
  <si>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</si>
  <si>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</si>
  <si>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</si>
  <si>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</si>
  <si>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</si>
  <si>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</si>
  <si>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</si>
  <si>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</si>
  <si>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</si>
  <si>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</si>
  <si>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</si>
  <si>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</si>
  <si>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</si>
  <si>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</si>
  <si>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</si>
  <si>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</si>
  <si>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</si>
  <si>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</si>
  <si>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</si>
  <si>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</si>
  <si>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</si>
  <si>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</si>
  <si>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</si>
  <si>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</si>
  <si>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</si>
  <si>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</si>
  <si>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</si>
  <si>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</si>
  <si>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</si>
  <si>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</si>
  <si>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</si>
  <si>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</si>
  <si>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</si>
  <si>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</si>
  <si>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</si>
  <si>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</si>
  <si>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</si>
  <si>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</si>
  <si>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</si>
  <si>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</si>
  <si>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</si>
  <si>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</si>
  <si>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</si>
  <si>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</si>
  <si>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</si>
  <si>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</si>
  <si>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</si>
  <si>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</si>
  <si>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</si>
  <si>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</si>
  <si>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</si>
  <si>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</si>
  <si>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</si>
  <si>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</si>
  <si>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</si>
  <si>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</si>
  <si>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</si>
  <si>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</si>
  <si>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</si>
  <si>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</si>
  <si>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</si>
  <si>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</si>
  <si>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</si>
  <si>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</si>
  <si>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</si>
  <si>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</si>
  <si>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</si>
  <si>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</si>
  <si>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</si>
  <si>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</si>
  <si>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</si>
  <si>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</si>
  <si>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</si>
  <si>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</si>
  <si>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</si>
  <si>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</si>
  <si>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</si>
  <si>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</si>
  <si>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</si>
  <si>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</si>
  <si>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</si>
  <si>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</si>
  <si>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</si>
  <si>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</si>
  <si>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</si>
  <si>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</si>
  <si>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</si>
  <si>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</si>
  <si>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</si>
  <si>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</si>
  <si>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</si>
  <si>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</si>
  <si>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</si>
  <si>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</si>
  <si>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</si>
  <si>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</si>
  <si>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</si>
  <si>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</si>
  <si>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</si>
  <si>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</si>
  <si>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</si>
  <si>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</si>
  <si>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</si>
  <si>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</si>
  <si>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</si>
  <si>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</si>
  <si>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</si>
  <si>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</si>
  <si>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</si>
  <si>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</si>
  <si>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</si>
  <si>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</si>
  <si>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</si>
  <si>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</si>
  <si>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</si>
  <si>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</si>
  <si>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</si>
  <si>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</si>
  <si>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</si>
  <si>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</si>
  <si>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</si>
  <si>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</si>
  <si>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</si>
  <si>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</si>
  <si>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</si>
  <si>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</si>
  <si>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</si>
  <si>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</si>
  <si>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</si>
  <si>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</si>
  <si>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</si>
  <si>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</si>
  <si>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</si>
  <si>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</si>
  <si>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</si>
  <si>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</si>
  <si>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</si>
  <si>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</si>
  <si>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</si>
  <si>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</si>
  <si>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</si>
  <si>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</si>
  <si>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</si>
  <si>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</si>
  <si>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</si>
  <si>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</si>
  <si>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</si>
  <si>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</si>
  <si>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</si>
  <si>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</si>
  <si>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</si>
  <si>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</si>
  <si>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</si>
  <si>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</si>
  <si>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</si>
  <si>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</si>
  <si>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</si>
  <si>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</si>
  <si>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</si>
  <si>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</si>
  <si>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</si>
  <si>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</si>
  <si>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</si>
  <si>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</si>
  <si>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</si>
  <si>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</si>
  <si>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</si>
  <si>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</si>
  <si>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</si>
  <si>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</si>
  <si>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</si>
  <si>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</si>
  <si>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</si>
  <si>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</si>
  <si>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</si>
  <si>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</si>
  <si>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</si>
  <si>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</si>
  <si>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</si>
  <si>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</si>
  <si>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</si>
  <si>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</si>
  <si>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</si>
  <si>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</si>
  <si>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</si>
  <si>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</si>
  <si>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</si>
  <si>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</si>
  <si>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</si>
  <si>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</si>
  <si>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</si>
  <si>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</si>
  <si>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</si>
  <si>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</si>
  <si>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</si>
  <si>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</si>
  <si>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</si>
  <si>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</si>
  <si>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</si>
  <si>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</si>
  <si>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</si>
  <si>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</si>
  <si>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</si>
  <si>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</si>
  <si>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</si>
  <si>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</si>
  <si>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</si>
  <si>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</si>
  <si>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</si>
  <si>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</si>
  <si>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</si>
  <si>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</si>
  <si>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</si>
  <si>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</si>
  <si>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</si>
  <si>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</si>
  <si>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</si>
  <si>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</si>
  <si>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</si>
  <si>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</si>
  <si>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</si>
  <si>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</si>
  <si>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</si>
  <si>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</si>
  <si>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</si>
  <si>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</si>
  <si>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</si>
  <si>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</si>
  <si>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</si>
  <si>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</si>
  <si>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</si>
  <si>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</si>
  <si>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</si>
  <si>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</si>
  <si>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</si>
  <si>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</si>
  <si>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</si>
  <si>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</si>
  <si>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</si>
  <si>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</si>
  <si>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</si>
  <si>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</si>
  <si>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</si>
  <si>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</si>
  <si>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</si>
  <si>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</si>
  <si>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</si>
  <si>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</si>
  <si>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</si>
  <si>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</si>
  <si>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</si>
  <si>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</si>
  <si>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</si>
  <si>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</si>
  <si>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</si>
  <si>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</si>
  <si>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</si>
  <si>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</si>
  <si>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</si>
  <si>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</si>
  <si>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</si>
  <si>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</si>
  <si>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</si>
  <si>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</si>
  <si>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</si>
  <si>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</si>
  <si>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</si>
  <si>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</si>
  <si>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</si>
  <si>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</si>
  <si>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</si>
  <si>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</si>
  <si>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</si>
  <si>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</si>
  <si>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</si>
  <si>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</si>
  <si>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</si>
  <si>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</si>
  <si>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</si>
  <si>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</si>
  <si>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</si>
  <si>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</si>
  <si>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</si>
  <si>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</si>
  <si>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</si>
  <si>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</si>
  <si>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</si>
  <si>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</si>
  <si>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</si>
  <si>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</si>
  <si>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</si>
  <si>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</si>
  <si>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</si>
  <si>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</si>
  <si>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</si>
  <si>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</si>
  <si>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</si>
  <si>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</si>
  <si>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</si>
  <si>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</si>
  <si>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</si>
  <si>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</si>
  <si>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</si>
  <si>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</si>
  <si>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</si>
  <si>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</si>
  <si>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</si>
  <si>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</si>
  <si>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</si>
  <si>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</si>
  <si>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</si>
  <si>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</si>
  <si>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</si>
  <si>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</si>
  <si>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</si>
  <si>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</si>
  <si>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</si>
  <si>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</si>
  <si>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</si>
  <si>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</si>
  <si>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</si>
  <si>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</si>
  <si>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</si>
  <si>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</si>
  <si>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</si>
  <si>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</si>
  <si>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</si>
  <si>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</si>
  <si>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</si>
  <si>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</si>
  <si>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</si>
  <si>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</si>
  <si>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</si>
  <si>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</si>
  <si>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</si>
  <si>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</si>
  <si>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</si>
  <si>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</si>
  <si>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</si>
  <si>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</si>
  <si>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</si>
  <si>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</si>
  <si>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</si>
  <si>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</si>
  <si>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</si>
  <si>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</si>
  <si>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</si>
  <si>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</si>
  <si>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</si>
  <si>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</si>
  <si>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</si>
  <si>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</si>
  <si>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</si>
  <si>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</si>
  <si>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</si>
  <si>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</si>
  <si>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</si>
  <si>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</si>
  <si>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</si>
  <si>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</si>
  <si>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</si>
  <si>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</si>
  <si>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</si>
  <si>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</si>
  <si>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</si>
  <si>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</si>
  <si>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</si>
  <si>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</si>
  <si>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</si>
  <si>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</si>
  <si>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</si>
  <si>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</si>
  <si>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</si>
  <si>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</si>
  <si>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</si>
  <si>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</si>
  <si>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</si>
  <si>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</si>
  <si>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</si>
  <si>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</si>
  <si>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</si>
  <si>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</si>
  <si>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</si>
  <si>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</si>
  <si>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</si>
  <si>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</si>
  <si>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</si>
  <si>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</si>
  <si>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</si>
  <si>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</si>
  <si>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</si>
  <si>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</si>
  <si>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</si>
  <si>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</si>
  <si>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</si>
  <si>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</si>
  <si>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</si>
  <si>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</si>
  <si>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</si>
  <si>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</si>
  <si>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</si>
  <si>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</si>
  <si>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</si>
  <si>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</si>
  <si>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</si>
  <si>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</si>
  <si>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</si>
  <si>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</si>
  <si>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</si>
  <si>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</si>
  <si>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</si>
  <si>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</si>
  <si>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</si>
  <si>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</si>
  <si>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</si>
  <si>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</si>
  <si>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</si>
  <si>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</si>
  <si>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</si>
  <si>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</si>
  <si>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</si>
  <si>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</si>
  <si>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</si>
  <si>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</si>
  <si>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</si>
  <si>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</si>
  <si>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</si>
  <si>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</si>
  <si>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</si>
  <si>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</si>
  <si>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</si>
  <si>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</si>
  <si>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</si>
  <si>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</si>
  <si>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</si>
  <si>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</si>
  <si>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</si>
  <si>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</si>
  <si>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</si>
  <si>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</si>
  <si>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</si>
  <si>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</si>
  <si>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</si>
  <si>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</si>
  <si>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</si>
  <si>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</si>
  <si>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</si>
  <si>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</si>
  <si>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</si>
  <si>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</si>
  <si>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</si>
  <si>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</si>
  <si>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</si>
  <si>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</si>
  <si>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</si>
  <si>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</si>
  <si>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</si>
  <si>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</si>
  <si>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</si>
  <si>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</si>
  <si>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</si>
  <si>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</si>
  <si>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</si>
  <si>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</si>
  <si>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</si>
  <si>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</si>
  <si>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</si>
  <si>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</si>
  <si>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</si>
  <si>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</si>
  <si>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</si>
  <si>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</si>
  <si>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</si>
  <si>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</si>
  <si>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</si>
  <si>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</si>
  <si>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</si>
  <si>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</si>
  <si>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</si>
  <si>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</si>
  <si>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</si>
  <si>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</si>
  <si>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</si>
  <si>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</si>
  <si>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</si>
  <si>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</si>
  <si>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</si>
  <si>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</si>
  <si>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</si>
  <si>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</si>
  <si>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</si>
  <si>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</si>
  <si>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</si>
  <si>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</si>
  <si>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</si>
  <si>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</si>
  <si>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</si>
  <si>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</si>
  <si>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</si>
  <si>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</si>
  <si>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</si>
  <si>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</si>
  <si>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</si>
  <si>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</si>
  <si>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</si>
  <si>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</si>
  <si>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</si>
  <si>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</si>
  <si>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</si>
  <si>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</si>
  <si>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</si>
  <si>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</si>
  <si>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</si>
  <si>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</si>
  <si>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</si>
  <si>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</si>
  <si>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</si>
  <si>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</si>
  <si>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</si>
  <si>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</si>
  <si>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</si>
  <si>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</si>
  <si>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</si>
  <si>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</si>
  <si>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</si>
  <si>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</si>
  <si>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</si>
  <si>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</si>
  <si>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</si>
  <si>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</si>
  <si>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</si>
  <si>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</si>
  <si>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</si>
  <si>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</si>
  <si>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</si>
  <si>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</si>
  <si>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</si>
  <si>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</si>
  <si>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</si>
  <si>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</si>
  <si>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</si>
  <si>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</si>
  <si>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</si>
  <si>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</si>
  <si>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</si>
  <si>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</si>
  <si>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</si>
  <si>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</si>
  <si>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</si>
  <si>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</si>
  <si>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</si>
  <si>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</si>
  <si>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</si>
  <si>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</si>
  <si>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</si>
  <si>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</si>
  <si>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</si>
  <si>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</si>
  <si>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</si>
  <si>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</si>
  <si>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</si>
  <si>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</si>
  <si>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</si>
  <si>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</si>
  <si>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</si>
  <si>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</si>
  <si>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</si>
  <si>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</si>
  <si>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</si>
  <si>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</si>
  <si>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</si>
  <si>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</si>
  <si>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</si>
  <si>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</si>
  <si>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</si>
  <si>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</si>
  <si>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</si>
  <si>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</si>
  <si>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</si>
  <si>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</si>
  <si>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</si>
  <si>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</si>
  <si>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</si>
  <si>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</si>
  <si>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</si>
  <si>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</si>
  <si>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</si>
  <si>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</si>
  <si>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</si>
  <si>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</si>
  <si>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</si>
  <si>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</si>
  <si>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</si>
  <si>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</si>
  <si>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</si>
  <si>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</si>
  <si>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</si>
  <si>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</si>
  <si>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</si>
  <si>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</si>
  <si>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</si>
  <si>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</si>
  <si>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</si>
  <si>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</si>
  <si>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</si>
  <si>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</si>
  <si>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</si>
  <si>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</si>
  <si>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</si>
  <si>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</si>
  <si>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</si>
  <si>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</si>
  <si>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</si>
  <si>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</si>
  <si>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</si>
  <si>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</si>
  <si>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</si>
  <si>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</si>
  <si>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</si>
  <si>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</si>
  <si>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</si>
  <si>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</si>
  <si>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</si>
  <si>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</si>
  <si>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</si>
  <si>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</si>
  <si>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</si>
  <si>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</si>
  <si>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</si>
  <si>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</si>
  <si>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</si>
  <si>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</si>
  <si>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</si>
  <si>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</si>
  <si>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</si>
  <si>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</si>
  <si>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</si>
  <si>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</si>
  <si>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</si>
  <si>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</si>
  <si>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</si>
  <si>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</si>
  <si>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</si>
  <si>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</si>
  <si>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</si>
  <si>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</si>
  <si>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</si>
  <si>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</si>
  <si>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</si>
  <si>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</si>
  <si>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</si>
  <si>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</si>
  <si>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</si>
  <si>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</si>
  <si>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</si>
  <si>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</si>
  <si>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</si>
  <si>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</si>
  <si>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</si>
  <si>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</si>
  <si>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</si>
  <si>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</si>
  <si>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</si>
  <si>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</si>
  <si>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</si>
  <si>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</si>
  <si>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</si>
  <si>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</si>
  <si>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</si>
  <si>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</si>
  <si>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</si>
  <si>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</si>
  <si>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</si>
  <si>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</si>
  <si>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</si>
  <si>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</si>
  <si>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</si>
  <si>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</si>
  <si>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</si>
  <si>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</si>
  <si>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</si>
  <si>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</si>
  <si>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</si>
  <si>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</si>
  <si>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</si>
  <si>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</si>
  <si>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</si>
  <si>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</si>
  <si>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</si>
  <si>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</si>
  <si>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</si>
  <si>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</si>
  <si>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</si>
  <si>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</si>
  <si>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</si>
  <si>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</si>
  <si>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</si>
  <si>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</si>
  <si>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</si>
  <si>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</si>
  <si>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</si>
  <si>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</si>
  <si>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</si>
  <si>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</si>
  <si>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</si>
  <si>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</si>
  <si>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</si>
  <si>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</si>
  <si>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</si>
  <si>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</si>
  <si>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</si>
  <si>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</si>
  <si>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</si>
  <si>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</si>
  <si>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</si>
  <si>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</si>
  <si>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</si>
  <si>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</si>
  <si>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</si>
  <si>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</si>
  <si>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</si>
  <si>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</si>
  <si>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</si>
  <si>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</si>
  <si>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</si>
  <si>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</si>
  <si>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</si>
  <si>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</si>
  <si>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</si>
  <si>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</si>
  <si>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</si>
  <si>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</si>
  <si>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</si>
  <si>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</si>
  <si>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</si>
  <si>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</si>
  <si>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</si>
  <si>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</si>
  <si>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</si>
  <si>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</si>
  <si>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</si>
  <si>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</si>
  <si>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</si>
  <si>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</si>
  <si>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</si>
  <si>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</si>
  <si>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</si>
  <si>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</si>
  <si>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</si>
  <si>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</si>
  <si>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</si>
  <si>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</si>
  <si>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</si>
  <si>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</si>
  <si>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</si>
  <si>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</si>
  <si>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</si>
  <si>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</si>
  <si>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</si>
  <si>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</si>
  <si>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</si>
  <si>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</si>
  <si>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</si>
  <si>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</si>
  <si>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</si>
  <si>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</si>
  <si>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</si>
  <si>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</si>
  <si>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</si>
  <si>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</si>
  <si>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</si>
  <si>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</si>
  <si>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</si>
  <si>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</si>
  <si>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</si>
  <si>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</si>
  <si>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</si>
  <si>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</si>
  <si>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</si>
  <si>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</si>
  <si>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</si>
  <si>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</si>
  <si>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</si>
  <si>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</si>
  <si>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</si>
  <si>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</si>
  <si>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</si>
  <si>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</si>
  <si>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</si>
  <si>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</si>
  <si>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</si>
  <si>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</si>
  <si>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</si>
  <si>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</si>
  <si>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</si>
  <si>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</si>
  <si>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</si>
  <si>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</si>
  <si>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</si>
  <si>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</si>
  <si>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</si>
  <si>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</si>
  <si>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</si>
  <si>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</si>
  <si>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</si>
  <si>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</si>
  <si>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</si>
  <si>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</si>
  <si>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</si>
  <si>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</si>
  <si>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</si>
  <si>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</si>
  <si>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</si>
  <si>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</si>
  <si>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</si>
  <si>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</si>
  <si>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</si>
  <si>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</si>
  <si>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</si>
  <si>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</si>
  <si>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</si>
  <si>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</si>
  <si>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</si>
  <si>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</si>
  <si>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</si>
  <si>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</si>
  <si>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</si>
  <si>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</si>
  <si>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</si>
  <si>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</si>
  <si>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</si>
  <si>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</si>
  <si>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</si>
  <si>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</si>
  <si>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</si>
  <si>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</si>
  <si>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</si>
  <si>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</si>
  <si>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</si>
  <si>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</si>
  <si>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</si>
  <si>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</si>
  <si>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</si>
  <si>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</si>
  <si>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</si>
  <si>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</si>
  <si>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</si>
  <si>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</si>
  <si>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</si>
  <si>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</si>
  <si>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</si>
  <si>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</si>
  <si>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</si>
  <si>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</si>
  <si>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</si>
  <si>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</si>
  <si>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</si>
  <si>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</si>
  <si>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</si>
  <si>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</si>
  <si>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</si>
  <si>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</si>
  <si>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</si>
  <si>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</si>
  <si>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</si>
  <si>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</si>
  <si>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</si>
  <si>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</si>
  <si>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</si>
  <si>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</si>
  <si>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</si>
  <si>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</si>
  <si>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</si>
  <si>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</si>
  <si>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</si>
  <si>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</si>
  <si>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</si>
  <si>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</si>
  <si>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</si>
  <si>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</si>
  <si>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</si>
  <si>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</si>
  <si>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</si>
  <si>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</si>
  <si>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</si>
  <si>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</si>
  <si>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</si>
  <si>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</si>
  <si>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</si>
  <si>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</si>
  <si>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</si>
  <si>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</si>
  <si>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</si>
  <si>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</si>
  <si>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</si>
  <si>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</si>
  <si>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</si>
  <si>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</si>
  <si>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</si>
  <si>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</si>
  <si>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</si>
  <si>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</si>
  <si>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</si>
  <si>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</si>
  <si>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</si>
  <si>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</si>
  <si>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</si>
  <si>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</si>
  <si>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</si>
  <si>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</si>
  <si>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</si>
  <si>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</si>
  <si>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</si>
  <si>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</si>
  <si>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</si>
  <si>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</si>
  <si>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</si>
  <si>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</si>
  <si>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</si>
  <si>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</si>
  <si>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</si>
  <si>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</si>
  <si>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</si>
  <si>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</si>
  <si>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</si>
  <si>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</si>
  <si>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</si>
  <si>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</si>
  <si>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</si>
  <si>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</si>
  <si>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</si>
  <si>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</si>
  <si>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</si>
  <si>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</si>
  <si>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</si>
  <si>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</si>
  <si>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</si>
  <si>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</si>
  <si>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</si>
  <si>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</si>
  <si>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</si>
  <si>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</si>
  <si>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</si>
  <si>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</si>
  <si>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</si>
  <si>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</si>
  <si>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</si>
  <si>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</si>
  <si>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</si>
  <si>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</si>
  <si>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</si>
  <si>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</si>
  <si>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</si>
  <si>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</si>
  <si>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</si>
  <si>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</si>
  <si>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</si>
  <si>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</si>
  <si>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</si>
  <si>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</si>
  <si>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</si>
  <si>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</si>
  <si>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</si>
  <si>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</si>
  <si>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</si>
  <si>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</si>
  <si>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</si>
  <si>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</si>
  <si>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</si>
  <si>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</si>
  <si>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</si>
  <si>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</si>
  <si>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</si>
  <si>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</si>
  <si>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</si>
  <si>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</si>
  <si>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</si>
  <si>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</si>
  <si>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</si>
  <si>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</si>
  <si>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</si>
  <si>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</si>
  <si>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</si>
  <si>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</si>
  <si>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</si>
  <si>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</si>
  <si>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</si>
  <si>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</si>
  <si>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</si>
  <si>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</si>
  <si>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</si>
  <si>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</si>
  <si>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</si>
  <si>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</si>
  <si>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</si>
  <si>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</si>
  <si>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</si>
  <si>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</si>
  <si>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</si>
  <si>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</si>
  <si>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</si>
  <si>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</si>
  <si>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</si>
  <si>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</si>
  <si>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</si>
  <si>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</si>
  <si>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</si>
  <si>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</si>
  <si>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</si>
  <si>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</si>
  <si>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</si>
  <si>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</si>
  <si>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</si>
  <si>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</si>
  <si>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</si>
  <si>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</si>
  <si>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</si>
  <si>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</si>
  <si>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</si>
  <si>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</si>
  <si>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</si>
  <si>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</si>
  <si>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</si>
  <si>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</si>
  <si>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</si>
  <si>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</si>
  <si>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</si>
  <si>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</si>
  <si>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</si>
  <si>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</si>
  <si>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</si>
  <si>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</si>
  <si>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</si>
  <si>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</si>
  <si>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</si>
  <si>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</si>
  <si>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</si>
  <si>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</si>
  <si>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</si>
  <si>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</si>
  <si>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</si>
  <si>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</si>
  <si>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</si>
  <si>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</si>
  <si>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</si>
  <si>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</si>
  <si>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</si>
  <si>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</si>
  <si>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</si>
  <si>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</si>
  <si>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</si>
  <si>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</si>
  <si>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</si>
  <si>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</si>
  <si>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</si>
  <si>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</si>
  <si>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</si>
  <si>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</si>
  <si>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</si>
  <si>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</si>
  <si>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</si>
  <si>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</si>
  <si>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</si>
  <si>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</si>
  <si>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</si>
  <si>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</si>
  <si>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</si>
  <si>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</si>
  <si>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</si>
  <si>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</si>
  <si>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</si>
  <si>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</si>
  <si>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</si>
  <si>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</si>
  <si>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</si>
  <si>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</si>
  <si>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</si>
  <si>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</si>
  <si>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</si>
  <si>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</si>
  <si>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</si>
  <si>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</si>
  <si>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</si>
  <si>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</si>
  <si>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</si>
  <si>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</si>
  <si>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</si>
  <si>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</si>
  <si>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</si>
  <si>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</si>
  <si>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</si>
  <si>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</si>
  <si>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</si>
  <si>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</si>
  <si>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</si>
  <si>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</si>
  <si>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</si>
  <si>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</si>
  <si>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</si>
  <si>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</si>
  <si>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</si>
  <si>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</si>
  <si>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</si>
  <si>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</si>
  <si>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</si>
  <si>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</si>
  <si>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</si>
  <si>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</si>
  <si>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</si>
  <si>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</si>
  <si>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</si>
  <si>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</si>
  <si>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</si>
  <si>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</si>
  <si>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</si>
  <si>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</si>
  <si>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</si>
  <si>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</si>
  <si>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</si>
  <si>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</si>
  <si>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</si>
  <si>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</si>
  <si>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</si>
  <si>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</si>
  <si>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</si>
  <si>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</si>
  <si>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</si>
  <si>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</si>
  <si>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</si>
  <si>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</si>
  <si>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</si>
  <si>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</si>
  <si>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</si>
  <si>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</si>
  <si>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</si>
  <si>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</si>
  <si>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</si>
  <si>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</si>
  <si>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</si>
  <si>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</si>
  <si>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</si>
  <si>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</si>
  <si>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</si>
  <si>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</si>
  <si>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</si>
  <si>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</si>
  <si>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</si>
  <si>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</si>
  <si>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</si>
  <si>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</si>
  <si>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</si>
  <si>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</si>
  <si>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</si>
  <si>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</si>
  <si>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</si>
  <si>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</si>
  <si>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</si>
  <si>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</si>
  <si>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</si>
  <si>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</si>
  <si>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</si>
  <si>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</si>
  <si>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</si>
  <si>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</si>
  <si>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</si>
  <si>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</si>
  <si>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</si>
  <si>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</si>
  <si>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</si>
  <si>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</si>
  <si>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</si>
  <si>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</si>
  <si>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</si>
  <si>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</si>
  <si>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</si>
  <si>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</si>
  <si>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</si>
  <si>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</si>
  <si>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</si>
  <si>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</si>
  <si>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</si>
  <si>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</si>
  <si>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</si>
  <si>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</si>
  <si>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</si>
  <si>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</si>
  <si>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</si>
  <si>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</si>
  <si>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</si>
  <si>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</si>
  <si>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</si>
  <si>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</si>
  <si>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</si>
  <si>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</si>
  <si>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</si>
  <si>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</si>
  <si>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</si>
  <si>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</si>
  <si>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</si>
  <si>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</si>
  <si>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</si>
  <si>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</si>
  <si>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</si>
  <si>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</si>
  <si>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</si>
  <si>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</si>
  <si>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</si>
  <si>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</si>
  <si>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</si>
  <si>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</si>
  <si>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</si>
  <si>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</si>
  <si>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</si>
  <si>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</si>
  <si>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</si>
  <si>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</si>
  <si>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</si>
  <si>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</si>
  <si>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</si>
  <si>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</si>
  <si>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</si>
  <si>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</si>
  <si>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</si>
  <si>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</si>
  <si>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</si>
  <si>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</si>
  <si>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</si>
  <si>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</si>
  <si>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</si>
  <si>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</si>
  <si>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</si>
  <si>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</si>
  <si>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</si>
  <si>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</si>
  <si>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</si>
  <si>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</si>
  <si>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</si>
  <si>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</si>
  <si>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</si>
  <si>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</si>
  <si>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</si>
  <si>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</si>
  <si>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</si>
  <si>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</si>
  <si>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</si>
  <si>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</si>
  <si>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</si>
  <si>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</si>
  <si>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</si>
  <si>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</si>
  <si>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</si>
  <si>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</si>
  <si>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</si>
  <si>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</si>
  <si>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</si>
  <si>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</si>
  <si>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</si>
  <si>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</si>
  <si>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</si>
  <si>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</si>
  <si>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</si>
  <si>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</si>
  <si>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</si>
  <si>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</si>
  <si>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</si>
  <si>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</si>
  <si>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</si>
  <si>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</si>
  <si>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</si>
  <si>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</si>
  <si>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</si>
  <si>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</si>
  <si>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</si>
  <si>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</si>
  <si>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</si>
  <si>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</si>
  <si>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</si>
  <si>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</si>
  <si>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</si>
  <si>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</si>
  <si>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</si>
  <si>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</si>
  <si>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</si>
  <si>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</si>
  <si>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</si>
  <si>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</si>
  <si>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</si>
  <si>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</si>
  <si>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</si>
  <si>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</si>
  <si>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</si>
  <si>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</si>
  <si>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</si>
  <si>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</si>
  <si>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</si>
  <si>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</si>
  <si>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</si>
  <si>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</si>
  <si>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</si>
  <si>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</si>
  <si>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</si>
  <si>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</si>
  <si>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</si>
  <si>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</si>
  <si>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</si>
  <si>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</si>
  <si>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</si>
  <si>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</si>
  <si>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</si>
  <si>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</si>
  <si>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</si>
  <si>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</si>
  <si>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</si>
  <si>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</si>
  <si>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</si>
  <si>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</si>
  <si>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</si>
  <si>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</si>
  <si>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</si>
  <si>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</si>
  <si>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</si>
  <si>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</si>
  <si>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</si>
  <si>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</si>
  <si>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</si>
  <si>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</si>
  <si>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</si>
  <si>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</si>
  <si>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</si>
  <si>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</si>
  <si>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</si>
  <si>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</si>
  <si>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</si>
  <si>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</si>
  <si>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</si>
  <si>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</si>
  <si>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</si>
  <si>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</si>
  <si>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</si>
  <si>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</si>
  <si>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</si>
  <si>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</si>
  <si>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</si>
  <si>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</si>
  <si>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</si>
  <si>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</si>
  <si>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</si>
  <si>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</si>
  <si>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</si>
  <si>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</si>
  <si>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</si>
  <si>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</si>
  <si>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</si>
  <si>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</si>
  <si>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</si>
  <si>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</si>
  <si>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</si>
  <si>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</si>
  <si>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</si>
  <si>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</si>
  <si>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</si>
  <si>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</si>
  <si>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</si>
  <si>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</si>
  <si>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</si>
  <si>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</si>
  <si>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</si>
  <si>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</si>
  <si>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</si>
  <si>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</si>
  <si>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</si>
  <si>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</si>
  <si>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</si>
  <si>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</si>
  <si>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</si>
  <si>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</si>
  <si>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</si>
  <si>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</si>
  <si>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</si>
  <si>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</si>
  <si>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</si>
  <si>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</si>
  <si>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</si>
  <si>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</si>
  <si>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</si>
  <si>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</si>
  <si>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</si>
  <si>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</si>
  <si>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</si>
  <si>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</si>
  <si>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</si>
  <si>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</si>
  <si>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</si>
  <si>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</si>
  <si>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</si>
  <si>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</si>
  <si>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</si>
  <si>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</si>
  <si>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</si>
  <si>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</si>
  <si>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</si>
  <si>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</si>
  <si>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</si>
  <si>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</si>
  <si>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</si>
  <si>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</si>
  <si>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</si>
  <si>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</si>
  <si>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</si>
  <si>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</si>
  <si>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</si>
  <si>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</si>
  <si>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</si>
  <si>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</si>
  <si>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</si>
  <si>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</si>
  <si>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</si>
  <si>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</si>
  <si>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</si>
  <si>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</si>
  <si>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</si>
  <si>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</si>
  <si>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</si>
  <si>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</si>
  <si>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</si>
  <si>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</si>
  <si>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</si>
  <si>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</si>
  <si>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</si>
  <si>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</si>
  <si>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</si>
  <si>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</si>
  <si>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</si>
  <si>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</si>
  <si>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</si>
  <si>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</si>
  <si>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</si>
  <si>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</si>
  <si>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</si>
  <si>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</si>
  <si>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</si>
  <si>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</si>
  <si>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</si>
  <si>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</si>
  <si>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</si>
  <si>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</si>
  <si>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</si>
  <si>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</si>
  <si>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</si>
  <si>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</si>
  <si>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</si>
  <si>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</si>
  <si>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</si>
  <si>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</si>
  <si>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</si>
  <si>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</si>
  <si>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</si>
  <si>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</si>
  <si>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</si>
  <si>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</si>
  <si>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</si>
  <si>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</si>
  <si>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</si>
  <si>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</si>
  <si>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</si>
  <si>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</si>
  <si>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</si>
  <si>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</si>
  <si>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</si>
  <si>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</si>
  <si>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</si>
  <si>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</si>
  <si>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</si>
  <si>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</si>
  <si>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</si>
  <si>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</si>
  <si>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</si>
  <si>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</si>
  <si>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</si>
  <si>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</si>
  <si>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</si>
  <si>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</si>
  <si>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</si>
  <si>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</si>
  <si>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</si>
  <si>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</si>
  <si>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</si>
  <si>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</si>
  <si>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</si>
  <si>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</si>
  <si>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</si>
  <si>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</si>
  <si>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</si>
  <si>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</si>
  <si>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</si>
  <si>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</si>
  <si>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</si>
  <si>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</si>
  <si>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</si>
  <si>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</si>
  <si>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</si>
  <si>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</si>
  <si>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</si>
  <si>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</si>
  <si>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</si>
  <si>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</si>
  <si>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</si>
  <si>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</si>
  <si>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</si>
  <si>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</si>
  <si>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</si>
  <si>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</si>
  <si>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</si>
  <si>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</si>
  <si>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</si>
  <si>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</si>
  <si>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</si>
  <si>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</si>
  <si>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</si>
  <si>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</si>
  <si>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</si>
  <si>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</si>
  <si>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</si>
  <si>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</si>
  <si>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</si>
  <si>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</si>
  <si>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</si>
  <si>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</si>
  <si>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</si>
  <si>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</si>
  <si>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</si>
  <si>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</si>
  <si>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</si>
  <si>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</si>
  <si>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</si>
  <si>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</si>
  <si>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</si>
  <si>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</si>
  <si>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</si>
  <si>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</si>
  <si>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</si>
  <si>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</si>
  <si>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</si>
  <si>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</si>
  <si>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</si>
  <si>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</si>
  <si>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</si>
  <si>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</si>
  <si>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</si>
  <si>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</si>
  <si>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</si>
  <si>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</si>
  <si>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</si>
  <si>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</si>
  <si>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</si>
  <si>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</si>
  <si>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</si>
  <si>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</si>
  <si>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</si>
  <si>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</si>
  <si>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</si>
  <si>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</si>
  <si>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</si>
  <si>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</si>
  <si>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</si>
  <si>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</si>
  <si>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</si>
  <si>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</si>
  <si>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</si>
  <si>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</si>
  <si>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</si>
  <si>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</si>
  <si>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</si>
  <si>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</si>
  <si>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</si>
  <si>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</si>
  <si>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</si>
  <si>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</si>
  <si>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</si>
  <si>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</si>
  <si>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</si>
  <si>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</si>
  <si>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</si>
  <si>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</si>
  <si>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</si>
  <si>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</si>
  <si>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</si>
  <si>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</si>
  <si>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</si>
  <si>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</si>
  <si>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</si>
  <si>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</si>
  <si>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</si>
  <si>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</si>
  <si>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</si>
  <si>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</si>
  <si>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</si>
  <si>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</si>
  <si>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</si>
  <si>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</si>
  <si>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</si>
  <si>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</si>
  <si>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</si>
  <si>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</si>
  <si>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</si>
  <si>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</si>
  <si>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</si>
  <si>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</si>
  <si>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</si>
  <si>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</si>
  <si>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</si>
  <si>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</si>
  <si>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</si>
  <si>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</si>
  <si>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</si>
  <si>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</si>
  <si>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</si>
  <si>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</si>
  <si>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</si>
  <si>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</si>
  <si>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</si>
  <si>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</si>
  <si>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</si>
  <si>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</si>
  <si>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</si>
  <si>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</si>
  <si>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</si>
  <si>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</si>
  <si>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</si>
  <si>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</si>
  <si>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</si>
  <si>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</si>
  <si>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</si>
  <si>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</si>
  <si>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</si>
  <si>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</si>
  <si>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</si>
  <si>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</si>
  <si>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</si>
  <si>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</si>
  <si>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</si>
  <si>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</si>
  <si>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</si>
  <si>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</si>
  <si>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</si>
  <si>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</si>
  <si>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</si>
  <si>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</si>
  <si>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</si>
  <si>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</si>
  <si>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</si>
  <si>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</si>
  <si>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</si>
  <si>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</si>
  <si>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</si>
  <si>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</si>
  <si>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</si>
  <si>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</si>
  <si>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</si>
  <si>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</si>
  <si>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</si>
  <si>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</si>
  <si>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</si>
  <si>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</si>
  <si>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</si>
  <si>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</si>
  <si>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</si>
  <si>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</si>
  <si>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</si>
  <si>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</si>
  <si>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</si>
  <si>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</si>
  <si>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</si>
  <si>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</si>
  <si>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</si>
  <si>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</si>
  <si>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</si>
  <si>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</si>
  <si>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</si>
  <si>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</si>
  <si>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</si>
  <si>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</si>
  <si>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</si>
  <si>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</si>
  <si>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</si>
  <si>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</si>
  <si>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</si>
  <si>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</si>
  <si>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</si>
  <si>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</si>
  <si>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</si>
  <si>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</si>
  <si>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</si>
  <si>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</si>
  <si>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</si>
  <si>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</si>
  <si>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</si>
  <si>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</si>
  <si>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</si>
  <si>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</si>
  <si>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</si>
  <si>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</si>
  <si>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</si>
  <si>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</si>
  <si>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</si>
  <si>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</si>
  <si>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</si>
  <si>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</si>
  <si>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</si>
  <si>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</si>
  <si>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</si>
  <si>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</si>
  <si>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</si>
  <si>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</si>
  <si>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</si>
  <si>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</si>
  <si>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</si>
  <si>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</si>
  <si>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</si>
  <si>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</si>
  <si>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</si>
  <si>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</si>
  <si>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</si>
  <si>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</si>
  <si>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</si>
  <si>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</si>
  <si>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</si>
  <si>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</si>
  <si>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</si>
  <si>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</si>
  <si>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</si>
  <si>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</si>
  <si>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</si>
  <si>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</si>
  <si>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</si>
  <si>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</si>
  <si>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</si>
  <si>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</si>
  <si>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</si>
  <si>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</si>
  <si>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</si>
  <si>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</si>
  <si>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</si>
  <si>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</si>
  <si>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</si>
  <si>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</si>
  <si>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</si>
  <si>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</si>
  <si>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</si>
  <si>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</si>
  <si>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</si>
  <si>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</si>
  <si>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</si>
  <si>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</si>
  <si>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</si>
  <si>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</si>
  <si>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</si>
  <si>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</si>
  <si>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</si>
  <si>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</si>
  <si>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</si>
  <si>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</si>
  <si>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</si>
  <si>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</si>
  <si>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</si>
  <si>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</si>
  <si>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</si>
  <si>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</si>
  <si>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</si>
  <si>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</si>
  <si>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</si>
  <si>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</si>
  <si>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</si>
  <si>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</si>
  <si>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</si>
  <si>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</si>
  <si>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</si>
  <si>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</si>
  <si>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</si>
  <si>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</si>
  <si>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</si>
  <si>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</si>
  <si>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</si>
  <si>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</si>
  <si>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</si>
  <si>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</si>
  <si>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</si>
  <si>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</si>
  <si>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</si>
  <si>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</si>
  <si>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</si>
  <si>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</si>
  <si>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</si>
  <si>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</si>
  <si>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</si>
  <si>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</si>
  <si>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</si>
  <si>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</si>
  <si>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</si>
  <si>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</si>
  <si>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</si>
  <si>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</si>
  <si>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</si>
  <si>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</si>
  <si>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</si>
  <si>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</si>
  <si>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</si>
  <si>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</si>
  <si>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</si>
  <si>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</si>
  <si>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</si>
  <si>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</si>
  <si>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</si>
  <si>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</si>
  <si>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</si>
  <si>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</si>
  <si>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</si>
  <si>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</si>
  <si>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</si>
  <si>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</si>
  <si>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</si>
  <si>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</si>
  <si>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</si>
  <si>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</si>
  <si>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</si>
  <si>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</si>
  <si>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</si>
  <si>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</si>
  <si>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</si>
  <si>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</si>
  <si>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</si>
  <si>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</si>
  <si>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</si>
  <si>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</si>
  <si>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</si>
  <si>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</si>
  <si>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</si>
  <si>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</si>
  <si>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</si>
  <si>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</si>
  <si>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</si>
  <si>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</si>
  <si>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</si>
  <si>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</si>
  <si>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</si>
  <si>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</si>
  <si>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</si>
  <si>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</si>
  <si>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</si>
  <si>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</si>
  <si>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</si>
  <si>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</si>
  <si>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</si>
  <si>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</si>
  <si>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</si>
  <si>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</si>
  <si>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</si>
  <si>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</si>
  <si>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</si>
  <si>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</si>
  <si>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</si>
  <si>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</si>
  <si>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</si>
  <si>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</si>
  <si>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</si>
  <si>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</si>
  <si>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</si>
  <si>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</si>
  <si>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</si>
  <si>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</si>
  <si>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</si>
  <si>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</si>
  <si>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</si>
  <si>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</si>
  <si>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</si>
  <si>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</si>
  <si>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</si>
  <si>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</si>
  <si>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</si>
  <si>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</si>
  <si>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</si>
  <si>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</si>
  <si>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</si>
  <si>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</si>
  <si>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</si>
  <si>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</si>
  <si>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</si>
  <si>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</si>
  <si>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</si>
  <si>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</si>
  <si>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</si>
  <si>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</si>
  <si>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</si>
  <si>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</si>
  <si>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</si>
  <si>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</si>
  <si>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</si>
  <si>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</si>
  <si>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</si>
  <si>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</si>
  <si>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</si>
  <si>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</si>
  <si>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</si>
  <si>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</si>
  <si>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</si>
  <si>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</si>
  <si>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</si>
  <si>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</si>
  <si>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</si>
  <si>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</si>
  <si>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</si>
  <si>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</si>
  <si>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</si>
  <si>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</si>
  <si>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</si>
  <si>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</si>
  <si>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</si>
  <si>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</si>
  <si>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</si>
  <si>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</si>
  <si>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</si>
  <si>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</si>
  <si>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</si>
  <si>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</si>
  <si>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</si>
  <si>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</si>
  <si>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</si>
  <si>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</si>
  <si>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</si>
  <si>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</si>
  <si>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</si>
  <si>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</si>
  <si>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</si>
  <si>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</si>
  <si>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</si>
  <si>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</si>
  <si>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</si>
  <si>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</si>
  <si>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</si>
  <si>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</si>
  <si>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</si>
  <si>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</si>
  <si>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</si>
  <si>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</si>
  <si>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</si>
  <si>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</si>
  <si>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</si>
  <si>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</si>
  <si>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</si>
  <si>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</si>
  <si>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</si>
  <si>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</si>
  <si>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</si>
  <si>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</si>
  <si>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</si>
  <si>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</si>
  <si>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</si>
  <si>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</si>
  <si>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</si>
  <si>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</si>
  <si>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</si>
  <si>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</si>
  <si>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</si>
  <si>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</si>
  <si>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</si>
  <si>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</si>
  <si>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</si>
  <si>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</si>
  <si>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</si>
  <si>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</si>
  <si>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</si>
  <si>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</si>
  <si>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</si>
  <si>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</si>
  <si>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</si>
  <si>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</si>
  <si>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</si>
  <si>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</si>
  <si>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</si>
  <si>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</si>
  <si>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</si>
  <si>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</si>
  <si>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</si>
  <si>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</si>
  <si>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</si>
  <si>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</si>
  <si>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</si>
  <si>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</si>
  <si>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</si>
  <si>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</si>
  <si>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</si>
  <si>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</si>
  <si>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</si>
  <si>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</si>
  <si>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</si>
  <si>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</si>
  <si>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</si>
  <si>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</si>
  <si>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</si>
  <si>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</si>
  <si>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</si>
  <si>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</si>
  <si>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</si>
  <si>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</si>
  <si>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</si>
  <si>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</si>
  <si>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</si>
  <si>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</si>
  <si>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</si>
  <si>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</si>
  <si>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</si>
  <si>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</si>
  <si>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</si>
  <si>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</si>
  <si>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</si>
  <si>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</si>
  <si>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</si>
  <si>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</si>
  <si>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</si>
  <si>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</si>
  <si>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</si>
  <si>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</si>
  <si>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</si>
  <si>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</si>
  <si>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</si>
  <si>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</si>
  <si>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</si>
  <si>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</si>
  <si>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</si>
  <si>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</si>
  <si>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</si>
  <si>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</si>
  <si>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</si>
  <si>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</si>
  <si>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</si>
  <si>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</si>
  <si>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</si>
  <si>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</si>
  <si>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</si>
  <si>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</si>
  <si>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</si>
  <si>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</si>
  <si>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</si>
  <si>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</si>
  <si>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</si>
  <si>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</si>
  <si>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</si>
  <si>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</si>
  <si>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</si>
  <si>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</si>
  <si>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</si>
  <si>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</si>
  <si>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</si>
  <si>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</si>
  <si>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</si>
  <si>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</si>
  <si>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</si>
  <si>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</si>
  <si>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</si>
  <si>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</si>
  <si>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</si>
  <si>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</si>
  <si>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</si>
  <si>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</si>
  <si>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</si>
  <si>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</si>
  <si>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</si>
  <si>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</si>
  <si>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</si>
  <si>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</si>
  <si>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</si>
  <si>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</si>
  <si>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</si>
  <si>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</si>
  <si>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</si>
  <si>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</si>
  <si>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</si>
  <si>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</si>
  <si>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</si>
  <si>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</si>
  <si>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</si>
  <si>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</si>
  <si>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</si>
  <si>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</si>
  <si>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</si>
  <si>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</si>
  <si>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</si>
  <si>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</si>
  <si>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</si>
  <si>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</si>
  <si>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</si>
  <si>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</si>
  <si>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</si>
  <si>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</si>
  <si>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</si>
  <si>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</si>
  <si>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</si>
  <si>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</si>
  <si>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</si>
  <si>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</si>
  <si>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</si>
  <si>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</si>
  <si>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</si>
  <si>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</si>
  <si>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</si>
  <si>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</si>
  <si>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</si>
  <si>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</si>
  <si>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</si>
  <si>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</si>
  <si>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</si>
  <si>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</si>
  <si>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</si>
  <si>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</si>
  <si>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</si>
  <si>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</si>
  <si>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</si>
  <si>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</si>
  <si>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</si>
  <si>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</si>
  <si>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</si>
  <si>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</si>
  <si>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</si>
  <si>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</si>
  <si>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</si>
  <si>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</si>
  <si>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</si>
  <si>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</si>
  <si>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</si>
  <si>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</si>
  <si>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</si>
  <si>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</si>
  <si>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</si>
  <si>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</si>
  <si>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</si>
  <si>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</si>
  <si>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</si>
  <si>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</si>
  <si>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</si>
  <si>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</si>
  <si>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</si>
  <si>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</si>
  <si>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</si>
  <si>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</si>
  <si>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</si>
  <si>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</si>
  <si>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</si>
  <si>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</si>
  <si>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</si>
  <si>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</si>
  <si>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</si>
  <si>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</si>
  <si>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</si>
  <si>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</si>
  <si>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</si>
  <si>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</si>
  <si>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</si>
  <si>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</si>
  <si>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</si>
  <si>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</si>
  <si>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</si>
  <si>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</si>
  <si>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</si>
  <si>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</si>
  <si>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</si>
  <si>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</si>
  <si>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</si>
  <si>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</si>
  <si>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</si>
  <si>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</si>
  <si>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</si>
  <si>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</si>
  <si>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</si>
  <si>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</si>
  <si>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</si>
  <si>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</si>
  <si>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</si>
  <si>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</si>
  <si>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</si>
  <si>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</si>
  <si>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</si>
  <si>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</si>
  <si>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</si>
  <si>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</si>
  <si>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</si>
  <si>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</si>
  <si>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</si>
  <si>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</si>
  <si>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</si>
  <si>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</si>
  <si>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</si>
  <si>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</si>
  <si>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</si>
  <si>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</si>
  <si>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</si>
  <si>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</si>
  <si>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</si>
  <si>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</si>
  <si>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</si>
  <si>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</si>
  <si>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</si>
  <si>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</si>
  <si>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</si>
  <si>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</si>
  <si>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</si>
  <si>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</si>
  <si>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</si>
  <si>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</si>
  <si>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</si>
  <si>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</si>
  <si>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</si>
  <si>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</si>
  <si>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</si>
  <si>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</si>
  <si>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</si>
  <si>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</si>
  <si>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</si>
  <si>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</si>
  <si>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</si>
  <si>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</si>
  <si>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</si>
  <si>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</si>
  <si>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</si>
  <si>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</si>
  <si>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</si>
  <si>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</si>
  <si>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</si>
  <si>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</si>
  <si>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</si>
  <si>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</si>
  <si>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</si>
  <si>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</si>
  <si>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</si>
  <si>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</si>
  <si>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</si>
  <si>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</si>
  <si>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</si>
  <si>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</si>
  <si>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</si>
  <si>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</si>
  <si>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</si>
  <si>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</si>
  <si>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</si>
  <si>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</si>
  <si>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</si>
  <si>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</si>
  <si>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</si>
  <si>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</si>
  <si>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</si>
  <si>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</si>
  <si>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</si>
  <si>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</si>
  <si>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</si>
  <si>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</si>
  <si>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</si>
  <si>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</si>
  <si>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</si>
  <si>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</si>
  <si>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</si>
  <si>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</si>
  <si>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</si>
  <si>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</si>
  <si>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</si>
  <si>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</si>
  <si>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</si>
  <si>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</si>
  <si>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</si>
  <si>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</si>
  <si>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</si>
  <si>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</si>
  <si>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</si>
  <si>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</si>
  <si>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</si>
  <si>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</si>
  <si>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</si>
  <si>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</si>
  <si>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</si>
  <si>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</si>
  <si>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</si>
  <si>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</si>
  <si>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</si>
  <si>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</si>
  <si>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</si>
  <si>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</si>
  <si>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</si>
  <si>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</si>
  <si>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</si>
  <si>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</si>
  <si>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</si>
  <si>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</si>
  <si>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</si>
  <si>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</si>
  <si>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</si>
  <si>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</si>
  <si>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</si>
  <si>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</si>
  <si>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</si>
  <si>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</si>
  <si>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</si>
  <si>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</si>
  <si>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</si>
  <si>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</si>
  <si>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</si>
  <si>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</si>
  <si>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</si>
  <si>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</si>
  <si>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</si>
  <si>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</si>
  <si>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</si>
  <si>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</si>
  <si>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</si>
  <si>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</si>
  <si>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</si>
  <si>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</si>
  <si>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</si>
  <si>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</si>
  <si>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</si>
  <si>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</si>
  <si>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</si>
  <si>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</si>
  <si>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</si>
  <si>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</si>
  <si>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</si>
  <si>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</si>
  <si>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</si>
  <si>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</si>
  <si>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</si>
  <si>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</si>
  <si>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</si>
  <si>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</si>
  <si>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</si>
  <si>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</si>
  <si>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</si>
  <si>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</si>
  <si>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</si>
  <si>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</si>
  <si>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</si>
  <si>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</si>
  <si>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</si>
  <si>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</si>
  <si>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</si>
  <si>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</si>
  <si>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</si>
  <si>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</si>
  <si>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</si>
  <si>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</si>
  <si>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</si>
  <si>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</si>
  <si>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</si>
  <si>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</si>
  <si>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</si>
  <si>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</si>
  <si>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</si>
  <si>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</si>
  <si>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</si>
  <si>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</si>
  <si>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</si>
  <si>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</si>
  <si>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</si>
  <si>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</si>
  <si>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</si>
  <si>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</si>
  <si>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</si>
  <si>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</si>
  <si>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</si>
  <si>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</si>
  <si>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</si>
  <si>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</si>
  <si>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</si>
  <si>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</si>
  <si>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</si>
  <si>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</si>
  <si>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</si>
  <si>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</si>
  <si>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</si>
  <si>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</si>
  <si>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</si>
  <si>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</si>
  <si>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</si>
  <si>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</si>
  <si>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</si>
  <si>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</si>
  <si>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</si>
  <si>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</si>
  <si>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</si>
  <si>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</si>
  <si>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</si>
  <si>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</si>
  <si>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</si>
  <si>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</si>
  <si>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</si>
  <si>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</si>
  <si>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</si>
  <si>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</si>
  <si>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</si>
  <si>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</si>
  <si>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</si>
  <si>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</si>
  <si>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</si>
  <si>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</si>
  <si>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</si>
  <si>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</si>
  <si>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</si>
  <si>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</si>
  <si>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</si>
  <si>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</si>
  <si>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</si>
  <si>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</si>
  <si>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</si>
  <si>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</si>
  <si>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</si>
  <si>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</si>
  <si>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</si>
  <si>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</si>
  <si>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</si>
  <si>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</si>
  <si>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</si>
  <si>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</si>
  <si>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</si>
  <si>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</si>
  <si>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</si>
  <si>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</si>
  <si>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</si>
  <si>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</si>
  <si>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</si>
  <si>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</si>
  <si>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</si>
  <si>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</si>
  <si>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</si>
  <si>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</si>
  <si>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</si>
  <si>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</si>
  <si>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</si>
  <si>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</si>
  <si>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</si>
  <si>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</si>
  <si>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</si>
  <si>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</si>
  <si>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</si>
  <si>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</si>
  <si>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</si>
  <si>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</si>
  <si>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</si>
  <si>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</si>
  <si>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</si>
  <si>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</si>
  <si>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</si>
  <si>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</si>
  <si>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</si>
  <si>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</si>
  <si>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</si>
  <si>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</si>
  <si>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</si>
  <si>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</si>
  <si>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</si>
  <si>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</si>
  <si>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</si>
  <si>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</si>
  <si>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</si>
  <si>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</si>
  <si>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</si>
  <si>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</si>
  <si>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</si>
  <si>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</si>
  <si>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</si>
  <si>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</si>
  <si>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</si>
  <si>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</si>
  <si>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</si>
  <si>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</si>
  <si>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</si>
  <si>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</si>
  <si>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</si>
  <si>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</si>
  <si>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</si>
  <si>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</si>
  <si>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</si>
  <si>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</si>
  <si>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</si>
  <si>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</si>
  <si>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</si>
  <si>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</si>
  <si>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</si>
  <si>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</si>
  <si>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</si>
  <si>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</si>
  <si>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</si>
  <si>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</si>
  <si>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</si>
  <si>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</si>
  <si>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</si>
  <si>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</si>
  <si>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</si>
  <si>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</si>
  <si>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</si>
  <si>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</si>
  <si>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</si>
  <si>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</si>
  <si>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</si>
  <si>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</si>
  <si>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</si>
  <si>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</si>
  <si>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</si>
  <si>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</si>
  <si>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</si>
  <si>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</si>
  <si>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</si>
  <si>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</si>
  <si>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</si>
  <si>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</si>
  <si>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</si>
  <si>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</si>
  <si>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</si>
  <si>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</si>
  <si>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</si>
  <si>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</si>
  <si>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</si>
  <si>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</si>
  <si>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</si>
  <si>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</si>
  <si>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</si>
  <si>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</si>
  <si>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</si>
  <si>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</si>
  <si>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</si>
  <si>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</si>
  <si>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</si>
  <si>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</si>
  <si>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</si>
  <si>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</si>
  <si>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</si>
  <si>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</si>
  <si>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</si>
  <si>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</si>
  <si>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</si>
  <si>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</si>
  <si>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</si>
  <si>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</si>
  <si>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</si>
  <si>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</si>
  <si>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</si>
  <si>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</si>
  <si>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</si>
  <si>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</si>
  <si>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</si>
  <si>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</si>
  <si>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</si>
  <si>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</si>
  <si>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</si>
  <si>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</si>
  <si>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</si>
  <si>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</si>
  <si>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</si>
  <si>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</si>
  <si>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</si>
  <si>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</si>
  <si>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</si>
  <si>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</si>
  <si>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</si>
  <si>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</si>
  <si>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</si>
  <si>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</si>
  <si>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</si>
  <si>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</si>
  <si>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</si>
  <si>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</si>
  <si>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</si>
  <si>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</si>
  <si>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</si>
  <si>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</si>
  <si>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</si>
  <si>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</si>
  <si>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</si>
  <si>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</si>
  <si>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</si>
  <si>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</si>
  <si>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</si>
  <si>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</si>
  <si>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</si>
  <si>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</si>
  <si>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</si>
  <si>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</si>
  <si>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</si>
  <si>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</si>
  <si>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</si>
  <si>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</si>
  <si>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</si>
  <si>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</si>
  <si>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</si>
  <si>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</si>
  <si>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</si>
  <si>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</si>
  <si>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</si>
  <si>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</si>
  <si>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</si>
  <si>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</si>
  <si>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</si>
  <si>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</si>
  <si>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</si>
  <si>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</si>
  <si>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</si>
  <si>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</si>
  <si>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</si>
  <si>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</si>
  <si>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</si>
  <si>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</si>
  <si>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</si>
  <si>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</si>
  <si>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</si>
  <si>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</si>
  <si>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</si>
  <si>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</si>
  <si>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</si>
  <si>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</si>
  <si>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</si>
  <si>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</si>
  <si>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</si>
  <si>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</si>
  <si>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</si>
  <si>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</si>
  <si>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</si>
  <si>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</si>
  <si>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</si>
  <si>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</si>
  <si>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</si>
  <si>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</si>
  <si>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</si>
  <si>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</si>
  <si>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</si>
  <si>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</si>
  <si>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</si>
  <si>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</si>
  <si>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</si>
  <si>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</si>
  <si>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</si>
  <si>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</si>
  <si>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</si>
  <si>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</si>
  <si>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</si>
  <si>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</si>
  <si>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</si>
  <si>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</si>
  <si>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</si>
  <si>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</si>
  <si>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</si>
  <si>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</si>
  <si>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</si>
  <si>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</si>
  <si>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</si>
  <si>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</si>
  <si>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</si>
  <si>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</si>
  <si>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</si>
  <si>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</si>
  <si>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</si>
  <si>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</si>
  <si>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</si>
  <si>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</si>
  <si>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</si>
  <si>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</si>
  <si>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</si>
  <si>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</si>
  <si>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</si>
  <si>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</si>
  <si>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</si>
  <si>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</si>
  <si>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</si>
  <si>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</si>
  <si>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</si>
  <si>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</si>
  <si>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</si>
  <si>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</si>
  <si>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</si>
  <si>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</si>
  <si>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</si>
  <si>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</si>
  <si>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</si>
  <si>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</si>
  <si>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</si>
  <si>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</si>
  <si>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</si>
  <si>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</si>
  <si>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</si>
  <si>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</si>
  <si>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</si>
  <si>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</si>
  <si>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</si>
  <si>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</si>
  <si>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</si>
  <si>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</si>
  <si>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</si>
  <si>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</si>
  <si>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</si>
  <si>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</si>
  <si>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</si>
  <si>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</si>
  <si>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</si>
  <si>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</si>
  <si>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</si>
  <si>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</si>
  <si>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</si>
  <si>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</si>
  <si>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</si>
  <si>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</si>
  <si>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</si>
  <si>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</si>
  <si>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</si>
  <si>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</si>
  <si>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</si>
  <si>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</si>
  <si>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</si>
  <si>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</si>
  <si>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</si>
  <si>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</si>
  <si>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</si>
  <si>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</si>
  <si>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</si>
  <si>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</si>
  <si>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</si>
  <si>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</si>
  <si>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</si>
  <si>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</si>
  <si>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</si>
  <si>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</si>
  <si>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</si>
  <si>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</si>
  <si>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</si>
  <si>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</si>
  <si>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</si>
  <si>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</si>
  <si>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</si>
  <si>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</si>
  <si>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</si>
  <si>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</si>
  <si>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</si>
  <si>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</si>
  <si>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</si>
  <si>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</si>
  <si>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</si>
  <si>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</si>
  <si>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</si>
  <si>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</si>
  <si>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</si>
  <si>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</si>
  <si>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</si>
  <si>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</si>
  <si>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</si>
  <si>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</si>
  <si>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</si>
  <si>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</si>
  <si>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</si>
  <si>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</si>
  <si>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</si>
  <si>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</si>
  <si>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</si>
  <si>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</si>
  <si>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</si>
  <si>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</si>
  <si>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</si>
  <si>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</si>
  <si>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</si>
  <si>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</si>
  <si>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</si>
  <si>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</si>
  <si>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</si>
  <si>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</si>
  <si>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</si>
  <si>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</si>
  <si>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</si>
  <si>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</si>
  <si>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</si>
  <si>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</si>
  <si>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</si>
  <si>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</si>
  <si>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</si>
  <si>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</si>
  <si>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</si>
  <si>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</si>
  <si>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</si>
  <si>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</si>
  <si>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</si>
  <si>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</si>
  <si>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</si>
  <si>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</si>
  <si>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</si>
  <si>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</si>
  <si>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</si>
  <si>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</si>
  <si>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</si>
  <si>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</si>
  <si>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</si>
  <si>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</si>
  <si>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</si>
  <si>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</si>
  <si>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</si>
  <si>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</si>
  <si>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</si>
  <si>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</si>
  <si>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</si>
  <si>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</si>
  <si>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</si>
  <si>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</si>
  <si>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</si>
  <si>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</si>
  <si>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</si>
  <si>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</si>
  <si>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</si>
  <si>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</si>
  <si>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</si>
  <si>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</si>
  <si>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</si>
  <si>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</si>
  <si>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</si>
  <si>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</si>
  <si>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</si>
  <si>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</si>
  <si>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</si>
  <si>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</si>
  <si>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</si>
  <si>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</si>
  <si>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</si>
  <si>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</si>
  <si>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</si>
  <si>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</si>
  <si>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</si>
  <si>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</si>
  <si>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</si>
  <si>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</si>
  <si>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</si>
  <si>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</si>
  <si>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</si>
  <si>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</si>
  <si>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</si>
  <si>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</si>
  <si>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</si>
  <si>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</si>
  <si>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</si>
  <si>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</si>
  <si>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</si>
  <si>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</si>
  <si>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</si>
  <si>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</si>
  <si>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</si>
  <si>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</si>
  <si>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</si>
  <si>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</si>
  <si>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</si>
  <si>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</si>
  <si>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</si>
  <si>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</si>
  <si>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</si>
  <si>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</si>
  <si>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</si>
  <si>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</si>
  <si>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</si>
  <si>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</si>
  <si>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</si>
  <si>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</si>
  <si>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</si>
  <si>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</si>
  <si>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</si>
  <si>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</si>
  <si>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</si>
  <si>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</si>
  <si>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</si>
  <si>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</si>
  <si>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</si>
  <si>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</si>
  <si>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</si>
  <si>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</si>
  <si>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</si>
  <si>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</si>
  <si>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</si>
  <si>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</si>
  <si>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</si>
  <si>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</si>
  <si>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</si>
  <si>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</si>
  <si>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</si>
  <si>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</si>
  <si>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</si>
  <si>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</si>
  <si>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</si>
  <si>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</si>
  <si>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</si>
  <si>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</si>
  <si>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</si>
  <si>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</si>
  <si>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</si>
  <si>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</si>
  <si>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</si>
  <si>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</si>
  <si>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</si>
  <si>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</si>
  <si>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</si>
  <si>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</si>
  <si>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</si>
  <si>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</si>
  <si>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</si>
  <si>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</si>
  <si>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</si>
  <si>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</si>
  <si>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</si>
  <si>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</si>
  <si>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</si>
  <si>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</si>
  <si>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</si>
  <si>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</si>
  <si>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</si>
  <si>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</si>
  <si>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</si>
  <si>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</si>
  <si>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</si>
  <si>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</si>
  <si>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</si>
  <si>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</si>
  <si>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</si>
  <si>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</si>
  <si>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</si>
  <si>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</si>
  <si>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</si>
  <si>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</si>
  <si>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</si>
  <si>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</si>
  <si>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</si>
  <si>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</si>
  <si>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</si>
  <si>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</si>
  <si>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</si>
  <si>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</si>
  <si>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</si>
  <si>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</si>
  <si>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</si>
  <si>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</si>
  <si>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</si>
  <si>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</si>
  <si>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</si>
  <si>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</si>
  <si>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</si>
  <si>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</si>
  <si>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</si>
  <si>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</si>
  <si>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</si>
  <si>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</si>
  <si>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</si>
  <si>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</si>
  <si>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</si>
  <si>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</si>
  <si>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</si>
  <si>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</si>
  <si>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</si>
  <si>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</si>
  <si>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</si>
  <si>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</si>
  <si>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</si>
  <si>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</si>
  <si>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</si>
  <si>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</si>
  <si>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</si>
  <si>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</si>
  <si>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</si>
  <si>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</si>
  <si>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</si>
  <si>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</si>
  <si>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</si>
  <si>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</si>
  <si>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</si>
  <si>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</si>
  <si>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</si>
  <si>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</si>
  <si>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</si>
  <si>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</si>
  <si>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</si>
  <si>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</si>
  <si>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</si>
  <si>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</si>
  <si>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</si>
  <si>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</si>
  <si>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</si>
  <si>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</si>
  <si>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</si>
  <si>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</si>
  <si>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</si>
  <si>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</si>
  <si>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</si>
  <si>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</si>
  <si>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</si>
  <si>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</si>
  <si>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</si>
  <si>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</si>
  <si>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</si>
  <si>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</si>
  <si>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</si>
  <si>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</si>
  <si>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</si>
  <si>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</si>
  <si>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</si>
  <si>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</si>
  <si>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</si>
  <si>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</si>
  <si>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</si>
  <si>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</si>
  <si>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</si>
  <si>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</si>
  <si>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</si>
  <si>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</si>
  <si>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</si>
  <si>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</si>
  <si>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</si>
  <si>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</si>
  <si>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</si>
  <si>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</si>
  <si>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</si>
  <si>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</si>
  <si>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</si>
  <si>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</si>
  <si>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</si>
  <si>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</si>
  <si>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</si>
  <si>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</si>
  <si>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</si>
  <si>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</si>
  <si>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</si>
  <si>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</si>
  <si>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</si>
  <si>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</si>
  <si>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</si>
  <si>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</si>
  <si>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</si>
  <si>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</si>
  <si>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</si>
  <si>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</si>
  <si>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</si>
  <si>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</si>
  <si>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</si>
  <si>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</si>
  <si>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</si>
  <si>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</si>
  <si>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</si>
  <si>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</si>
  <si>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</si>
  <si>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</si>
  <si>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</si>
  <si>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</si>
  <si>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</si>
  <si>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</si>
  <si>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</si>
  <si>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</si>
  <si>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</si>
  <si>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</si>
  <si>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</si>
  <si>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</si>
  <si>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</si>
  <si>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</si>
  <si>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</si>
  <si>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</si>
  <si>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</si>
  <si>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</si>
  <si>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</si>
  <si>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</si>
  <si>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</si>
  <si>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</si>
  <si>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</si>
  <si>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</si>
  <si>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</si>
  <si>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</si>
  <si>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</si>
  <si>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</si>
  <si>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</si>
  <si>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</si>
  <si>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</si>
  <si>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</si>
  <si>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</si>
  <si>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</si>
  <si>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</si>
  <si>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</si>
  <si>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</si>
  <si>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</si>
  <si>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</si>
  <si>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</si>
  <si>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</si>
  <si>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</si>
  <si>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</si>
  <si>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</si>
  <si>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</si>
  <si>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</si>
  <si>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</si>
  <si>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</si>
  <si>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</si>
  <si>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</si>
  <si>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</si>
  <si>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</si>
  <si>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</si>
  <si>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</si>
  <si>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</si>
  <si>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</si>
  <si>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</si>
  <si>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</si>
  <si>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</si>
  <si>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</si>
  <si>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</si>
  <si>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</si>
  <si>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</si>
  <si>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</si>
  <si>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</si>
  <si>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</si>
  <si>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</si>
  <si>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</si>
  <si>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</si>
  <si>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</si>
  <si>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</si>
  <si>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</si>
  <si>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</si>
  <si>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</si>
  <si>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</si>
  <si>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</si>
  <si>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</si>
  <si>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</si>
  <si>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</si>
  <si>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</si>
  <si>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</si>
  <si>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</si>
  <si>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</si>
  <si>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</si>
  <si>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</si>
  <si>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</si>
  <si>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</si>
  <si>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</si>
  <si>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</si>
  <si>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</si>
  <si>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</si>
  <si>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</si>
  <si>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</si>
  <si>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</si>
  <si>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</si>
  <si>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</si>
  <si>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</si>
  <si>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</si>
  <si>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</si>
  <si>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</si>
  <si>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</si>
  <si>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</si>
  <si>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</si>
  <si>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</si>
  <si>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</si>
  <si>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</si>
  <si>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</si>
  <si>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</si>
  <si>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</si>
  <si>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</si>
  <si>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</si>
  <si>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</si>
  <si>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</si>
  <si>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</si>
  <si>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</si>
  <si>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</si>
  <si>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</si>
  <si>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</si>
  <si>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</si>
  <si>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</si>
  <si>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</si>
  <si>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</si>
  <si>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</si>
  <si>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</si>
  <si>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</si>
  <si>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</si>
  <si>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</si>
  <si>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</si>
  <si>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</si>
  <si>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</si>
  <si>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</si>
  <si>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</si>
  <si>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</si>
  <si>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</si>
  <si>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</si>
  <si>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</si>
  <si>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</si>
  <si>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</si>
  <si>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</si>
  <si>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</si>
  <si>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</si>
  <si>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</si>
  <si>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</si>
  <si>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</si>
  <si>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</si>
  <si>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</si>
  <si>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</si>
  <si>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</si>
  <si>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</si>
  <si>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</si>
  <si>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</si>
  <si>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</si>
  <si>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</si>
  <si>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</si>
  <si>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</si>
  <si>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</si>
  <si>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</si>
  <si>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</si>
  <si>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</si>
  <si>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</si>
  <si>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</si>
  <si>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</si>
  <si>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</si>
  <si>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</si>
  <si>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</si>
  <si>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</si>
  <si>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</si>
  <si>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</si>
  <si>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</si>
  <si>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</si>
  <si>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</si>
  <si>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</si>
  <si>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</si>
  <si>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</si>
  <si>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</si>
  <si>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</si>
  <si>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</si>
  <si>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</si>
  <si>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</si>
  <si>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</si>
  <si>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</si>
  <si>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</si>
  <si>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</si>
  <si>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</si>
  <si>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</si>
  <si>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</si>
  <si>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</si>
  <si>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</si>
  <si>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</si>
  <si>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</si>
  <si>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</si>
  <si>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</si>
  <si>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</si>
  <si>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</si>
  <si>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</si>
  <si>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</si>
  <si>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</si>
  <si>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</si>
  <si>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</si>
  <si>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</si>
  <si>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</si>
  <si>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</si>
  <si>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</si>
  <si>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</si>
  <si>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</si>
  <si>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</si>
  <si>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</si>
  <si>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</si>
  <si>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</si>
  <si>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</si>
  <si>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</si>
  <si>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</si>
  <si>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</si>
  <si>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</si>
  <si>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</si>
  <si>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</si>
  <si>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</si>
  <si>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</si>
  <si>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</si>
  <si>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</si>
  <si>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</si>
  <si>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</si>
  <si>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</si>
  <si>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</si>
  <si>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</si>
  <si>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</si>
  <si>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</si>
  <si>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</si>
  <si>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</si>
  <si>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</si>
  <si>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</si>
  <si>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</si>
  <si>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</si>
  <si>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</si>
  <si>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</si>
  <si>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</si>
  <si>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</si>
  <si>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</si>
  <si>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</si>
  <si>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</si>
  <si>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</si>
  <si>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</si>
  <si>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</si>
  <si>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</si>
  <si>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</si>
  <si>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</si>
  <si>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</si>
  <si>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</si>
  <si>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</si>
  <si>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</si>
  <si>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</si>
  <si>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</si>
  <si>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</si>
  <si>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</si>
  <si>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</si>
  <si>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</si>
  <si>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</si>
  <si>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</si>
  <si>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</si>
  <si>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</si>
  <si>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</si>
  <si>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</si>
  <si>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</si>
  <si>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</si>
  <si>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</si>
  <si>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</si>
  <si>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</si>
  <si>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</si>
  <si>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</si>
  <si>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</si>
  <si>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</si>
  <si>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</si>
  <si>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</si>
  <si>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</si>
  <si>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</si>
  <si>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</si>
  <si>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</si>
  <si>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</si>
  <si>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</si>
  <si>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</si>
  <si>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</si>
  <si>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</si>
  <si>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</si>
  <si>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</si>
  <si>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</si>
  <si>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</si>
  <si>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</si>
  <si>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</si>
  <si>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</si>
  <si>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</si>
  <si>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</si>
  <si>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</si>
  <si>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</si>
  <si>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</si>
  <si>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</si>
  <si>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</si>
  <si>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</si>
  <si>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</si>
  <si>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</si>
  <si>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</si>
  <si>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</si>
  <si>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</si>
  <si>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</si>
  <si>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</si>
  <si>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</si>
  <si>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</si>
  <si>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</si>
  <si>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</si>
  <si>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</si>
  <si>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</si>
  <si>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</si>
  <si>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</si>
  <si>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</si>
  <si>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</si>
  <si>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</si>
  <si>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</si>
  <si>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</si>
  <si>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</si>
  <si>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</si>
  <si>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</si>
  <si>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</si>
  <si>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</si>
  <si>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</si>
  <si>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</si>
  <si>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</si>
  <si>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</si>
  <si>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</si>
  <si>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</si>
  <si>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</si>
  <si>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</si>
  <si>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</si>
  <si>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</si>
  <si>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</si>
  <si>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</si>
  <si>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</si>
  <si>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</si>
  <si>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</si>
  <si>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</si>
  <si>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</si>
  <si>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</si>
  <si>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</si>
  <si>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</si>
  <si>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</si>
  <si>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</si>
  <si>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</si>
  <si>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</si>
  <si>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</si>
  <si>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</si>
  <si>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</si>
  <si>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</si>
  <si>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</si>
  <si>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</si>
  <si>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</si>
  <si>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</si>
  <si>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</si>
  <si>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</si>
  <si>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</si>
  <si>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</si>
  <si>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</si>
  <si>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</si>
  <si>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</si>
  <si>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</si>
  <si>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</si>
  <si>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</si>
  <si>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</si>
  <si>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</si>
  <si>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</si>
  <si>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</si>
  <si>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</si>
  <si>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</si>
  <si>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</si>
  <si>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</si>
  <si>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</si>
  <si>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</si>
  <si>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</si>
  <si>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</si>
  <si>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</si>
  <si>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</si>
  <si>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</si>
  <si>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</si>
  <si>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</si>
  <si>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</si>
  <si>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</si>
  <si>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</si>
  <si>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</si>
  <si>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</si>
  <si>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</si>
  <si>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</si>
  <si>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</si>
  <si>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</si>
  <si>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</si>
  <si>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</si>
  <si>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</si>
  <si>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</si>
  <si>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</si>
  <si>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</si>
  <si>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</si>
  <si>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</si>
  <si>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</si>
  <si>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</si>
  <si>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</si>
  <si>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</si>
  <si>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</si>
  <si>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</si>
  <si>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</si>
  <si>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</si>
  <si>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</si>
  <si>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</si>
  <si>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</si>
  <si>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</si>
  <si>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</si>
  <si>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</si>
  <si>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</si>
  <si>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</si>
  <si>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</si>
  <si>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</si>
  <si>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</si>
  <si>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</si>
  <si>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</si>
  <si>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</si>
  <si>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</si>
  <si>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</si>
  <si>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</si>
  <si>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</si>
  <si>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</si>
  <si>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</si>
  <si>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</si>
  <si>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</si>
  <si>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</si>
  <si>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</si>
  <si>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</si>
  <si>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</si>
  <si>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</si>
  <si>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</si>
  <si>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</si>
  <si>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</si>
  <si>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</si>
  <si>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</si>
  <si>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</si>
  <si>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</si>
  <si>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</si>
  <si>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</si>
  <si>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</si>
  <si>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</si>
  <si>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</si>
  <si>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</si>
  <si>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</si>
  <si>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</si>
  <si>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</si>
  <si>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</si>
  <si>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</si>
  <si>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</si>
  <si>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</si>
  <si>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</si>
  <si>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</si>
  <si>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</si>
  <si>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</si>
  <si>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</si>
  <si>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</si>
  <si>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</si>
  <si>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</si>
  <si>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</si>
  <si>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</si>
  <si>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</si>
  <si>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</si>
  <si>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</si>
  <si>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</si>
  <si>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</si>
  <si>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</si>
  <si>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</si>
  <si>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</si>
  <si>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</si>
  <si>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</si>
  <si>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</si>
  <si>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</si>
  <si>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</si>
  <si>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</si>
  <si>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</si>
  <si>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</si>
  <si>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</si>
  <si>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</si>
  <si>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</si>
  <si>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</si>
  <si>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</si>
  <si>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</si>
  <si>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</si>
  <si>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</si>
  <si>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</si>
  <si>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</si>
  <si>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</si>
  <si>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</si>
  <si>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</si>
  <si>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</si>
  <si>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</si>
  <si>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</si>
  <si>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</si>
  <si>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</si>
  <si>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</si>
  <si>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</si>
  <si>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</si>
  <si>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</si>
  <si>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</si>
  <si>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</si>
  <si>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</si>
  <si>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</si>
  <si>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</si>
  <si>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</si>
  <si>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</si>
  <si>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</si>
  <si>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</si>
  <si>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</si>
  <si>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</si>
  <si>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</si>
  <si>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</si>
  <si>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</si>
  <si>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</si>
  <si>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</si>
  <si>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</si>
  <si>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</si>
  <si>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</si>
  <si>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</si>
  <si>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</si>
  <si>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</si>
  <si>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</si>
  <si>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</si>
  <si>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</si>
  <si>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</si>
  <si>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</si>
  <si>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</si>
  <si>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</si>
  <si>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</si>
  <si>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</si>
  <si>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</si>
  <si>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</si>
  <si>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</si>
  <si>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</si>
  <si>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</si>
  <si>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</si>
  <si>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</si>
  <si>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</si>
  <si>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</si>
  <si>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</si>
  <si>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</si>
  <si>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</si>
  <si>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</si>
  <si>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</si>
  <si>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</si>
  <si>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</si>
  <si>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</si>
  <si>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</si>
  <si>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</si>
  <si>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</si>
  <si>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</si>
  <si>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</si>
  <si>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</si>
  <si>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</si>
  <si>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</si>
  <si>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</si>
  <si>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</si>
  <si>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</si>
  <si>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</si>
  <si>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</si>
  <si>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</si>
  <si>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</si>
  <si>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</si>
  <si>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</si>
  <si>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</si>
  <si>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</si>
  <si>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</si>
  <si>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</si>
  <si>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</si>
  <si>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</si>
  <si>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</si>
  <si>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</si>
  <si>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</si>
  <si>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</si>
  <si>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</si>
  <si>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</si>
  <si>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</si>
  <si>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</si>
  <si>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</si>
  <si>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</si>
  <si>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</si>
  <si>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</si>
  <si>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</si>
  <si>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</si>
  <si>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</si>
  <si>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</si>
  <si>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</si>
  <si>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</si>
  <si>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</si>
  <si>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</si>
  <si>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</si>
  <si>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</si>
  <si>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</si>
  <si>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</si>
  <si>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</si>
  <si>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</si>
  <si>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</si>
  <si>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</si>
  <si>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</si>
  <si>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</si>
  <si>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</si>
  <si>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</si>
  <si>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</si>
  <si>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</si>
  <si>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</si>
  <si>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</si>
  <si>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</si>
  <si>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</si>
  <si>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</si>
  <si>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</si>
  <si>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</si>
  <si>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</si>
  <si>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</si>
  <si>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</si>
  <si>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</si>
  <si>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</si>
  <si>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</si>
  <si>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</si>
  <si>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</si>
  <si>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</si>
  <si>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</si>
  <si>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</si>
  <si>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</si>
  <si>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</si>
  <si>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</si>
  <si>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</si>
  <si>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</si>
  <si>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</si>
  <si>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</si>
  <si>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</si>
  <si>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</si>
  <si>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</si>
  <si>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</si>
  <si>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</si>
  <si>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</si>
  <si>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</si>
  <si>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</si>
  <si>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</si>
  <si>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</si>
  <si>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</si>
  <si>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</si>
  <si>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</si>
  <si>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</si>
  <si>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</si>
  <si>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</si>
  <si>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</si>
  <si>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</si>
  <si>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</si>
  <si>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</si>
  <si>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</si>
  <si>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</si>
  <si>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</si>
  <si>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</si>
  <si>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</si>
  <si>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</si>
  <si>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</si>
  <si>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</si>
  <si>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</si>
  <si>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</si>
  <si>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</si>
  <si>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</si>
  <si>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</si>
  <si>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</si>
  <si>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</si>
  <si>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</si>
  <si>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</si>
  <si>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</si>
  <si>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</si>
  <si>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</si>
  <si>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</si>
  <si>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</si>
  <si>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</si>
  <si>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</si>
  <si>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</si>
  <si>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</si>
  <si>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</si>
  <si>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</si>
  <si>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</si>
  <si>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</si>
  <si>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</si>
  <si>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</si>
  <si>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</si>
  <si>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</si>
  <si>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</si>
  <si>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</si>
  <si>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</si>
  <si>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</si>
  <si>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</si>
  <si>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</si>
  <si>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</si>
  <si>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</si>
  <si>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</si>
  <si>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</si>
  <si>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</si>
  <si>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</si>
  <si>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</si>
  <si>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</si>
  <si>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</si>
  <si>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</si>
  <si>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</si>
  <si>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</si>
  <si>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</si>
  <si>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</si>
  <si>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</si>
  <si>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</si>
  <si>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</si>
  <si>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</si>
  <si>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</si>
  <si>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</si>
  <si>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</si>
  <si>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</si>
  <si>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</si>
  <si>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</si>
  <si>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</si>
  <si>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</si>
  <si>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</si>
  <si>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</si>
  <si>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</si>
  <si>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</si>
  <si>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</si>
  <si>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</si>
  <si>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</si>
  <si>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</si>
  <si>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</si>
  <si>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</si>
  <si>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</si>
  <si>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</si>
  <si>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</si>
  <si>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</si>
  <si>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</si>
  <si>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</si>
  <si>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</si>
  <si>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</si>
  <si>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</si>
  <si>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</si>
  <si>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</si>
  <si>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</si>
  <si>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</si>
  <si>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</si>
  <si>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</si>
  <si>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</si>
  <si>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</si>
  <si>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</si>
  <si>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</si>
  <si>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</si>
  <si>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</si>
  <si>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</si>
  <si>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</si>
  <si>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</si>
  <si>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</si>
  <si>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</si>
  <si>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</si>
  <si>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</si>
  <si>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</si>
  <si>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</si>
  <si>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</si>
  <si>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</si>
  <si>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</si>
  <si>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</si>
  <si>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</si>
  <si>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</si>
  <si>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</si>
  <si>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</si>
  <si>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</si>
  <si>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</si>
  <si>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</si>
  <si>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</si>
  <si>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</si>
  <si>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</si>
  <si>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</si>
  <si>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</si>
  <si>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</si>
  <si>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</si>
  <si>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</si>
  <si>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</si>
  <si>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</si>
  <si>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</si>
  <si>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</si>
  <si>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</si>
  <si>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</si>
  <si>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</si>
  <si>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</si>
  <si>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</si>
  <si>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</si>
  <si>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</si>
  <si>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</si>
  <si>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</si>
  <si>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</si>
  <si>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</si>
  <si>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</si>
  <si>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</si>
  <si>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</si>
  <si>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</si>
  <si>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</si>
  <si>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</si>
  <si>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</si>
  <si>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</si>
  <si>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</si>
  <si>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</si>
  <si>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</si>
  <si>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</si>
  <si>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</si>
  <si>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</si>
  <si>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</si>
  <si>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</si>
  <si>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</si>
  <si>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</si>
  <si>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</si>
  <si>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</si>
  <si>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</si>
  <si>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</si>
  <si>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</si>
  <si>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</si>
  <si>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</si>
  <si>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</si>
  <si>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</si>
  <si>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</si>
  <si>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</si>
  <si>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</si>
  <si>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</si>
  <si>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</si>
  <si>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</si>
  <si>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</si>
  <si>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</si>
  <si>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</si>
  <si>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</si>
  <si>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</si>
  <si>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</si>
  <si>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</si>
  <si>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</si>
  <si>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</si>
  <si>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</si>
  <si>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</si>
  <si>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</si>
  <si>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</si>
  <si>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</si>
  <si>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</si>
  <si>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</si>
  <si>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</si>
  <si>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</si>
  <si>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</si>
  <si>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</si>
  <si>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</si>
  <si>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</si>
  <si>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</si>
  <si>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</si>
  <si>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</si>
  <si>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</si>
  <si>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</si>
  <si>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</si>
  <si>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</si>
  <si>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</si>
  <si>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</si>
  <si>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</si>
  <si>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</si>
  <si>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</si>
  <si>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</si>
  <si>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</si>
  <si>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</si>
  <si>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</si>
  <si>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</si>
  <si>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</si>
  <si>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</si>
  <si>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</si>
  <si>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</si>
  <si>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</si>
  <si>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</si>
  <si>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</si>
  <si>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</si>
  <si>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</si>
  <si>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</si>
  <si>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</si>
  <si>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</si>
  <si>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</si>
  <si>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</si>
  <si>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</si>
  <si>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</si>
  <si>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</si>
  <si>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</si>
  <si>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</si>
  <si>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</si>
  <si>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</si>
  <si>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</si>
  <si>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</si>
  <si>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</si>
  <si>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</si>
  <si>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</si>
  <si>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</si>
  <si>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</si>
  <si>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</si>
  <si>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</si>
  <si>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</si>
  <si>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</si>
  <si>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</si>
  <si>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</si>
  <si>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</si>
  <si>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</si>
  <si>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</si>
  <si>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</si>
  <si>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</si>
  <si>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</si>
  <si>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</si>
  <si>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</si>
  <si>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</si>
  <si>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</si>
  <si>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</si>
  <si>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</si>
  <si>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</si>
  <si>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</si>
  <si>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</si>
  <si>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</si>
  <si>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</si>
  <si>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</si>
  <si>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</si>
  <si>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</si>
  <si>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</si>
  <si>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</si>
  <si>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</si>
  <si>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</si>
  <si>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</si>
  <si>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</si>
  <si>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</si>
  <si>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</si>
  <si>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</si>
  <si>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</si>
  <si>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</si>
  <si>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</si>
  <si>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</si>
  <si>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</si>
  <si>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</si>
  <si>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</si>
  <si>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</si>
  <si>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</si>
  <si>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</si>
  <si>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</si>
  <si>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</si>
  <si>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</si>
  <si>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</si>
  <si>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</si>
  <si>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</si>
  <si>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</si>
  <si>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</si>
  <si>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</si>
  <si>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</si>
  <si>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</si>
  <si>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</si>
  <si>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</si>
  <si>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</si>
  <si>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</si>
  <si>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</si>
  <si>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</si>
  <si>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</si>
  <si>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</si>
  <si>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</si>
  <si>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</si>
  <si>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</si>
  <si>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</si>
  <si>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</si>
  <si>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</si>
  <si>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</si>
  <si>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</si>
  <si>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</si>
  <si>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</si>
  <si>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</si>
  <si>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</si>
  <si>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</si>
  <si>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</si>
  <si>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</si>
  <si>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</si>
  <si>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</si>
  <si>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</si>
  <si>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</si>
  <si>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</si>
  <si>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</si>
  <si>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</si>
  <si>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</si>
  <si>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</si>
  <si>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</si>
  <si>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</si>
  <si>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</si>
  <si>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</si>
  <si>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</si>
  <si>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</si>
  <si>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</si>
  <si>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</si>
  <si>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</si>
  <si>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</si>
  <si>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</si>
  <si>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</si>
  <si>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</si>
  <si>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</si>
  <si>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</si>
  <si>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</si>
  <si>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</si>
  <si>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</si>
  <si>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</si>
  <si>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</si>
  <si>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</si>
  <si>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</si>
  <si>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</si>
  <si>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</si>
  <si>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</si>
  <si>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</si>
  <si>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</si>
  <si>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</si>
  <si>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</si>
  <si>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</si>
  <si>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</si>
  <si>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</si>
  <si>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</si>
  <si>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</si>
  <si>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</si>
  <si>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</si>
  <si>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</si>
  <si>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</si>
  <si>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</si>
  <si>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</si>
  <si>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</si>
  <si>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</si>
  <si>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</si>
  <si>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</si>
  <si>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</si>
  <si>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</si>
  <si>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</si>
  <si>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</si>
  <si>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</si>
  <si>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</si>
  <si>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</si>
  <si>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</si>
  <si>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</si>
  <si>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</si>
  <si>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</si>
  <si>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</si>
  <si>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</si>
  <si>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</si>
  <si>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</si>
  <si>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</si>
  <si>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</si>
  <si>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</si>
  <si>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</si>
  <si>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</si>
  <si>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</si>
  <si>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</si>
  <si>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</si>
  <si>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</si>
  <si>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</si>
  <si>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</si>
  <si>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</si>
  <si>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</si>
  <si>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</si>
  <si>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</si>
  <si>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</si>
  <si>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</si>
  <si>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</si>
  <si>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</si>
  <si>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</si>
  <si>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</si>
  <si>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</si>
  <si>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</si>
  <si>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</si>
  <si>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</si>
  <si>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</si>
  <si>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</si>
  <si>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</si>
  <si>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</si>
  <si>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</si>
  <si>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</si>
  <si>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</si>
  <si>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</si>
  <si>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</si>
  <si>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</si>
  <si>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</si>
  <si>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</si>
  <si>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</si>
  <si>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</si>
  <si>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</si>
  <si>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</si>
  <si>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</si>
  <si>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</si>
  <si>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</si>
  <si>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</si>
  <si>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</si>
  <si>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</si>
  <si>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</si>
  <si>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</si>
  <si>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</si>
  <si>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</si>
  <si>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</si>
  <si>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</si>
  <si>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</si>
  <si>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</si>
  <si>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</si>
  <si>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</si>
  <si>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</si>
  <si>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</si>
  <si>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</si>
  <si>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</si>
  <si>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</si>
  <si>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</si>
  <si>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</si>
  <si>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</si>
  <si>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</si>
  <si>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</si>
  <si>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</si>
  <si>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</si>
  <si>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</si>
  <si>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</si>
  <si>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</si>
  <si>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</si>
  <si>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</si>
  <si>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</si>
  <si>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</si>
  <si>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</si>
  <si>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</si>
  <si>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</si>
  <si>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</si>
  <si>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</si>
  <si>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</si>
  <si>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</si>
  <si>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</si>
  <si>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</si>
  <si>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</si>
  <si>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</si>
  <si>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</si>
  <si>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</si>
  <si>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</si>
  <si>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</si>
  <si>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</si>
  <si>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</si>
  <si>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</si>
  <si>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</si>
  <si>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</si>
  <si>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</si>
  <si>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</si>
  <si>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</si>
  <si>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</si>
  <si>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</si>
  <si>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</si>
  <si>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</si>
  <si>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</si>
  <si>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</si>
  <si>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</si>
  <si>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</si>
  <si>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</si>
  <si>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</si>
  <si>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</si>
  <si>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</si>
  <si>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</si>
  <si>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</si>
  <si>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</si>
  <si>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</si>
  <si>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</si>
  <si>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</si>
  <si>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</si>
  <si>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</si>
  <si>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</si>
  <si>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</si>
  <si>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</si>
  <si>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</si>
  <si>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</si>
  <si>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</si>
  <si>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</si>
  <si>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</si>
  <si>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</si>
  <si>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</si>
  <si>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</si>
  <si>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</si>
  <si>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</si>
  <si>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</si>
  <si>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</si>
  <si>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</si>
  <si>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</si>
  <si>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</si>
  <si>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</si>
  <si>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</si>
  <si>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</si>
  <si>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</si>
  <si>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</si>
  <si>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</si>
  <si>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</si>
  <si>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</si>
  <si>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</si>
  <si>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</si>
  <si>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</si>
  <si>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</si>
  <si>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</si>
  <si>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</si>
  <si>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</si>
  <si>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</si>
  <si>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</si>
  <si>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</si>
  <si>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</si>
  <si>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</si>
  <si>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</si>
  <si>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</si>
  <si>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</si>
  <si>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</si>
  <si>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</si>
  <si>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</si>
  <si>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</si>
  <si>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</si>
  <si>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</si>
  <si>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</si>
  <si>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</si>
  <si>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</si>
  <si>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</si>
  <si>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</si>
  <si>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</si>
  <si>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</si>
  <si>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</si>
  <si>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</si>
  <si>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</si>
  <si>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</si>
  <si>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</si>
  <si>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</si>
  <si>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</si>
  <si>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</si>
  <si>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</si>
  <si>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</si>
  <si>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</si>
  <si>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</si>
  <si>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</si>
  <si>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</si>
  <si>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</si>
  <si>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</si>
  <si>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</si>
  <si>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</si>
  <si>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</si>
  <si>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</si>
  <si>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</si>
  <si>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</si>
  <si>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</si>
  <si>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</si>
  <si>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</si>
  <si>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</si>
  <si>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</si>
  <si>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</si>
  <si>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</si>
  <si>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</si>
  <si>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</si>
  <si>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</si>
  <si>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</si>
  <si>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</si>
  <si>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</si>
  <si>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</si>
  <si>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</si>
  <si>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</si>
  <si>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</si>
  <si>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</si>
  <si>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</si>
  <si>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</si>
  <si>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</si>
  <si>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</si>
  <si>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</si>
  <si>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</si>
  <si>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</si>
  <si>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</si>
  <si>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</si>
  <si>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</si>
  <si>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</si>
  <si>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</si>
  <si>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</si>
  <si>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</si>
  <si>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</si>
  <si>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</si>
  <si>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</si>
  <si>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</si>
  <si>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</si>
  <si>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</si>
  <si>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</si>
  <si>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</si>
  <si>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</si>
  <si>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</si>
  <si>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</si>
  <si>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</si>
  <si>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</si>
  <si>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</si>
  <si>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</si>
  <si>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</si>
  <si>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</si>
  <si>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</si>
  <si>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</si>
  <si>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</si>
  <si>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</si>
  <si>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</si>
  <si>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</si>
  <si>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</si>
  <si>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</si>
  <si>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</si>
  <si>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</si>
  <si>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</si>
  <si>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</si>
  <si>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</si>
  <si>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</si>
  <si>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</si>
  <si>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</si>
  <si>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</si>
  <si>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</si>
  <si>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</si>
  <si>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</si>
  <si>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</si>
  <si>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</si>
  <si>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</si>
  <si>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</si>
  <si>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</si>
  <si>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</si>
  <si>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</si>
  <si>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</si>
  <si>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</si>
  <si>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</si>
  <si>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</si>
  <si>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</si>
  <si>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</si>
  <si>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</si>
  <si>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</si>
  <si>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</si>
  <si>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</si>
  <si>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</si>
  <si>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</si>
  <si>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</si>
  <si>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</si>
  <si>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</si>
  <si>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</si>
  <si>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</si>
  <si>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</si>
  <si>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</si>
  <si>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</si>
  <si>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</si>
  <si>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</si>
  <si>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</si>
  <si>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</si>
  <si>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</si>
  <si>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</si>
  <si>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</si>
  <si>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</si>
  <si>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</si>
  <si>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</si>
  <si>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</si>
  <si>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</si>
  <si>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</si>
  <si>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</si>
  <si>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</si>
  <si>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</si>
  <si>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</si>
  <si>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</si>
  <si>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</si>
  <si>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</si>
  <si>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</si>
  <si>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</si>
  <si>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</si>
  <si>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</si>
  <si>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</si>
  <si>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</si>
  <si>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</si>
  <si>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</si>
  <si>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</si>
  <si>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</si>
  <si>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</si>
  <si>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</si>
  <si>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</si>
  <si>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</si>
  <si>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</si>
  <si>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</si>
  <si>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</si>
  <si>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</si>
  <si>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</si>
  <si>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</si>
  <si>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</si>
  <si>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</si>
  <si>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</si>
  <si>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</si>
  <si>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</si>
  <si>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</si>
  <si>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</si>
  <si>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</si>
  <si>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</si>
  <si>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</si>
  <si>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</si>
  <si>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</si>
  <si>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</si>
  <si>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</si>
  <si>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</si>
  <si>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</si>
  <si>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</si>
  <si>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</si>
  <si>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</si>
  <si>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</si>
  <si>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</si>
  <si>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</si>
  <si>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</si>
  <si>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</si>
  <si>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</si>
  <si>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</si>
  <si>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</si>
  <si>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</si>
  <si>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</si>
  <si>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</si>
  <si>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</si>
  <si>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</si>
  <si>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</si>
  <si>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</si>
  <si>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</si>
  <si>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</si>
  <si>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</si>
  <si>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</si>
  <si>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</si>
  <si>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</si>
  <si>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</si>
  <si>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</si>
  <si>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</si>
  <si>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</si>
  <si>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</si>
  <si>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</si>
  <si>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</si>
  <si>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</si>
  <si>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</si>
  <si>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</si>
  <si>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</si>
  <si>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</si>
  <si>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</si>
  <si>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</si>
  <si>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</si>
  <si>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</si>
  <si>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</si>
  <si>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</si>
  <si>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</si>
  <si>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</si>
  <si>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</si>
  <si>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</si>
  <si>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</si>
  <si>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</si>
  <si>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</si>
  <si>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</si>
  <si>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</si>
  <si>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</si>
  <si>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</si>
  <si>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</si>
  <si>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</si>
  <si>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</si>
  <si>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</si>
  <si>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</si>
  <si>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</si>
  <si>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</si>
  <si>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</si>
  <si>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</si>
  <si>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</si>
  <si>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</si>
  <si>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</si>
  <si>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</si>
  <si>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</si>
  <si>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</si>
  <si>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</si>
  <si>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</si>
  <si>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</si>
  <si>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</si>
  <si>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</si>
  <si>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</si>
  <si>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</si>
  <si>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</si>
  <si>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</si>
  <si>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</si>
  <si>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</si>
  <si>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</si>
  <si>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</si>
  <si>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</si>
  <si>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</si>
  <si>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</si>
  <si>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</si>
  <si>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</si>
  <si>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</si>
  <si>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</si>
  <si>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</si>
  <si>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</si>
  <si>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</si>
  <si>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</si>
  <si>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</si>
  <si>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</si>
  <si>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</si>
  <si>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</si>
  <si>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</si>
  <si>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</si>
  <si>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</si>
  <si>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</si>
  <si>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</si>
  <si>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</si>
  <si>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</si>
  <si>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</si>
  <si>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</si>
  <si>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</si>
  <si>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</si>
  <si>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</si>
  <si>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</si>
  <si>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</si>
  <si>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</si>
  <si>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</si>
  <si>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</si>
  <si>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</si>
  <si>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</si>
  <si>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</si>
  <si>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</si>
  <si>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</si>
  <si>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</si>
  <si>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</si>
  <si>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</si>
  <si>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</si>
  <si>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</si>
  <si>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</si>
  <si>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</si>
  <si>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</si>
  <si>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</si>
  <si>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</si>
  <si>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</si>
  <si>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</si>
  <si>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</si>
  <si>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</si>
  <si>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</si>
  <si>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</si>
  <si>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</si>
  <si>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</si>
  <si>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</si>
  <si>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</si>
  <si>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</si>
  <si>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</si>
  <si>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</si>
  <si>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</si>
  <si>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</si>
  <si>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</si>
  <si>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</si>
  <si>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</si>
  <si>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</si>
  <si>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</si>
  <si>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</si>
  <si>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</si>
  <si>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</si>
  <si>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</si>
  <si>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</si>
  <si>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</si>
  <si>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</si>
  <si>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</si>
  <si>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</si>
  <si>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</si>
  <si>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</si>
  <si>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</si>
  <si>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</si>
  <si>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</si>
  <si>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</si>
  <si>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</si>
  <si>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</si>
  <si>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</si>
  <si>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</si>
  <si>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</si>
  <si>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</si>
  <si>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</si>
  <si>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</si>
  <si>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</si>
  <si>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</si>
  <si>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</si>
  <si>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</si>
  <si>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</si>
  <si>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</si>
  <si>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</si>
  <si>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</si>
  <si>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</si>
  <si>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</si>
  <si>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</si>
  <si>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</si>
  <si>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</si>
  <si>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</si>
  <si>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</si>
  <si>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</si>
  <si>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</si>
  <si>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</si>
  <si>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</si>
  <si>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</si>
  <si>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</si>
  <si>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</si>
  <si>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</si>
  <si>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</si>
  <si>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</si>
  <si>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</si>
  <si>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</si>
  <si>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</si>
  <si>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</si>
  <si>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</si>
  <si>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</si>
  <si>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</si>
  <si>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</si>
  <si>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</si>
  <si>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</si>
  <si>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</si>
  <si>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</si>
  <si>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</si>
  <si>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</si>
  <si>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</si>
  <si>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</si>
  <si>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</si>
  <si>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</si>
  <si>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</si>
  <si>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</si>
  <si>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</si>
  <si>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</si>
  <si>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</si>
  <si>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</si>
  <si>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</si>
  <si>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</si>
  <si>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</si>
  <si>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</si>
  <si>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</si>
  <si>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</si>
  <si>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</si>
  <si>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</si>
  <si>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</si>
  <si>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</si>
  <si>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</si>
  <si>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</si>
  <si>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</si>
  <si>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</si>
  <si>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</si>
  <si>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</si>
  <si>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</si>
  <si>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</si>
  <si>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</si>
  <si>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</si>
  <si>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</si>
  <si>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</si>
  <si>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</si>
  <si>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</si>
  <si>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</si>
  <si>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</si>
  <si>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</si>
  <si>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</si>
  <si>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</si>
  <si>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</si>
  <si>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</si>
  <si>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</si>
  <si>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</si>
  <si>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</si>
  <si>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</si>
  <si>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</si>
  <si>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</si>
  <si>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</si>
  <si>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</si>
  <si>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</si>
  <si>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</si>
  <si>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</si>
  <si>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</si>
  <si>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</si>
  <si>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</si>
  <si>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</si>
  <si>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</si>
  <si>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</si>
  <si>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</si>
  <si>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</si>
  <si>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</si>
  <si>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</si>
  <si>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</si>
  <si>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</si>
  <si>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</si>
  <si>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</si>
  <si>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</si>
  <si>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</si>
  <si>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</si>
  <si>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</si>
  <si>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</si>
  <si>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</si>
  <si>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</si>
  <si>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</si>
  <si>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</si>
  <si>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</si>
  <si>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</si>
  <si>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</si>
  <si>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</si>
  <si>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</si>
  <si>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</si>
  <si>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</si>
  <si>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</si>
  <si>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</si>
  <si>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</si>
  <si>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</si>
  <si>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</si>
  <si>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</si>
  <si>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</si>
  <si>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</si>
  <si>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</si>
  <si>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</si>
  <si>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</si>
  <si>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</si>
  <si>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</si>
  <si>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</si>
  <si>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</si>
  <si>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</si>
  <si>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</si>
  <si>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</si>
  <si>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</si>
  <si>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</si>
  <si>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</si>
  <si>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</si>
  <si>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</si>
  <si>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</si>
  <si>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</si>
  <si>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</si>
  <si>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</si>
  <si>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</si>
  <si>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</si>
  <si>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</si>
  <si>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</si>
  <si>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</si>
  <si>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</si>
  <si>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</si>
  <si>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</si>
  <si>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</si>
  <si>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</si>
  <si>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</si>
  <si>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</si>
  <si>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</si>
  <si>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</si>
  <si>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</si>
  <si>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</si>
  <si>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</si>
  <si>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</si>
  <si>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</si>
  <si>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</si>
  <si>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</si>
  <si>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</si>
  <si>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</si>
  <si>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</si>
  <si>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</si>
  <si>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</si>
  <si>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</si>
  <si>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</si>
  <si>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</si>
  <si>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</si>
  <si>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</si>
  <si>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</si>
  <si>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</si>
  <si>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</si>
  <si>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</si>
  <si>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</si>
  <si>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</si>
  <si>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</si>
  <si>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</si>
  <si>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</si>
  <si>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</si>
  <si>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</si>
  <si>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</si>
  <si>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</si>
  <si>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</si>
  <si>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</si>
  <si>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</si>
  <si>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</si>
  <si>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</si>
  <si>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</si>
  <si>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</si>
  <si>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</si>
  <si>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</si>
  <si>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</si>
  <si>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</si>
  <si>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</si>
  <si>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</si>
  <si>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</si>
  <si>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</si>
  <si>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</si>
  <si>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</si>
  <si>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</si>
  <si>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</si>
  <si>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</si>
  <si>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</si>
  <si>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</si>
  <si>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</si>
  <si>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</si>
  <si>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</si>
  <si>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</si>
  <si>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</si>
  <si>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</si>
  <si>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</si>
  <si>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</si>
  <si>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</si>
  <si>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Uricurituba</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</si>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</sst>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795">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6" fillId="5" borderId="8" xfId="0" applyFont="1" applyFill="1" applyBorder="1" applyAlignment="1">
      <alignment vertical="center"/>
    </xf>
    <xf numFmtId="0" fontId="96" fillId="20" borderId="48" xfId="0" applyFont="1" applyFill="1" applyBorder="1" applyAlignment="1">
      <alignment horizontal="center" vertical="center"/>
    </xf>
    <xf numFmtId="0" fontId="96" fillId="20" borderId="8" xfId="0" applyFont="1" applyFill="1" applyBorder="1" applyAlignment="1">
      <alignment horizontal="center" vertical="center"/>
    </xf>
    <xf numFmtId="0" fontId="96" fillId="0" borderId="0" xfId="0" applyFont="1"/>
    <xf numFmtId="0" fontId="96" fillId="5" borderId="39" xfId="0" applyFont="1" applyFill="1" applyBorder="1" applyAlignment="1">
      <alignment vertical="center"/>
    </xf>
    <xf numFmtId="0" fontId="96" fillId="22" borderId="40" xfId="0" applyFont="1" applyFill="1" applyBorder="1" applyAlignment="1">
      <alignment horizontal="center" vertical="center"/>
    </xf>
    <xf numFmtId="0" fontId="96" fillId="5" borderId="41" xfId="0" applyFont="1" applyFill="1" applyBorder="1" applyAlignment="1">
      <alignment horizontal="left" vertical="center"/>
    </xf>
    <xf numFmtId="0" fontId="96" fillId="20" borderId="40" xfId="0" applyFont="1" applyFill="1" applyBorder="1" applyAlignment="1">
      <alignment horizontal="center" vertical="center"/>
    </xf>
    <xf numFmtId="0" fontId="96" fillId="20" borderId="19" xfId="0" applyFont="1" applyFill="1" applyBorder="1" applyAlignment="1">
      <alignment horizontal="center" vertical="center"/>
    </xf>
    <xf numFmtId="0" fontId="97" fillId="19" borderId="39" xfId="0" applyFont="1" applyFill="1" applyBorder="1"/>
    <xf numFmtId="0" fontId="97" fillId="19" borderId="57" xfId="0" applyFont="1" applyFill="1" applyBorder="1"/>
    <xf numFmtId="0" fontId="96" fillId="20" borderId="56" xfId="0" applyFont="1" applyFill="1" applyBorder="1" applyAlignment="1">
      <alignment horizontal="center" vertical="center"/>
    </xf>
    <xf numFmtId="0" fontId="96" fillId="5" borderId="58" xfId="0" applyFont="1" applyFill="1" applyBorder="1" applyAlignment="1">
      <alignment horizontal="left" vertical="center"/>
    </xf>
    <xf numFmtId="0" fontId="98" fillId="19" borderId="40" xfId="0" applyFont="1" applyFill="1" applyBorder="1"/>
    <xf numFmtId="0" fontId="98" fillId="19" borderId="41" xfId="0" applyFont="1" applyFill="1" applyBorder="1"/>
    <xf numFmtId="0" fontId="96" fillId="5" borderId="21" xfId="0" applyFont="1" applyFill="1" applyBorder="1" applyAlignment="1">
      <alignment vertical="center"/>
    </xf>
    <xf numFmtId="0" fontId="96" fillId="5" borderId="62" xfId="0" applyFont="1" applyFill="1" applyBorder="1" applyAlignment="1">
      <alignment horizontal="left" vertical="center"/>
    </xf>
    <xf numFmtId="0" fontId="96" fillId="5" borderId="63" xfId="0" applyFont="1" applyFill="1" applyBorder="1" applyAlignment="1">
      <alignment horizontal="left" vertical="center"/>
    </xf>
    <xf numFmtId="0" fontId="96" fillId="5" borderId="48" xfId="0" applyFont="1" applyFill="1" applyBorder="1" applyAlignment="1">
      <alignment vertical="center"/>
    </xf>
    <xf numFmtId="0" fontId="96" fillId="5" borderId="40" xfId="0" applyFont="1" applyFill="1" applyBorder="1" applyAlignment="1">
      <alignment horizontal="left" vertical="center"/>
    </xf>
    <xf numFmtId="0" fontId="97" fillId="0" borderId="38" xfId="0" applyFont="1" applyBorder="1"/>
    <xf numFmtId="0" fontId="96" fillId="22" borderId="8"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26" xfId="0" applyFont="1" applyFill="1" applyBorder="1" applyAlignment="1">
      <alignment vertical="center"/>
    </xf>
    <xf numFmtId="0" fontId="96" fillId="5" borderId="38" xfId="0" applyFont="1" applyFill="1" applyBorder="1" applyAlignment="1">
      <alignment vertical="center"/>
    </xf>
    <xf numFmtId="0" fontId="96" fillId="20" borderId="38"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54" fillId="24" borderId="65" xfId="0" applyFont="1" applyFill="1" applyBorder="1" applyAlignment="1">
      <alignment horizontal="center"/>
    </xf>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20" borderId="37" xfId="0" applyFont="1" applyFill="1" applyBorder="1" applyAlignment="1">
      <alignment horizontal="center" vertical="center"/>
    </xf>
    <xf numFmtId="0" fontId="99" fillId="0" borderId="38" xfId="0" applyFont="1" applyBorder="1" applyAlignment="1">
      <alignment horizont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51" fillId="20" borderId="35"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22" borderId="8" xfId="0" applyFont="1" applyFill="1" applyBorder="1" applyAlignment="1">
      <alignment horizontal="center" vertical="center"/>
    </xf>
    <xf numFmtId="0" fontId="51" fillId="20" borderId="48" xfId="0" applyFont="1" applyFill="1" applyBorder="1" applyAlignment="1">
      <alignment horizontal="center" vertical="center"/>
    </xf>
    <xf numFmtId="0" fontId="51" fillId="20" borderId="21" xfId="0" applyFont="1" applyFill="1" applyBorder="1" applyAlignment="1">
      <alignment horizontal="center" vertical="center"/>
    </xf>
    <xf numFmtId="0" fontId="51" fillId="20" borderId="8" xfId="0" applyFont="1" applyFill="1" applyBorder="1" applyAlignment="1">
      <alignment horizontal="center" vertical="center"/>
    </xf>
    <xf numFmtId="0" fontId="68" fillId="19" borderId="38" xfId="0" applyFont="1" applyFill="1" applyBorder="1" applyAlignment="1">
      <alignment horizontal="center"/>
    </xf>
    <xf numFmtId="0" fontId="51" fillId="19" borderId="68" xfId="0" applyFont="1" applyFill="1" applyBorder="1" applyAlignment="1">
      <alignment horizontal="center" vertical="center" wrapText="1"/>
    </xf>
    <xf numFmtId="0" fontId="51" fillId="0" borderId="38" xfId="0" applyFont="1" applyBorder="1" applyAlignment="1">
      <alignment horizontal="center" vertical="center" wrapText="1"/>
    </xf>
    <xf numFmtId="0" fontId="56" fillId="0" borderId="38" xfId="0" applyFont="1" applyBorder="1"/>
    <xf numFmtId="0" fontId="51" fillId="5" borderId="41" xfId="0" applyFont="1" applyFill="1" applyBorder="1" applyAlignment="1" applyProtection="1">
      <alignment horizontal="center" vertical="center" wrapText="1"/>
      <protection locked="0"/>
    </xf>
    <xf numFmtId="0" fontId="68" fillId="19" borderId="41" xfId="0" applyFont="1" applyFill="1" applyBorder="1" applyAlignment="1">
      <alignment horizontal="center"/>
    </xf>
    <xf numFmtId="0" fontId="51" fillId="5" borderId="68" xfId="0" applyFont="1" applyFill="1" applyBorder="1" applyAlignment="1">
      <alignment horizontal="center" vertical="center" wrapText="1"/>
    </xf>
    <xf numFmtId="0" fontId="51" fillId="22" borderId="38"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2"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7"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9"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74" fillId="0" borderId="121" xfId="0" applyFont="1" applyBorder="1" applyAlignment="1">
      <alignment horizont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6" fillId="5" borderId="39" xfId="0" applyFont="1" applyFill="1" applyBorder="1" applyAlignment="1">
      <alignment horizontal="left" vertical="center"/>
    </xf>
    <xf numFmtId="0" fontId="96" fillId="5" borderId="40" xfId="0" applyFont="1" applyFill="1" applyBorder="1" applyAlignment="1">
      <alignment horizontal="left" vertical="center"/>
    </xf>
    <xf numFmtId="0" fontId="96" fillId="5" borderId="41" xfId="0" applyFont="1" applyFill="1" applyBorder="1" applyAlignment="1">
      <alignment horizontal="lef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6">
                  <c:v>0</c:v>
                </c:pt>
                <c:pt idx="8">
                  <c:v>0</c:v>
                </c:pt>
                <c:pt idx="13">
                  <c:v>8</c:v>
                </c:pt>
                <c:pt idx="15">
                  <c:v>0</c:v>
                </c:pt>
              </c:numCache>
            </c:numRef>
          </c:val>
          <c:extLs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6</c:v>
                </c:pt>
                <c:pt idx="6">
                  <c:v>0</c:v>
                </c:pt>
                <c:pt idx="8">
                  <c:v>0</c:v>
                </c:pt>
                <c:pt idx="13">
                  <c:v>3</c:v>
                </c:pt>
                <c:pt idx="15">
                  <c:v>0</c:v>
                </c:pt>
              </c:numCache>
            </c:numRef>
          </c:val>
          <c:extLs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2</c:v>
                </c:pt>
                <c:pt idx="6">
                  <c:v>13</c:v>
                </c:pt>
                <c:pt idx="8">
                  <c:v>0</c:v>
                </c:pt>
                <c:pt idx="13">
                  <c:v>5</c:v>
                </c:pt>
                <c:pt idx="15">
                  <c:v>0</c:v>
                </c:pt>
              </c:numCache>
            </c:numRef>
          </c:val>
          <c:extLs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2</c:v>
                </c:pt>
                <c:pt idx="15">
                  <c:v>0</c:v>
                </c:pt>
              </c:numCache>
            </c:numRef>
          </c:val>
          <c:extLs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5">
                  <c:v>2</c:v>
                </c:pt>
                <c:pt idx="6">
                  <c:v>7</c:v>
                </c:pt>
                <c:pt idx="8">
                  <c:v>0</c:v>
                </c:pt>
                <c:pt idx="13">
                  <c:v>0</c:v>
                </c:pt>
                <c:pt idx="15">
                  <c:v>0</c:v>
                </c:pt>
              </c:numCache>
            </c:numRef>
          </c:val>
          <c:extLs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8</c:v>
                </c:pt>
                <c:pt idx="6">
                  <c:v>0</c:v>
                </c:pt>
                <c:pt idx="8">
                  <c:v>0</c:v>
                </c:pt>
                <c:pt idx="13">
                  <c:v>23</c:v>
                </c:pt>
                <c:pt idx="14">
                  <c:v>0</c:v>
                </c:pt>
                <c:pt idx="15">
                  <c:v>0</c:v>
                </c:pt>
              </c:numCache>
            </c:numRef>
          </c:val>
          <c:extLs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numCache>
            </c:numRef>
          </c:val>
          <c:extLs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5</c:v>
                </c:pt>
                <c:pt idx="6">
                  <c:v>2</c:v>
                </c:pt>
              </c:numCache>
            </c:numRef>
          </c:val>
          <c:extLs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5</c:v>
                </c:pt>
                <c:pt idx="6">
                  <c:v>1</c:v>
                </c:pt>
                <c:pt idx="7">
                  <c:v>0</c:v>
                </c:pt>
              </c:numCache>
            </c:numRef>
          </c:val>
          <c:extLst>
            <c:ext xmlns:c16="http://schemas.microsoft.com/office/drawing/2014/chart" uri="{C3380CC4-5D6E-409C-BE32-E72D297353CC}">
              <c16:uniqueId val="{00000009-C926-4CD1-93D7-9F7921030048}"/>
            </c:ext>
          </c:extLst>
        </c:ser>
        <c:ser>
          <c:idx val="10"/>
          <c:order val="10"/>
          <c:tx>
            <c:strRef>
              <c:f>RELATORIO!$G$22</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RELATORIO!$H$22:$W$22</c:f>
              <c:numCache>
                <c:formatCode>General</c:formatCode>
                <c:ptCount val="16"/>
                <c:pt idx="4">
                  <c:v>4</c:v>
                </c:pt>
                <c:pt idx="6">
                  <c:v>0</c:v>
                </c:pt>
              </c:numCache>
            </c:numRef>
          </c:val>
          <c:extLs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358169600"/>
        <c:axId val="358165288"/>
      </c:barChart>
      <c:catAx>
        <c:axId val="35816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8165288"/>
        <c:crosses val="autoZero"/>
        <c:auto val="1"/>
        <c:lblAlgn val="ctr"/>
        <c:lblOffset val="100"/>
        <c:noMultiLvlLbl val="0"/>
      </c:catAx>
      <c:valAx>
        <c:axId val="35816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816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358170776"/>
        <c:axId val="358169992"/>
      </c:barChart>
      <c:catAx>
        <c:axId val="35817077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358169992"/>
        <c:crosses val="autoZero"/>
        <c:auto val="1"/>
        <c:lblAlgn val="ctr"/>
        <c:lblOffset val="100"/>
        <c:noMultiLvlLbl val="1"/>
      </c:catAx>
      <c:valAx>
        <c:axId val="358169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358170776"/>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L1051"/>
  <sheetViews>
    <sheetView showGridLines="0" tabSelected="1" view="pageBreakPreview" topLeftCell="B7" zoomScale="25" zoomScaleNormal="20" zoomScaleSheetLayoutView="25" zoomScalePageLayoutView="39" workbookViewId="0">
      <selection activeCell="E22" sqref="E22"/>
    </sheetView>
  </sheetViews>
  <sheetFormatPr defaultColWidth="12.5546875" defaultRowHeight="52.2" customHeight="1"/>
  <cols>
    <col min="1" max="1" width="15.44140625" hidden="1" customWidth="1"/>
    <col min="2" max="2" width="99.33203125" customWidth="1"/>
    <col min="3" max="3" width="22.44140625" customWidth="1"/>
    <col min="4" max="4" width="20.88671875" customWidth="1"/>
    <col min="5" max="5" width="15.44140625" customWidth="1"/>
    <col min="6" max="6" width="23.6640625" customWidth="1"/>
    <col min="7" max="7" width="14.6640625" customWidth="1"/>
    <col min="8" max="8" width="18" customWidth="1"/>
    <col min="9" max="10" width="23.44140625" customWidth="1"/>
    <col min="11" max="11" width="15.6640625" customWidth="1"/>
    <col min="12" max="12" width="21.109375" customWidth="1"/>
    <col min="13" max="14" width="29.5546875" customWidth="1"/>
    <col min="15" max="15" width="18.33203125" customWidth="1"/>
    <col min="16" max="16" width="26.33203125" customWidth="1"/>
    <col min="17" max="20" width="22.33203125" customWidth="1"/>
    <col min="21" max="21" width="20.109375" customWidth="1"/>
    <col min="22" max="22" width="16.44140625" customWidth="1"/>
    <col min="23" max="23" width="21.33203125" customWidth="1"/>
    <col min="24" max="24" width="10.33203125" customWidth="1"/>
    <col min="25" max="25" width="28.6640625" customWidth="1"/>
    <col min="26" max="26" width="18.44140625" customWidth="1"/>
    <col min="27" max="27" width="23.33203125" customWidth="1"/>
    <col min="28" max="28" width="40.44140625" customWidth="1"/>
    <col min="29" max="29" width="16.33203125" customWidth="1"/>
    <col min="30" max="30" width="28.33203125" customWidth="1"/>
    <col min="31" max="31" width="41.6640625" customWidth="1"/>
    <col min="32" max="32" width="15.33203125" customWidth="1"/>
    <col min="33" max="33" width="23.33203125" customWidth="1"/>
    <col min="34" max="34" width="19" customWidth="1"/>
    <col min="35" max="35" width="11.44140625" customWidth="1"/>
    <col min="36" max="36" width="41" customWidth="1"/>
    <col min="37" max="37" width="9.44140625" customWidth="1"/>
    <col min="38" max="38" width="29" customWidth="1"/>
    <col min="39" max="39" width="24" customWidth="1"/>
    <col min="40" max="40" width="23.44140625" customWidth="1"/>
    <col min="41" max="42" width="13.44140625" hidden="1" customWidth="1"/>
    <col min="43" max="43" width="20.5546875" bestFit="1" customWidth="1"/>
    <col min="44" max="44" width="57.44140625" customWidth="1"/>
    <col min="45" max="45" width="25.33203125" customWidth="1"/>
    <col min="46" max="46" width="12.33203125" customWidth="1"/>
    <col min="47" max="47" width="12.44140625" customWidth="1"/>
    <col min="48" max="50" width="19.33203125" customWidth="1"/>
    <col min="51" max="52" width="12.44140625" customWidth="1"/>
    <col min="53" max="53" width="31" customWidth="1"/>
    <col min="54" max="54" width="12.44140625" customWidth="1"/>
    <col min="55" max="55" width="23.44140625" customWidth="1"/>
    <col min="56" max="57" width="27.44140625" customWidth="1"/>
    <col min="58" max="58" width="36.44140625" customWidth="1"/>
    <col min="62" max="62" width="30.88671875" bestFit="1" customWidth="1"/>
    <col min="63" max="63" width="39.6640625" customWidth="1"/>
  </cols>
  <sheetData>
    <row r="1" spans="1:58" ht="52.2" customHeight="1" thickTop="1" thickBot="1">
      <c r="A1" s="645" t="s">
        <v>0</v>
      </c>
      <c r="B1" s="646"/>
      <c r="C1" s="646"/>
      <c r="D1" s="646"/>
      <c r="E1" s="646"/>
      <c r="F1" s="646"/>
      <c r="G1" s="646"/>
      <c r="H1" s="646"/>
      <c r="I1" s="646"/>
      <c r="J1" s="646"/>
      <c r="K1" s="646"/>
      <c r="L1" s="646"/>
      <c r="M1" s="646"/>
      <c r="N1" s="646"/>
      <c r="O1" s="646"/>
      <c r="P1" s="646"/>
      <c r="Q1" s="646"/>
      <c r="R1" s="646"/>
      <c r="S1" s="646"/>
      <c r="T1" s="646"/>
      <c r="U1" s="646"/>
      <c r="V1" s="646"/>
      <c r="W1" s="646"/>
      <c r="X1" s="646"/>
      <c r="Y1" s="646"/>
      <c r="Z1" s="646"/>
      <c r="AA1" s="646"/>
      <c r="AB1" s="646"/>
      <c r="AC1" s="646"/>
      <c r="AD1" s="646"/>
      <c r="AE1" s="646"/>
      <c r="AF1" s="646"/>
      <c r="AG1" s="646"/>
      <c r="AH1" s="646"/>
      <c r="AI1" s="646"/>
      <c r="AJ1" s="646"/>
      <c r="AK1" s="646"/>
      <c r="AL1" s="646"/>
      <c r="AM1" s="646"/>
      <c r="AN1" s="647"/>
      <c r="AO1" s="1"/>
      <c r="AP1" s="1"/>
      <c r="AQ1" s="637" t="s">
        <v>16011</v>
      </c>
      <c r="AR1" s="638"/>
      <c r="AS1" s="638"/>
      <c r="AT1" s="638"/>
      <c r="AU1" s="638"/>
      <c r="AV1" s="639"/>
      <c r="AW1" s="1"/>
      <c r="AX1" s="1"/>
      <c r="AY1" s="1"/>
      <c r="AZ1" s="1"/>
      <c r="BA1" s="1"/>
      <c r="BB1" s="1"/>
      <c r="BC1" s="1"/>
      <c r="BD1" s="1"/>
      <c r="BE1" s="1"/>
      <c r="BF1" s="1"/>
    </row>
    <row r="2" spans="1:58" ht="52.2" customHeight="1" thickTop="1" thickBot="1">
      <c r="A2" s="645" t="s">
        <v>16017</v>
      </c>
      <c r="B2" s="646"/>
      <c r="C2" s="646"/>
      <c r="D2" s="646"/>
      <c r="E2" s="646"/>
      <c r="F2" s="646"/>
      <c r="G2" s="646"/>
      <c r="H2" s="646"/>
      <c r="I2" s="646"/>
      <c r="J2" s="646"/>
      <c r="K2" s="646"/>
      <c r="L2" s="646"/>
      <c r="M2" s="646"/>
      <c r="N2" s="646"/>
      <c r="O2" s="646"/>
      <c r="P2" s="646"/>
      <c r="Q2" s="646"/>
      <c r="R2" s="646"/>
      <c r="S2" s="646"/>
      <c r="T2" s="646"/>
      <c r="U2" s="646"/>
      <c r="V2" s="646"/>
      <c r="W2" s="646"/>
      <c r="X2" s="646"/>
      <c r="Y2" s="646"/>
      <c r="Z2" s="646"/>
      <c r="AA2" s="646"/>
      <c r="AB2" s="646"/>
      <c r="AC2" s="646"/>
      <c r="AD2" s="646"/>
      <c r="AE2" s="646"/>
      <c r="AF2" s="646"/>
      <c r="AG2" s="646"/>
      <c r="AH2" s="646"/>
      <c r="AI2" s="646"/>
      <c r="AJ2" s="646"/>
      <c r="AK2" s="646"/>
      <c r="AL2" s="646"/>
      <c r="AM2" s="646"/>
      <c r="AN2" s="647"/>
      <c r="AO2" s="1"/>
      <c r="AP2" s="1"/>
      <c r="AQ2" s="637"/>
      <c r="AR2" s="638"/>
      <c r="AS2" s="638"/>
      <c r="AT2" s="638"/>
      <c r="AU2" s="638"/>
      <c r="AV2" s="639"/>
      <c r="AW2" s="1"/>
      <c r="AX2" s="1"/>
      <c r="AY2" s="1"/>
      <c r="AZ2" s="1"/>
      <c r="BA2" s="1"/>
      <c r="BB2" s="1"/>
      <c r="BC2" s="1"/>
      <c r="BD2" s="1"/>
      <c r="BE2" s="1"/>
      <c r="BF2" s="1"/>
    </row>
    <row r="3" spans="1:58" ht="52.2" customHeight="1" thickTop="1" thickBot="1">
      <c r="A3" s="2">
        <v>1</v>
      </c>
      <c r="B3" s="648" t="s">
        <v>1</v>
      </c>
      <c r="C3" s="649"/>
      <c r="D3" s="649"/>
      <c r="E3" s="649"/>
      <c r="F3" s="649"/>
      <c r="G3" s="598" t="s">
        <v>2</v>
      </c>
      <c r="H3" s="649"/>
      <c r="I3" s="649"/>
      <c r="J3" s="649"/>
      <c r="K3" s="649"/>
      <c r="L3" s="5"/>
      <c r="M3" s="5"/>
      <c r="N3" s="5"/>
      <c r="O3" s="5"/>
      <c r="P3" s="5"/>
      <c r="Q3" s="5"/>
      <c r="R3" s="5"/>
      <c r="S3" s="5"/>
      <c r="T3" s="5"/>
      <c r="U3" s="5"/>
      <c r="V3" s="5"/>
      <c r="W3" s="459" t="s">
        <v>9</v>
      </c>
      <c r="X3" s="459"/>
      <c r="Y3" s="459"/>
      <c r="Z3" s="459"/>
      <c r="AA3" s="459"/>
      <c r="AB3" s="459"/>
      <c r="AC3" s="459"/>
      <c r="AD3" s="253" t="str">
        <f>TEXT(AQ3,"DD")</f>
        <v>02</v>
      </c>
      <c r="AE3" s="598" t="str">
        <f>UPPER("/ "&amp;TEXT(AQ3,"MMM")&amp;"  / 2026 - 8h00")</f>
        <v>/ AGO  / 2026 - 8H00</v>
      </c>
      <c r="AF3" s="598"/>
      <c r="AG3" s="598"/>
      <c r="AH3" s="598"/>
      <c r="AL3" s="1"/>
      <c r="AM3" s="1"/>
      <c r="AN3" s="1"/>
      <c r="AO3" s="1"/>
      <c r="AP3" s="1"/>
      <c r="AQ3" s="634">
        <v>46236</v>
      </c>
      <c r="AR3" s="635"/>
      <c r="AS3" s="635"/>
      <c r="AT3" s="635"/>
      <c r="AU3" s="635"/>
      <c r="AV3" s="636"/>
      <c r="BC3" s="1"/>
      <c r="BD3" s="1"/>
      <c r="BE3" s="1"/>
      <c r="BF3" s="1"/>
    </row>
    <row r="4" spans="1:58" ht="52.2" customHeight="1" thickTop="1" thickBot="1">
      <c r="A4" s="2">
        <v>2</v>
      </c>
      <c r="B4" s="648" t="s">
        <v>3</v>
      </c>
      <c r="C4" s="649"/>
      <c r="D4" s="649"/>
      <c r="E4" s="649"/>
      <c r="F4" s="649"/>
      <c r="G4" s="598" t="s">
        <v>4</v>
      </c>
      <c r="H4" s="649"/>
      <c r="I4" s="649"/>
      <c r="J4" s="649"/>
      <c r="K4" s="649"/>
      <c r="L4" s="5"/>
      <c r="M4" s="5"/>
      <c r="N4" s="5"/>
      <c r="O4" s="5"/>
      <c r="P4" s="5"/>
      <c r="Q4" s="5"/>
      <c r="R4" s="5"/>
      <c r="S4" s="5"/>
      <c r="T4" s="5"/>
      <c r="U4" s="5"/>
      <c r="V4" s="5"/>
      <c r="W4" s="459" t="s">
        <v>10</v>
      </c>
      <c r="X4" s="459"/>
      <c r="Y4" s="459"/>
      <c r="Z4" s="459"/>
      <c r="AA4" s="459"/>
      <c r="AB4" s="459"/>
      <c r="AC4" s="459"/>
      <c r="AD4" s="253" t="str">
        <f>TEXT(AQ7,"DD")</f>
        <v>03</v>
      </c>
      <c r="AE4" s="598" t="str">
        <f>UPPER("/ "&amp;TEXT(AQ7,"MMM")&amp;"  / 2026 - 8h00")</f>
        <v>/ AGO  / 2026 - 8H00</v>
      </c>
      <c r="AF4" s="598"/>
      <c r="AG4" s="598"/>
      <c r="AH4" s="598"/>
      <c r="AL4" s="1"/>
      <c r="AM4" s="1"/>
      <c r="AN4" s="1"/>
      <c r="AO4" s="1"/>
      <c r="AP4" s="1"/>
      <c r="AQ4" s="634"/>
      <c r="AR4" s="635"/>
      <c r="AS4" s="635"/>
      <c r="AT4" s="635"/>
      <c r="AU4" s="635"/>
      <c r="AV4" s="636"/>
      <c r="BC4" s="1"/>
      <c r="BD4" s="1"/>
      <c r="BE4" s="1"/>
      <c r="BF4" s="1"/>
    </row>
    <row r="5" spans="1:58" ht="52.2" customHeight="1" thickTop="1" thickBot="1">
      <c r="A5" s="2">
        <v>3</v>
      </c>
      <c r="B5" s="648" t="s">
        <v>5</v>
      </c>
      <c r="C5" s="649"/>
      <c r="D5" s="649"/>
      <c r="E5" s="649"/>
      <c r="F5" s="649"/>
      <c r="G5" s="598" t="s">
        <v>6</v>
      </c>
      <c r="H5" s="649"/>
      <c r="I5" s="649"/>
      <c r="J5" s="649"/>
      <c r="K5" s="649"/>
      <c r="L5" s="5"/>
      <c r="M5" s="5"/>
      <c r="N5" s="5"/>
      <c r="O5" s="5"/>
      <c r="P5" s="5"/>
      <c r="Q5" s="5"/>
      <c r="R5" s="5"/>
      <c r="S5" s="5"/>
      <c r="T5" s="5"/>
      <c r="U5" s="5"/>
      <c r="V5" s="5"/>
      <c r="W5" s="459" t="s">
        <v>11</v>
      </c>
      <c r="X5" s="459"/>
      <c r="Y5" s="459"/>
      <c r="Z5" s="459"/>
      <c r="AA5" s="459"/>
      <c r="AB5" s="459"/>
      <c r="AC5" s="459"/>
      <c r="AD5" s="253" t="str">
        <f>TEXT($AQ$3,"DD")</f>
        <v>02</v>
      </c>
      <c r="AE5" s="598" t="str">
        <f>UPPER("/ "&amp;TEXT(AQ3,"MMM")&amp;"  / 2026 - 8h15")</f>
        <v>/ AGO  / 2026 - 8H15</v>
      </c>
      <c r="AF5" s="598"/>
      <c r="AG5" s="598"/>
      <c r="AH5" s="598"/>
      <c r="AL5" s="1"/>
      <c r="AM5" s="1"/>
      <c r="AN5" s="1"/>
      <c r="AO5" s="1"/>
      <c r="AP5" s="1"/>
      <c r="AQ5" s="642">
        <f>AQ3-1</f>
        <v>46235</v>
      </c>
      <c r="AR5" s="643"/>
      <c r="AS5" s="643"/>
      <c r="AT5" s="643"/>
      <c r="AU5" s="643"/>
      <c r="AV5" s="644"/>
      <c r="AW5" s="566" t="s">
        <v>16016</v>
      </c>
      <c r="AX5" s="567"/>
      <c r="AY5" s="567"/>
      <c r="AZ5" s="567"/>
      <c r="BA5" s="567"/>
      <c r="BB5" s="1"/>
      <c r="BC5" s="1"/>
      <c r="BD5" s="1"/>
      <c r="BE5" s="1"/>
      <c r="BF5" s="1"/>
    </row>
    <row r="6" spans="1:58" ht="52.2" customHeight="1" thickTop="1" thickBot="1">
      <c r="A6" s="2">
        <v>4</v>
      </c>
      <c r="B6" s="648" t="s">
        <v>7</v>
      </c>
      <c r="C6" s="649"/>
      <c r="D6" s="649"/>
      <c r="E6" s="649"/>
      <c r="F6" s="649"/>
      <c r="G6" s="598" t="s">
        <v>8</v>
      </c>
      <c r="H6" s="649"/>
      <c r="I6" s="649"/>
      <c r="J6" s="649"/>
      <c r="K6" s="649"/>
      <c r="L6" s="7"/>
      <c r="M6" s="7"/>
      <c r="N6" s="7"/>
      <c r="O6" s="7"/>
      <c r="P6" s="7"/>
      <c r="Q6" s="7"/>
      <c r="R6" s="7"/>
      <c r="S6" s="7"/>
      <c r="T6" s="7"/>
      <c r="U6" s="7"/>
      <c r="V6" s="7"/>
      <c r="W6" s="459" t="s">
        <v>12</v>
      </c>
      <c r="X6" s="459"/>
      <c r="Y6" s="459"/>
      <c r="Z6" s="459"/>
      <c r="AA6" s="459"/>
      <c r="AB6" s="459"/>
      <c r="AC6" s="459"/>
      <c r="AD6" s="253" t="str">
        <f>TEXT($AQ$3,"DD")</f>
        <v>02</v>
      </c>
      <c r="AE6" s="598" t="str">
        <f>UPPER("/ "&amp;TEXT(AQ3,"MMM")&amp;"  / 2026 - 8h30")</f>
        <v>/ AGO  / 2026 - 8H30</v>
      </c>
      <c r="AF6" s="598"/>
      <c r="AG6" s="598"/>
      <c r="AH6" s="598"/>
      <c r="AL6" s="1"/>
      <c r="AM6" s="1"/>
      <c r="AN6" s="1"/>
      <c r="AO6" s="1"/>
      <c r="AP6" s="1"/>
      <c r="AQ6" s="610"/>
      <c r="AR6" s="611"/>
      <c r="AS6" s="611"/>
      <c r="AT6" s="611"/>
      <c r="AU6" s="611"/>
      <c r="AV6" s="612"/>
      <c r="AW6" s="568"/>
      <c r="AX6" s="567"/>
      <c r="AY6" s="567"/>
      <c r="AZ6" s="567"/>
      <c r="BA6" s="567"/>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10">
        <f>AQ3+1</f>
        <v>46237</v>
      </c>
      <c r="AR7" s="611"/>
      <c r="AS7" s="611"/>
      <c r="AT7" s="611"/>
      <c r="AU7" s="611"/>
      <c r="AV7" s="612"/>
      <c r="AW7" s="566" t="s">
        <v>16016</v>
      </c>
      <c r="AX7" s="567"/>
      <c r="AY7" s="567"/>
      <c r="AZ7" s="567"/>
      <c r="BA7" s="567"/>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2" customHeight="1">
      <c r="A9" s="652" t="s">
        <v>13</v>
      </c>
      <c r="B9" s="653"/>
      <c r="C9" s="653"/>
      <c r="D9" s="653"/>
      <c r="E9" s="654"/>
      <c r="F9" s="6"/>
      <c r="G9" s="550" t="s">
        <v>13</v>
      </c>
      <c r="H9" s="550"/>
      <c r="I9" s="550"/>
      <c r="J9" s="550"/>
      <c r="K9" s="550"/>
      <c r="L9" s="550"/>
      <c r="M9" s="550"/>
      <c r="N9" s="550"/>
      <c r="O9" s="257"/>
      <c r="P9" s="550" t="s">
        <v>13</v>
      </c>
      <c r="Q9" s="550"/>
      <c r="R9" s="550"/>
      <c r="S9" s="550"/>
      <c r="T9" s="550"/>
      <c r="U9" s="550"/>
      <c r="V9" s="550"/>
      <c r="W9" s="550"/>
      <c r="Y9" s="367" t="s">
        <v>14</v>
      </c>
      <c r="Z9" s="357"/>
      <c r="AA9" s="357"/>
      <c r="AB9" s="357"/>
      <c r="AC9" s="357"/>
      <c r="AD9" s="357"/>
      <c r="AE9" s="357"/>
      <c r="AF9" s="357"/>
      <c r="BB9" s="1"/>
      <c r="BC9" s="1"/>
      <c r="BD9" s="1"/>
      <c r="BE9" s="1"/>
      <c r="BF9" s="1"/>
    </row>
    <row r="10" spans="1:58" ht="250.95" customHeight="1">
      <c r="A10" s="10" t="s">
        <v>15</v>
      </c>
      <c r="B10" s="316" t="s">
        <v>16</v>
      </c>
      <c r="C10" s="317" t="s">
        <v>17</v>
      </c>
      <c r="D10" s="316" t="s">
        <v>18</v>
      </c>
      <c r="E10" s="316" t="s">
        <v>19</v>
      </c>
      <c r="F10" s="6"/>
      <c r="G10" s="569" t="s">
        <v>16</v>
      </c>
      <c r="H10" s="569"/>
      <c r="I10" s="569"/>
      <c r="J10" s="569"/>
      <c r="K10" s="569"/>
      <c r="L10" s="318" t="s">
        <v>17</v>
      </c>
      <c r="M10" s="319" t="s">
        <v>18</v>
      </c>
      <c r="N10" s="319" t="s">
        <v>19</v>
      </c>
      <c r="O10" s="258"/>
      <c r="P10" s="650" t="s">
        <v>16035</v>
      </c>
      <c r="Q10" s="651"/>
      <c r="R10" s="651"/>
      <c r="S10" s="651"/>
      <c r="T10" s="651"/>
      <c r="U10" s="318" t="s">
        <v>17</v>
      </c>
      <c r="V10" s="319" t="s">
        <v>18</v>
      </c>
      <c r="W10" s="319" t="s">
        <v>19</v>
      </c>
      <c r="Y10" s="473" t="s">
        <v>20</v>
      </c>
      <c r="Z10" s="474"/>
      <c r="AA10" s="475"/>
      <c r="AB10" s="364" t="s">
        <v>21</v>
      </c>
      <c r="AC10" s="473" t="s">
        <v>22</v>
      </c>
      <c r="AD10" s="475"/>
      <c r="AE10" s="624" t="s">
        <v>23</v>
      </c>
      <c r="AF10" s="624"/>
      <c r="BE10" s="1"/>
      <c r="BF10" s="1"/>
    </row>
    <row r="11" spans="1:58" s="227" customFormat="1" ht="66" customHeight="1">
      <c r="A11" s="260">
        <v>1</v>
      </c>
      <c r="B11" s="379" t="str">
        <f>B63</f>
        <v>Manaus</v>
      </c>
      <c r="C11" s="412">
        <v>114</v>
      </c>
      <c r="D11" s="419">
        <v>10</v>
      </c>
      <c r="E11" s="381">
        <v>0</v>
      </c>
      <c r="F11" s="382"/>
      <c r="G11" s="383" t="s">
        <v>190</v>
      </c>
      <c r="H11" s="384"/>
      <c r="I11" s="384"/>
      <c r="J11" s="384"/>
      <c r="K11" s="385"/>
      <c r="L11" s="411">
        <v>4</v>
      </c>
      <c r="M11" s="417"/>
      <c r="N11" s="346">
        <v>0</v>
      </c>
      <c r="O11" s="259"/>
      <c r="P11" s="358" t="s">
        <v>136</v>
      </c>
      <c r="Q11" s="359"/>
      <c r="R11" s="359"/>
      <c r="S11" s="359"/>
      <c r="T11" s="360"/>
      <c r="U11" s="410">
        <v>8</v>
      </c>
      <c r="V11" s="410"/>
      <c r="W11" s="346">
        <v>0</v>
      </c>
      <c r="Y11" s="476" t="s">
        <v>16032</v>
      </c>
      <c r="Z11" s="477"/>
      <c r="AA11" s="478"/>
      <c r="AB11" s="365">
        <f>SUM(C11)</f>
        <v>114</v>
      </c>
      <c r="AC11" s="479">
        <f>SUM(C12:C23,L11:L23,U11:U16)</f>
        <v>217</v>
      </c>
      <c r="AD11" s="481"/>
      <c r="AE11" s="625">
        <f>SUM(AB11:AD11)</f>
        <v>331</v>
      </c>
      <c r="AF11" s="625"/>
      <c r="BE11" s="226"/>
      <c r="BF11" s="226"/>
    </row>
    <row r="12" spans="1:58" s="227" customFormat="1" ht="66" customHeight="1">
      <c r="A12" s="261"/>
      <c r="B12" s="379" t="s">
        <v>145</v>
      </c>
      <c r="C12" s="412">
        <v>12</v>
      </c>
      <c r="D12" s="419"/>
      <c r="E12" s="381">
        <v>11</v>
      </c>
      <c r="F12" s="382"/>
      <c r="G12" s="383" t="s">
        <v>29</v>
      </c>
      <c r="H12" s="386"/>
      <c r="I12" s="386"/>
      <c r="J12" s="386"/>
      <c r="K12" s="360"/>
      <c r="L12" s="426">
        <v>6</v>
      </c>
      <c r="M12" s="417"/>
      <c r="N12" s="346">
        <v>0</v>
      </c>
      <c r="O12" s="339"/>
      <c r="P12" s="358" t="s">
        <v>16015</v>
      </c>
      <c r="Q12" s="359"/>
      <c r="R12" s="359"/>
      <c r="S12" s="359"/>
      <c r="T12" s="360"/>
      <c r="U12" s="410">
        <v>3</v>
      </c>
      <c r="V12" s="410"/>
      <c r="W12" s="346">
        <v>0</v>
      </c>
      <c r="Y12" s="479" t="s">
        <v>18</v>
      </c>
      <c r="Z12" s="480"/>
      <c r="AA12" s="481"/>
      <c r="AB12" s="365">
        <f>SUM(D11)</f>
        <v>10</v>
      </c>
      <c r="AC12" s="479">
        <f>SUM(D12:D23,M11:M23,V11:V16)</f>
        <v>6</v>
      </c>
      <c r="AD12" s="481"/>
      <c r="AE12" s="625">
        <f>SUM(AB12:AD12)</f>
        <v>16</v>
      </c>
      <c r="AF12" s="625"/>
      <c r="BE12" s="226"/>
      <c r="BF12" s="226"/>
    </row>
    <row r="13" spans="1:58" s="227" customFormat="1" ht="66" customHeight="1">
      <c r="A13" s="261"/>
      <c r="B13" s="379" t="str">
        <f>B65</f>
        <v>Atalaia do Norte</v>
      </c>
      <c r="C13" s="412">
        <v>7</v>
      </c>
      <c r="D13" s="349"/>
      <c r="E13" s="387">
        <v>0</v>
      </c>
      <c r="F13" s="382"/>
      <c r="G13" s="388" t="s">
        <v>179</v>
      </c>
      <c r="H13" s="386"/>
      <c r="I13" s="386"/>
      <c r="J13" s="386"/>
      <c r="K13" s="385"/>
      <c r="L13" s="411">
        <v>13</v>
      </c>
      <c r="M13" s="417"/>
      <c r="N13" s="346">
        <v>12</v>
      </c>
      <c r="O13" s="339"/>
      <c r="P13" s="358" t="s">
        <v>272</v>
      </c>
      <c r="Q13" s="264"/>
      <c r="R13" s="359"/>
      <c r="S13" s="359"/>
      <c r="T13" s="360"/>
      <c r="U13" s="410">
        <v>5</v>
      </c>
      <c r="V13" s="410"/>
      <c r="W13" s="346">
        <v>0</v>
      </c>
      <c r="Y13" s="476" t="s">
        <v>19</v>
      </c>
      <c r="Z13" s="477"/>
      <c r="AA13" s="478"/>
      <c r="AB13" s="365">
        <f>SUM(E11)</f>
        <v>0</v>
      </c>
      <c r="AC13" s="479">
        <f>SUM(E12:E23,N11:N23,W11:W16)</f>
        <v>90</v>
      </c>
      <c r="AD13" s="481"/>
      <c r="AE13" s="625">
        <f>SUM(AB13:AD13)</f>
        <v>90</v>
      </c>
      <c r="AF13" s="625"/>
      <c r="BE13" s="226"/>
      <c r="BF13" s="226"/>
    </row>
    <row r="14" spans="1:58" s="227" customFormat="1" ht="66" customHeight="1">
      <c r="A14" s="261"/>
      <c r="B14" s="379" t="str">
        <f>B66</f>
        <v>Autazes</v>
      </c>
      <c r="C14" s="412">
        <v>14</v>
      </c>
      <c r="D14" s="420"/>
      <c r="E14" s="381">
        <v>13</v>
      </c>
      <c r="F14" s="382"/>
      <c r="G14" s="389" t="s">
        <v>177</v>
      </c>
      <c r="H14" s="390"/>
      <c r="I14" s="390"/>
      <c r="J14" s="390"/>
      <c r="K14" s="391"/>
      <c r="L14" s="411">
        <v>11</v>
      </c>
      <c r="M14" s="417">
        <v>2</v>
      </c>
      <c r="N14" s="346">
        <v>13</v>
      </c>
      <c r="O14" s="339"/>
      <c r="P14" s="358" t="s">
        <v>16022</v>
      </c>
      <c r="Q14" s="359"/>
      <c r="R14" s="264"/>
      <c r="S14" s="264"/>
      <c r="T14" s="265"/>
      <c r="U14" s="413">
        <v>5</v>
      </c>
      <c r="V14" s="425"/>
      <c r="W14" s="349">
        <v>0</v>
      </c>
      <c r="Y14" s="482" t="s">
        <v>23</v>
      </c>
      <c r="Z14" s="483"/>
      <c r="AA14" s="484"/>
      <c r="AB14" s="366">
        <f>SUM(AB11:AB13)</f>
        <v>124</v>
      </c>
      <c r="AC14" s="482">
        <f>SUM(AC11:AD13)</f>
        <v>313</v>
      </c>
      <c r="AD14" s="484"/>
      <c r="AE14" s="626">
        <f>SUM(AE11:AF13)</f>
        <v>437</v>
      </c>
      <c r="AF14" s="626"/>
      <c r="BE14" s="226"/>
      <c r="BF14" s="226"/>
    </row>
    <row r="15" spans="1:58" s="227" customFormat="1" ht="66" customHeight="1">
      <c r="A15" s="261"/>
      <c r="B15" s="379" t="s">
        <v>16027</v>
      </c>
      <c r="C15" s="412">
        <v>7</v>
      </c>
      <c r="D15" s="420"/>
      <c r="E15" s="381">
        <v>12</v>
      </c>
      <c r="F15" s="382"/>
      <c r="G15" s="388" t="s">
        <v>30</v>
      </c>
      <c r="H15" s="392"/>
      <c r="I15" s="392"/>
      <c r="J15" s="392"/>
      <c r="K15" s="393"/>
      <c r="L15" s="427">
        <v>3</v>
      </c>
      <c r="M15" s="422"/>
      <c r="N15" s="347">
        <v>2</v>
      </c>
      <c r="O15" s="339"/>
      <c r="P15" s="358" t="s">
        <v>16023</v>
      </c>
      <c r="Q15" s="359"/>
      <c r="R15" s="359"/>
      <c r="S15" s="359"/>
      <c r="T15" s="360"/>
      <c r="U15" s="422">
        <v>2</v>
      </c>
      <c r="V15" s="349"/>
      <c r="W15" s="345">
        <v>0</v>
      </c>
      <c r="X15" s="312"/>
      <c r="Y15" s="369"/>
      <c r="Z15" s="369"/>
      <c r="AA15" s="369"/>
      <c r="AB15" s="369"/>
      <c r="AC15" s="369"/>
      <c r="AD15" s="376"/>
      <c r="AE15" s="370"/>
      <c r="AO15" s="226"/>
      <c r="AP15" s="226"/>
      <c r="AQ15" s="226"/>
      <c r="BE15" s="226"/>
      <c r="BF15" s="226"/>
    </row>
    <row r="16" spans="1:58" s="227" customFormat="1" ht="66" customHeight="1">
      <c r="A16" s="261"/>
      <c r="B16" s="394" t="s">
        <v>16012</v>
      </c>
      <c r="C16" s="412">
        <v>12</v>
      </c>
      <c r="D16" s="421"/>
      <c r="E16" s="381">
        <v>0</v>
      </c>
      <c r="F16" s="382"/>
      <c r="G16" s="394" t="s">
        <v>160</v>
      </c>
      <c r="H16" s="395"/>
      <c r="I16" s="395"/>
      <c r="J16" s="395"/>
      <c r="K16" s="396"/>
      <c r="L16" s="428">
        <v>12</v>
      </c>
      <c r="M16" s="423">
        <v>2</v>
      </c>
      <c r="N16" s="348">
        <v>7</v>
      </c>
      <c r="O16" s="339"/>
      <c r="P16" s="702" t="s">
        <v>16033</v>
      </c>
      <c r="Q16" s="703"/>
      <c r="R16" s="703"/>
      <c r="S16" s="703"/>
      <c r="T16" s="704"/>
      <c r="U16" s="422">
        <v>0</v>
      </c>
      <c r="V16" s="349"/>
      <c r="W16" s="345">
        <v>0</v>
      </c>
      <c r="X16" s="312"/>
      <c r="Y16" s="369"/>
      <c r="Z16" s="369"/>
      <c r="AA16" s="369"/>
      <c r="AB16" s="369"/>
      <c r="AC16" s="369"/>
      <c r="AD16" s="377"/>
      <c r="AE16" s="378"/>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7" t="s">
        <v>16024</v>
      </c>
      <c r="C17" s="412">
        <v>4</v>
      </c>
      <c r="D17" s="420"/>
      <c r="E17" s="381">
        <v>0</v>
      </c>
      <c r="F17" s="382"/>
      <c r="G17" s="379" t="s">
        <v>31</v>
      </c>
      <c r="H17" s="398"/>
      <c r="I17" s="398"/>
      <c r="J17" s="398"/>
      <c r="K17" s="385"/>
      <c r="L17" s="410">
        <v>8</v>
      </c>
      <c r="M17" s="417"/>
      <c r="N17" s="346">
        <v>0</v>
      </c>
      <c r="O17" s="339"/>
      <c r="P17" s="709" t="str">
        <f>B135</f>
        <v>TOTAL</v>
      </c>
      <c r="Q17" s="710"/>
      <c r="R17" s="710"/>
      <c r="S17" s="710"/>
      <c r="T17" s="711"/>
      <c r="U17" s="307">
        <f>SUM(U11:U16)</f>
        <v>23</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9" t="s">
        <v>25</v>
      </c>
      <c r="C18" s="414">
        <v>21</v>
      </c>
      <c r="D18" s="418"/>
      <c r="E18" s="400">
        <v>0</v>
      </c>
      <c r="F18" s="382"/>
      <c r="G18" s="401" t="s">
        <v>32</v>
      </c>
      <c r="H18" s="398"/>
      <c r="I18" s="398"/>
      <c r="J18" s="398"/>
      <c r="K18" s="385"/>
      <c r="L18" s="410">
        <v>6</v>
      </c>
      <c r="M18" s="424"/>
      <c r="N18" s="346">
        <v>0</v>
      </c>
      <c r="O18" s="339"/>
      <c r="P18" s="368"/>
      <c r="Q18" s="368"/>
      <c r="R18" s="368"/>
      <c r="S18" s="368"/>
      <c r="T18" s="368"/>
      <c r="U18" s="373"/>
      <c r="V18" s="372"/>
      <c r="W18" s="371"/>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2" customHeight="1">
      <c r="A19" s="262">
        <v>2</v>
      </c>
      <c r="B19" s="399" t="s">
        <v>26</v>
      </c>
      <c r="C19" s="414">
        <v>6</v>
      </c>
      <c r="D19" s="418">
        <v>2</v>
      </c>
      <c r="E19" s="400">
        <v>0</v>
      </c>
      <c r="F19" s="382"/>
      <c r="G19" s="401" t="s">
        <v>33</v>
      </c>
      <c r="H19" s="398"/>
      <c r="I19" s="398"/>
      <c r="J19" s="398"/>
      <c r="K19" s="385"/>
      <c r="L19" s="410">
        <v>5</v>
      </c>
      <c r="M19" s="424"/>
      <c r="N19" s="346">
        <v>2</v>
      </c>
      <c r="O19" s="340"/>
      <c r="P19" s="368"/>
      <c r="Q19" s="368"/>
      <c r="R19" s="368"/>
      <c r="S19" s="368"/>
      <c r="T19" s="368"/>
      <c r="U19" s="374"/>
      <c r="V19" s="375"/>
      <c r="W19" s="375"/>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2" customHeight="1">
      <c r="A20" s="260">
        <v>3</v>
      </c>
      <c r="B20" s="402" t="s">
        <v>27</v>
      </c>
      <c r="C20" s="416">
        <v>3</v>
      </c>
      <c r="D20" s="419"/>
      <c r="E20" s="380">
        <v>0</v>
      </c>
      <c r="F20" s="382"/>
      <c r="G20" s="401" t="s">
        <v>34</v>
      </c>
      <c r="H20" s="398"/>
      <c r="I20" s="398"/>
      <c r="J20" s="398"/>
      <c r="K20" s="385"/>
      <c r="L20" s="410">
        <v>5</v>
      </c>
      <c r="M20" s="424"/>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2" customHeight="1">
      <c r="A21" s="261"/>
      <c r="B21" s="403" t="s">
        <v>16025</v>
      </c>
      <c r="C21" s="415">
        <v>7</v>
      </c>
      <c r="D21" s="415"/>
      <c r="E21" s="404">
        <v>12</v>
      </c>
      <c r="F21" s="382"/>
      <c r="G21" s="401"/>
      <c r="H21" s="398"/>
      <c r="I21" s="398"/>
      <c r="J21" s="398"/>
      <c r="K21" s="385"/>
      <c r="L21" s="410"/>
      <c r="M21" s="424"/>
      <c r="N21" s="346"/>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2" customHeight="1">
      <c r="A22" s="261"/>
      <c r="B22" s="403" t="s">
        <v>16010</v>
      </c>
      <c r="C22" s="415">
        <v>5</v>
      </c>
      <c r="D22" s="415"/>
      <c r="E22" s="404">
        <v>0</v>
      </c>
      <c r="F22" s="382"/>
      <c r="G22" s="401" t="s">
        <v>415</v>
      </c>
      <c r="H22" s="398"/>
      <c r="I22" s="398"/>
      <c r="J22" s="398"/>
      <c r="K22" s="385"/>
      <c r="L22" s="410">
        <v>4</v>
      </c>
      <c r="M22" s="424"/>
      <c r="N22" s="346">
        <v>0</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2" customHeight="1">
      <c r="A23" s="261"/>
      <c r="B23" s="403" t="s">
        <v>171</v>
      </c>
      <c r="C23" s="415">
        <v>13</v>
      </c>
      <c r="D23" s="415"/>
      <c r="E23" s="404">
        <v>0</v>
      </c>
      <c r="F23" s="382"/>
      <c r="G23" s="721" t="s">
        <v>35</v>
      </c>
      <c r="H23" s="722"/>
      <c r="I23" s="722"/>
      <c r="J23" s="722"/>
      <c r="K23" s="723"/>
      <c r="L23" s="410">
        <v>6</v>
      </c>
      <c r="M23" s="424"/>
      <c r="N23" s="346">
        <v>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2" customHeight="1">
      <c r="A24" s="261"/>
      <c r="B24" s="335"/>
      <c r="C24" s="336"/>
      <c r="D24" s="336"/>
      <c r="E24" s="336"/>
      <c r="F24" s="229"/>
      <c r="G24" s="709" t="s">
        <v>28</v>
      </c>
      <c r="H24" s="710"/>
      <c r="I24" s="710"/>
      <c r="J24" s="710"/>
      <c r="K24" s="711"/>
      <c r="L24" s="307">
        <f>SUM(C11:C23,L11:L23)</f>
        <v>308</v>
      </c>
      <c r="M24" s="307">
        <f>SUM(D11:D23,M11:M23)</f>
        <v>16</v>
      </c>
      <c r="N24" s="307">
        <f>SUM(E11:E23,N11:N23)</f>
        <v>90</v>
      </c>
      <c r="P24" s="337"/>
      <c r="Q24" s="337"/>
      <c r="R24" s="337"/>
      <c r="S24" s="337"/>
      <c r="T24" s="337"/>
      <c r="U24" s="337"/>
      <c r="V24" s="337"/>
      <c r="W24" s="337"/>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s="227" customFormat="1" ht="52.2" customHeight="1">
      <c r="A25" s="261"/>
      <c r="F25" s="229"/>
      <c r="Q25" s="229"/>
      <c r="AB25" s="229"/>
      <c r="AC25" s="229"/>
      <c r="AD25" s="229"/>
      <c r="AE25" s="229"/>
      <c r="AF25" s="229"/>
      <c r="AG25" s="229"/>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row>
    <row r="26" spans="1:58" ht="52.2" customHeight="1">
      <c r="A26" s="460" t="s">
        <v>37</v>
      </c>
      <c r="B26" s="461"/>
      <c r="C26" s="461"/>
      <c r="D26" s="461"/>
      <c r="E26" s="461"/>
      <c r="F26" s="461"/>
      <c r="G26" s="461"/>
      <c r="H26" s="461"/>
      <c r="I26" s="461"/>
      <c r="J26" s="461"/>
      <c r="K26" s="461"/>
      <c r="L26" s="461"/>
      <c r="M26" s="461"/>
      <c r="N26" s="461"/>
      <c r="O26" s="461"/>
      <c r="P26" s="461"/>
      <c r="Q26" s="461"/>
      <c r="R26" s="461"/>
      <c r="S26" s="461"/>
      <c r="T26" s="461"/>
      <c r="U26" s="461"/>
      <c r="V26" s="461"/>
      <c r="W26" s="461"/>
      <c r="X26" s="461"/>
      <c r="Y26" s="461"/>
      <c r="Z26" s="461"/>
      <c r="AA26" s="461"/>
      <c r="AB26" s="462"/>
      <c r="AC26" s="1"/>
      <c r="AD26" s="615" t="s">
        <v>38</v>
      </c>
      <c r="AE26" s="616"/>
      <c r="AF26" s="616"/>
      <c r="AG26" s="616"/>
      <c r="AH26" s="617"/>
      <c r="AI26" s="284"/>
      <c r="AJ26" s="615" t="s">
        <v>38</v>
      </c>
      <c r="AK26" s="616"/>
      <c r="AL26" s="616"/>
      <c r="AM26" s="616"/>
      <c r="AN26" s="614"/>
      <c r="AO26" s="1"/>
      <c r="AP26" s="1"/>
      <c r="AQ26" s="1"/>
      <c r="AR26" s="1"/>
      <c r="AS26" s="1"/>
      <c r="AT26" s="1"/>
      <c r="AU26" s="1"/>
      <c r="AV26" s="1"/>
      <c r="AW26" s="1"/>
      <c r="AX26" s="1"/>
      <c r="AY26" s="1"/>
      <c r="AZ26" s="1"/>
      <c r="BA26" s="1"/>
      <c r="BB26" s="1"/>
      <c r="BC26" s="1"/>
      <c r="BD26" s="1"/>
      <c r="BE26" s="1"/>
      <c r="BF26" s="1"/>
    </row>
    <row r="27" spans="1:58" ht="228" customHeight="1">
      <c r="A27" s="237" t="s">
        <v>15</v>
      </c>
      <c r="B27" s="315" t="s">
        <v>16</v>
      </c>
      <c r="C27" s="238" t="s">
        <v>39</v>
      </c>
      <c r="D27" s="238" t="s">
        <v>40</v>
      </c>
      <c r="E27" s="238" t="s">
        <v>41</v>
      </c>
      <c r="F27" s="238" t="s">
        <v>42</v>
      </c>
      <c r="G27" s="238" t="s">
        <v>43</v>
      </c>
      <c r="H27" s="238" t="s">
        <v>16009</v>
      </c>
      <c r="I27" s="238" t="s">
        <v>44</v>
      </c>
      <c r="J27" s="238" t="s">
        <v>45</v>
      </c>
      <c r="K27" s="238" t="s">
        <v>46</v>
      </c>
      <c r="L27" s="238" t="s">
        <v>47</v>
      </c>
      <c r="M27" s="238" t="s">
        <v>48</v>
      </c>
      <c r="N27" s="238" t="s">
        <v>50</v>
      </c>
      <c r="O27" s="238" t="s">
        <v>51</v>
      </c>
      <c r="P27" s="238" t="s">
        <v>52</v>
      </c>
      <c r="Q27" s="238" t="s">
        <v>53</v>
      </c>
      <c r="R27" s="314" t="s">
        <v>54</v>
      </c>
      <c r="S27" s="314" t="s">
        <v>55</v>
      </c>
      <c r="T27" s="314" t="s">
        <v>56</v>
      </c>
      <c r="U27" s="314" t="s">
        <v>16026</v>
      </c>
      <c r="V27" s="314" t="s">
        <v>58</v>
      </c>
      <c r="W27" s="314" t="s">
        <v>59</v>
      </c>
      <c r="X27" s="314" t="s">
        <v>60</v>
      </c>
      <c r="Y27" s="314" t="s">
        <v>61</v>
      </c>
      <c r="Z27" s="314" t="s">
        <v>62</v>
      </c>
      <c r="AA27" s="314" t="s">
        <v>63</v>
      </c>
      <c r="AB27" s="314" t="s">
        <v>23</v>
      </c>
      <c r="AC27" s="11"/>
      <c r="AD27" s="613" t="s">
        <v>37</v>
      </c>
      <c r="AE27" s="616"/>
      <c r="AF27" s="617"/>
      <c r="AG27" s="613" t="s">
        <v>64</v>
      </c>
      <c r="AH27" s="618"/>
      <c r="AI27" s="284"/>
      <c r="AJ27" s="619" t="s">
        <v>37</v>
      </c>
      <c r="AK27" s="620"/>
      <c r="AL27" s="621"/>
      <c r="AM27" s="613" t="s">
        <v>64</v>
      </c>
      <c r="AN27" s="614"/>
      <c r="AO27" s="1"/>
      <c r="AP27" s="1"/>
      <c r="AQ27" s="1"/>
      <c r="AR27" s="1"/>
      <c r="AS27" s="1"/>
      <c r="AT27" s="1"/>
      <c r="AU27" s="1"/>
      <c r="AV27" s="1"/>
      <c r="AW27" s="1"/>
      <c r="AX27" s="1"/>
      <c r="AY27" s="1"/>
      <c r="AZ27" s="1"/>
      <c r="BA27" s="1"/>
      <c r="BB27" s="1"/>
      <c r="BC27" s="1"/>
      <c r="BD27" s="1"/>
      <c r="BE27" s="1"/>
      <c r="BF27" s="1"/>
    </row>
    <row r="28" spans="1:58" s="227" customFormat="1" ht="52.2" customHeight="1">
      <c r="A28" s="239">
        <v>1</v>
      </c>
      <c r="B28" s="240" t="str">
        <f>B63</f>
        <v>Manaus</v>
      </c>
      <c r="C28" s="246">
        <v>5</v>
      </c>
      <c r="D28" s="246"/>
      <c r="E28" s="246"/>
      <c r="F28" s="246">
        <v>1</v>
      </c>
      <c r="G28" s="246">
        <v>1</v>
      </c>
      <c r="H28" s="246"/>
      <c r="I28" s="246"/>
      <c r="J28" s="246"/>
      <c r="K28" s="246">
        <v>3</v>
      </c>
      <c r="L28" s="246">
        <v>1</v>
      </c>
      <c r="M28" s="246">
        <v>6</v>
      </c>
      <c r="N28" s="246">
        <v>6</v>
      </c>
      <c r="O28" s="246">
        <v>3</v>
      </c>
      <c r="P28" s="246"/>
      <c r="Q28" s="246"/>
      <c r="R28" s="246">
        <v>1</v>
      </c>
      <c r="S28" s="246"/>
      <c r="T28" s="246"/>
      <c r="U28" s="246">
        <v>1</v>
      </c>
      <c r="V28" s="246"/>
      <c r="W28" s="246"/>
      <c r="X28" s="246"/>
      <c r="Y28" s="246">
        <v>1</v>
      </c>
      <c r="Z28" s="246">
        <v>1</v>
      </c>
      <c r="AA28" s="246"/>
      <c r="AB28" s="246">
        <f t="shared" ref="AB28:AB58" si="0">SUM(C28:AA28)</f>
        <v>30</v>
      </c>
      <c r="AC28" s="228"/>
      <c r="AD28" s="285" t="str">
        <f>C27</f>
        <v>ABT</v>
      </c>
      <c r="AE28" s="286"/>
      <c r="AF28" s="287"/>
      <c r="AG28" s="587">
        <f>C59</f>
        <v>17</v>
      </c>
      <c r="AH28" s="588"/>
      <c r="AI28" s="274"/>
      <c r="AJ28" s="292" t="str">
        <f>P27</f>
        <v>MT</v>
      </c>
      <c r="AK28" s="293"/>
      <c r="AL28" s="294"/>
      <c r="AM28" s="622">
        <f>P59</f>
        <v>11</v>
      </c>
      <c r="AN28" s="623"/>
      <c r="AO28" s="226"/>
      <c r="AP28" s="226"/>
      <c r="AQ28" s="226"/>
      <c r="AR28" s="226"/>
      <c r="AS28" s="226"/>
      <c r="AT28" s="226"/>
      <c r="AU28" s="226"/>
      <c r="AV28" s="226"/>
      <c r="AW28" s="226"/>
      <c r="AX28" s="226"/>
      <c r="AY28" s="226"/>
      <c r="AZ28" s="226"/>
      <c r="BA28" s="226"/>
      <c r="BB28" s="226"/>
      <c r="BC28" s="226"/>
      <c r="BD28" s="226"/>
      <c r="BE28" s="226"/>
      <c r="BF28" s="226"/>
    </row>
    <row r="29" spans="1:58" s="227" customFormat="1" ht="52.2" customHeight="1">
      <c r="A29" s="239"/>
      <c r="B29" s="240" t="s">
        <v>145</v>
      </c>
      <c r="C29" s="246"/>
      <c r="D29" s="246"/>
      <c r="E29" s="246"/>
      <c r="F29" s="246"/>
      <c r="G29" s="246"/>
      <c r="H29" s="246">
        <v>1</v>
      </c>
      <c r="I29" s="246"/>
      <c r="J29" s="246"/>
      <c r="K29" s="246"/>
      <c r="L29" s="246"/>
      <c r="M29" s="246">
        <v>2</v>
      </c>
      <c r="N29" s="246"/>
      <c r="O29" s="246"/>
      <c r="P29" s="246"/>
      <c r="Q29" s="246"/>
      <c r="R29" s="246"/>
      <c r="S29" s="246"/>
      <c r="T29" s="246"/>
      <c r="U29" s="246"/>
      <c r="V29" s="246"/>
      <c r="W29" s="246"/>
      <c r="X29" s="246"/>
      <c r="Y29" s="246"/>
      <c r="Z29" s="246"/>
      <c r="AA29" s="246"/>
      <c r="AB29" s="246">
        <f t="shared" si="0"/>
        <v>3</v>
      </c>
      <c r="AC29" s="228"/>
      <c r="AD29" s="285" t="str">
        <f>D27</f>
        <v>AT</v>
      </c>
      <c r="AE29" s="286"/>
      <c r="AF29" s="287"/>
      <c r="AG29" s="587">
        <f>D59</f>
        <v>2</v>
      </c>
      <c r="AH29" s="588"/>
      <c r="AI29" s="274"/>
      <c r="AJ29" s="292" t="str">
        <f>Q27</f>
        <v>TA</v>
      </c>
      <c r="AK29" s="293"/>
      <c r="AL29" s="294"/>
      <c r="AM29" s="622">
        <f>Q59</f>
        <v>0</v>
      </c>
      <c r="AN29" s="588"/>
      <c r="AO29" s="226"/>
      <c r="AP29" s="226"/>
      <c r="AQ29" s="226"/>
      <c r="AR29" s="226"/>
      <c r="AS29" s="226"/>
      <c r="AT29" s="226"/>
      <c r="AU29" s="226"/>
      <c r="AV29" s="226"/>
      <c r="AW29" s="226"/>
      <c r="AX29" s="226"/>
      <c r="AY29" s="226"/>
      <c r="AZ29" s="226"/>
      <c r="BA29" s="226"/>
      <c r="BB29" s="226"/>
      <c r="BC29" s="226"/>
      <c r="BD29" s="226"/>
      <c r="BE29" s="226"/>
      <c r="BF29" s="226"/>
    </row>
    <row r="30" spans="1:58" s="227" customFormat="1" ht="52.2" customHeight="1">
      <c r="A30" s="239"/>
      <c r="B30" s="240" t="str">
        <f>B65</f>
        <v>Atalaia do Norte</v>
      </c>
      <c r="C30" s="246"/>
      <c r="D30" s="246"/>
      <c r="E30" s="246"/>
      <c r="F30" s="246"/>
      <c r="G30" s="246"/>
      <c r="H30" s="246">
        <v>1</v>
      </c>
      <c r="I30" s="246"/>
      <c r="J30" s="246"/>
      <c r="K30" s="246"/>
      <c r="L30" s="246"/>
      <c r="M30" s="246"/>
      <c r="N30" s="246"/>
      <c r="O30" s="246"/>
      <c r="P30" s="246"/>
      <c r="Q30" s="246"/>
      <c r="R30" s="246"/>
      <c r="S30" s="246"/>
      <c r="T30" s="246"/>
      <c r="U30" s="246"/>
      <c r="V30" s="246"/>
      <c r="W30" s="246"/>
      <c r="X30" s="246"/>
      <c r="Y30" s="246"/>
      <c r="Z30" s="246"/>
      <c r="AA30" s="246"/>
      <c r="AB30" s="246">
        <f t="shared" si="0"/>
        <v>1</v>
      </c>
      <c r="AC30" s="228"/>
      <c r="AD30" s="285" t="str">
        <f>AA27</f>
        <v>AEM</v>
      </c>
      <c r="AE30" s="251"/>
      <c r="AF30" s="252"/>
      <c r="AG30" s="587">
        <f>AA59</f>
        <v>0</v>
      </c>
      <c r="AH30" s="588"/>
      <c r="AI30" s="274"/>
      <c r="AJ30" s="292" t="str">
        <f>Z27</f>
        <v>QUADRICICLO</v>
      </c>
      <c r="AK30" s="293"/>
      <c r="AL30" s="294"/>
      <c r="AM30" s="622">
        <f>Z59</f>
        <v>1</v>
      </c>
      <c r="AN30" s="623"/>
      <c r="AO30" s="226"/>
      <c r="AP30" s="226"/>
      <c r="AQ30" s="226"/>
      <c r="AR30" s="226"/>
      <c r="AS30" s="226"/>
      <c r="AT30" s="226"/>
      <c r="AU30" s="226"/>
      <c r="AV30" s="226"/>
      <c r="AW30" s="226"/>
      <c r="AX30" s="226"/>
      <c r="AY30" s="226"/>
      <c r="AZ30" s="226"/>
      <c r="BA30" s="226"/>
      <c r="BB30" s="226"/>
      <c r="BC30" s="226"/>
      <c r="BD30" s="226"/>
      <c r="BE30" s="226"/>
      <c r="BF30" s="226"/>
    </row>
    <row r="31" spans="1:58" s="227" customFormat="1" ht="52.2" customHeight="1">
      <c r="A31" s="239"/>
      <c r="B31" s="240" t="str">
        <f>B66</f>
        <v>Autazes</v>
      </c>
      <c r="C31" s="246"/>
      <c r="D31" s="246"/>
      <c r="E31" s="246"/>
      <c r="F31" s="246"/>
      <c r="G31" s="246"/>
      <c r="H31" s="246">
        <v>1</v>
      </c>
      <c r="I31" s="246"/>
      <c r="J31" s="246"/>
      <c r="K31" s="246"/>
      <c r="L31" s="246"/>
      <c r="M31" s="246">
        <v>2</v>
      </c>
      <c r="N31" s="246"/>
      <c r="O31" s="246"/>
      <c r="P31" s="246"/>
      <c r="Q31" s="246"/>
      <c r="R31" s="246"/>
      <c r="S31" s="246"/>
      <c r="T31" s="246"/>
      <c r="U31" s="246"/>
      <c r="V31" s="246"/>
      <c r="W31" s="246"/>
      <c r="X31" s="246"/>
      <c r="Y31" s="246"/>
      <c r="Z31" s="246"/>
      <c r="AA31" s="246"/>
      <c r="AB31" s="246">
        <f t="shared" si="0"/>
        <v>3</v>
      </c>
      <c r="AC31" s="228"/>
      <c r="AD31" s="285" t="str">
        <f>E27</f>
        <v>ATP</v>
      </c>
      <c r="AE31" s="286"/>
      <c r="AF31" s="287"/>
      <c r="AG31" s="587">
        <f>E59</f>
        <v>2</v>
      </c>
      <c r="AH31" s="588"/>
      <c r="AI31" s="274"/>
      <c r="AJ31" s="292" t="str">
        <f>R27</f>
        <v>EMBARCAÇÃO</v>
      </c>
      <c r="AK31" s="295"/>
      <c r="AL31" s="296"/>
      <c r="AM31" s="622">
        <f>R59</f>
        <v>14</v>
      </c>
      <c r="AN31" s="623"/>
      <c r="AO31" s="226"/>
      <c r="AP31" s="226"/>
      <c r="AQ31" s="226"/>
      <c r="AR31" s="226"/>
      <c r="AS31" s="226"/>
      <c r="AT31" s="226"/>
      <c r="AU31" s="226"/>
      <c r="AV31" s="226"/>
      <c r="AW31" s="226"/>
      <c r="AX31" s="226"/>
      <c r="AY31" s="226"/>
      <c r="AZ31" s="226"/>
      <c r="BA31" s="226"/>
      <c r="BB31" s="226"/>
      <c r="BC31" s="226"/>
      <c r="BD31" s="226"/>
      <c r="BE31" s="226"/>
      <c r="BF31" s="226"/>
    </row>
    <row r="32" spans="1:58" s="227" customFormat="1" ht="52.2" customHeight="1">
      <c r="A32" s="239"/>
      <c r="B32" s="240" t="s">
        <v>16027</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F27</f>
        <v>ATA</v>
      </c>
      <c r="AE32" s="251"/>
      <c r="AF32" s="252"/>
      <c r="AG32" s="587">
        <f>F59</f>
        <v>3</v>
      </c>
      <c r="AH32" s="588"/>
      <c r="AI32" s="274"/>
      <c r="AJ32" s="292" t="str">
        <f>S27</f>
        <v>PICAPE FN</v>
      </c>
      <c r="AK32" s="293"/>
      <c r="AL32" s="294"/>
      <c r="AM32" s="622">
        <f>S59</f>
        <v>0</v>
      </c>
      <c r="AN32" s="588"/>
      <c r="AO32" s="226"/>
      <c r="AP32" s="226"/>
      <c r="AQ32" s="226"/>
      <c r="AR32" s="226"/>
      <c r="AS32" s="226"/>
      <c r="AT32" s="226"/>
      <c r="AU32" s="226"/>
      <c r="AV32" s="226"/>
      <c r="AW32" s="226"/>
      <c r="AX32" s="226"/>
      <c r="AY32" s="226"/>
      <c r="AZ32" s="226"/>
      <c r="BA32" s="226"/>
      <c r="BB32" s="226"/>
      <c r="BC32" s="226"/>
      <c r="BD32" s="226"/>
      <c r="BE32" s="226"/>
      <c r="BF32" s="226"/>
    </row>
    <row r="33" spans="1:58" s="227" customFormat="1" ht="52.2" customHeight="1">
      <c r="A33" s="239"/>
      <c r="B33" s="240" t="s">
        <v>136</v>
      </c>
      <c r="C33" s="246"/>
      <c r="D33" s="246"/>
      <c r="E33" s="246"/>
      <c r="F33" s="246"/>
      <c r="G33" s="246"/>
      <c r="H33" s="246">
        <v>1</v>
      </c>
      <c r="I33" s="246"/>
      <c r="J33" s="246"/>
      <c r="K33" s="246"/>
      <c r="L33" s="246"/>
      <c r="M33" s="246">
        <v>1</v>
      </c>
      <c r="N33" s="246"/>
      <c r="O33" s="246"/>
      <c r="P33" s="246"/>
      <c r="Q33" s="246"/>
      <c r="R33" s="246"/>
      <c r="S33" s="246"/>
      <c r="T33" s="246"/>
      <c r="U33" s="246"/>
      <c r="V33" s="246"/>
      <c r="W33" s="246"/>
      <c r="X33" s="246"/>
      <c r="Y33" s="246"/>
      <c r="Z33" s="246"/>
      <c r="AA33" s="246"/>
      <c r="AB33" s="246">
        <f t="shared" si="0"/>
        <v>2</v>
      </c>
      <c r="AC33" s="228"/>
      <c r="AD33" s="285" t="str">
        <f>G27</f>
        <v>ABF</v>
      </c>
      <c r="AE33" s="251"/>
      <c r="AF33" s="252"/>
      <c r="AG33" s="587">
        <f>G59</f>
        <v>2</v>
      </c>
      <c r="AH33" s="588"/>
      <c r="AI33" s="274"/>
      <c r="AJ33" s="292" t="str">
        <f>T27</f>
        <v>PICAPE MUNI</v>
      </c>
      <c r="AK33" s="293"/>
      <c r="AL33" s="294"/>
      <c r="AM33" s="622">
        <f>T59</f>
        <v>0</v>
      </c>
      <c r="AN33" s="588"/>
      <c r="AO33" s="226"/>
      <c r="AP33" s="226"/>
      <c r="AQ33" s="226"/>
      <c r="AR33" s="226"/>
      <c r="AS33" s="226"/>
      <c r="AT33" s="226"/>
      <c r="AU33" s="226"/>
      <c r="AV33" s="226"/>
      <c r="AW33" s="226"/>
      <c r="AX33" s="226"/>
      <c r="AY33" s="226"/>
      <c r="AZ33" s="226"/>
      <c r="BA33" s="226"/>
      <c r="BB33" s="226"/>
      <c r="BC33" s="226"/>
      <c r="BD33" s="226"/>
      <c r="BE33" s="226"/>
      <c r="BF33" s="226"/>
    </row>
    <row r="34" spans="1:58" s="227" customFormat="1" ht="52.2" customHeight="1">
      <c r="A34" s="239"/>
      <c r="B34" s="240" t="str">
        <f>B69</f>
        <v>Borba</v>
      </c>
      <c r="C34" s="246"/>
      <c r="D34" s="246"/>
      <c r="E34" s="246"/>
      <c r="F34" s="246">
        <v>1</v>
      </c>
      <c r="G34" s="246"/>
      <c r="H34" s="246"/>
      <c r="I34" s="246"/>
      <c r="J34" s="246"/>
      <c r="K34" s="246"/>
      <c r="L34" s="246"/>
      <c r="M34" s="246"/>
      <c r="N34" s="246"/>
      <c r="O34" s="246"/>
      <c r="P34" s="246"/>
      <c r="Q34" s="246"/>
      <c r="R34" s="246"/>
      <c r="S34" s="246"/>
      <c r="T34" s="246"/>
      <c r="U34" s="246"/>
      <c r="V34" s="246"/>
      <c r="W34" s="246"/>
      <c r="X34" s="246"/>
      <c r="Y34" s="246"/>
      <c r="Z34" s="246"/>
      <c r="AA34" s="246"/>
      <c r="AB34" s="246">
        <f t="shared" si="0"/>
        <v>1</v>
      </c>
      <c r="AC34" s="228"/>
      <c r="AD34" s="285" t="str">
        <f>H27</f>
        <v>ATF</v>
      </c>
      <c r="AE34" s="286"/>
      <c r="AF34" s="287"/>
      <c r="AG34" s="587">
        <f>H59</f>
        <v>17</v>
      </c>
      <c r="AH34" s="588"/>
      <c r="AI34" s="274"/>
      <c r="AJ34" s="292" t="str">
        <f>U27</f>
        <v>AUTOARP</v>
      </c>
      <c r="AK34" s="295"/>
      <c r="AL34" s="296"/>
      <c r="AM34" s="622">
        <f>U59</f>
        <v>1</v>
      </c>
      <c r="AN34" s="588"/>
      <c r="AO34" s="226"/>
      <c r="AP34" s="226"/>
      <c r="AQ34" s="226"/>
      <c r="AR34" s="226"/>
      <c r="AS34" s="226"/>
      <c r="AT34" s="226"/>
      <c r="AU34" s="226"/>
      <c r="AV34" s="226"/>
      <c r="AW34" s="226"/>
      <c r="AX34" s="226"/>
      <c r="AY34" s="226"/>
      <c r="AZ34" s="226"/>
      <c r="BA34" s="226"/>
      <c r="BB34" s="226"/>
      <c r="BC34" s="226"/>
      <c r="BD34" s="226"/>
      <c r="BE34" s="226"/>
      <c r="BF34" s="226"/>
    </row>
    <row r="35" spans="1:58" s="227" customFormat="1" ht="52.2" customHeight="1">
      <c r="A35" s="239"/>
      <c r="B35" s="240" t="s">
        <v>272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I27</f>
        <v>ABS</v>
      </c>
      <c r="AE35" s="251"/>
      <c r="AF35" s="252"/>
      <c r="AG35" s="587">
        <f>I59</f>
        <v>2</v>
      </c>
      <c r="AH35" s="588"/>
      <c r="AI35" s="274"/>
      <c r="AJ35" s="292" t="str">
        <f>V27</f>
        <v>PICAPE ESFRON</v>
      </c>
      <c r="AK35" s="293"/>
      <c r="AL35" s="294"/>
      <c r="AM35" s="622">
        <f>V59</f>
        <v>0</v>
      </c>
      <c r="AN35" s="588"/>
      <c r="AO35" s="226"/>
      <c r="AP35" s="226"/>
      <c r="AQ35" s="226"/>
      <c r="AR35" s="226"/>
      <c r="AS35" s="226"/>
      <c r="AT35" s="226"/>
      <c r="AU35" s="226"/>
      <c r="AV35" s="226"/>
      <c r="AW35" s="226"/>
      <c r="AX35" s="226"/>
      <c r="AY35" s="226"/>
      <c r="AZ35" s="226"/>
      <c r="BA35" s="226"/>
      <c r="BB35" s="226"/>
      <c r="BC35" s="226"/>
      <c r="BD35" s="226"/>
      <c r="BE35" s="226"/>
      <c r="BF35" s="226"/>
    </row>
    <row r="36" spans="1:58" s="227" customFormat="1" ht="52.2" customHeight="1">
      <c r="A36" s="239"/>
      <c r="B36" s="240" t="s">
        <v>16022</v>
      </c>
      <c r="C36" s="246"/>
      <c r="D36" s="246"/>
      <c r="E36" s="246"/>
      <c r="F36" s="246"/>
      <c r="G36" s="246"/>
      <c r="H36" s="246"/>
      <c r="I36" s="246"/>
      <c r="J36" s="246"/>
      <c r="K36" s="246"/>
      <c r="L36" s="246"/>
      <c r="M36" s="246">
        <v>1</v>
      </c>
      <c r="N36" s="246"/>
      <c r="O36" s="246"/>
      <c r="P36" s="246"/>
      <c r="Q36" s="246"/>
      <c r="R36" s="246"/>
      <c r="S36" s="246"/>
      <c r="T36" s="246"/>
      <c r="U36" s="246"/>
      <c r="V36" s="246"/>
      <c r="W36" s="246"/>
      <c r="X36" s="246"/>
      <c r="Y36" s="246"/>
      <c r="Z36" s="246"/>
      <c r="AA36" s="246"/>
      <c r="AB36" s="246">
        <f t="shared" si="0"/>
        <v>1</v>
      </c>
      <c r="AC36" s="228"/>
      <c r="AD36" s="285" t="str">
        <f>J27</f>
        <v>PIPA</v>
      </c>
      <c r="AE36" s="251"/>
      <c r="AF36" s="252"/>
      <c r="AG36" s="587">
        <f>J59</f>
        <v>0</v>
      </c>
      <c r="AH36" s="588"/>
      <c r="AI36" s="274"/>
      <c r="AJ36" s="292" t="str">
        <f>W27</f>
        <v>HELICÓPTERO</v>
      </c>
      <c r="AK36" s="293"/>
      <c r="AL36" s="294"/>
      <c r="AM36" s="622">
        <f>W59</f>
        <v>0</v>
      </c>
      <c r="AN36" s="588"/>
      <c r="AO36" s="226"/>
      <c r="AP36" s="226"/>
      <c r="AQ36" s="226"/>
      <c r="AR36" s="226"/>
      <c r="AS36" s="226"/>
      <c r="AT36" s="226"/>
      <c r="AU36" s="226"/>
      <c r="AV36" s="226"/>
      <c r="AW36" s="226"/>
      <c r="AX36" s="226"/>
      <c r="AY36" s="226"/>
      <c r="AZ36" s="226"/>
      <c r="BA36" s="226"/>
      <c r="BB36" s="226"/>
      <c r="BC36" s="226"/>
      <c r="BD36" s="226"/>
      <c r="BE36" s="226"/>
      <c r="BF36" s="226"/>
    </row>
    <row r="37" spans="1:58" s="227" customFormat="1" ht="52.2" customHeight="1">
      <c r="A37" s="239"/>
      <c r="B37" s="240" t="s">
        <v>16012</v>
      </c>
      <c r="C37" s="246"/>
      <c r="D37" s="246"/>
      <c r="E37" s="246"/>
      <c r="F37" s="246"/>
      <c r="G37" s="246"/>
      <c r="H37" s="246">
        <v>1</v>
      </c>
      <c r="I37" s="246"/>
      <c r="J37" s="246"/>
      <c r="K37" s="246"/>
      <c r="L37" s="246"/>
      <c r="M37" s="246">
        <v>1</v>
      </c>
      <c r="N37" s="246"/>
      <c r="O37" s="246"/>
      <c r="P37" s="246"/>
      <c r="Q37" s="246"/>
      <c r="R37" s="246"/>
      <c r="S37" s="246"/>
      <c r="T37" s="246"/>
      <c r="U37" s="246"/>
      <c r="V37" s="246"/>
      <c r="W37" s="246"/>
      <c r="X37" s="246"/>
      <c r="Y37" s="246"/>
      <c r="Z37" s="246"/>
      <c r="AA37" s="246"/>
      <c r="AB37" s="246">
        <f t="shared" si="0"/>
        <v>2</v>
      </c>
      <c r="AC37" s="228"/>
      <c r="AD37" s="285" t="str">
        <f>K27</f>
        <v>DOSA</v>
      </c>
      <c r="AE37" s="251"/>
      <c r="AF37" s="252"/>
      <c r="AG37" s="587">
        <f>K59</f>
        <v>5</v>
      </c>
      <c r="AH37" s="588"/>
      <c r="AI37" s="274"/>
      <c r="AJ37" s="292" t="str">
        <f>X27</f>
        <v>AVIÃO</v>
      </c>
      <c r="AK37" s="293"/>
      <c r="AL37" s="294"/>
      <c r="AM37" s="622">
        <f>X59</f>
        <v>0</v>
      </c>
      <c r="AN37" s="588"/>
      <c r="AO37" s="226"/>
      <c r="AP37" s="226"/>
      <c r="AQ37" s="226"/>
      <c r="AR37" s="226"/>
      <c r="AS37" s="226"/>
      <c r="AT37" s="226"/>
      <c r="AU37" s="226"/>
      <c r="AV37" s="226"/>
      <c r="AW37" s="226"/>
      <c r="AX37" s="226"/>
      <c r="AY37" s="226"/>
      <c r="AZ37" s="226"/>
      <c r="BA37" s="226"/>
      <c r="BB37" s="226"/>
      <c r="BC37" s="226"/>
      <c r="BD37" s="226"/>
      <c r="BE37" s="226"/>
      <c r="BF37" s="226"/>
    </row>
    <row r="38" spans="1:58" s="227" customFormat="1" ht="52.2" customHeight="1">
      <c r="A38" s="239"/>
      <c r="B38" s="240" t="s">
        <v>16024</v>
      </c>
      <c r="C38" s="246"/>
      <c r="D38" s="246"/>
      <c r="E38" s="246"/>
      <c r="F38" s="246"/>
      <c r="G38" s="246"/>
      <c r="H38" s="246">
        <v>1</v>
      </c>
      <c r="I38" s="246"/>
      <c r="J38" s="246"/>
      <c r="K38" s="246"/>
      <c r="L38" s="246"/>
      <c r="M38" s="246"/>
      <c r="N38" s="246"/>
      <c r="O38" s="246"/>
      <c r="P38" s="246"/>
      <c r="Q38" s="246"/>
      <c r="R38" s="246"/>
      <c r="S38" s="246"/>
      <c r="T38" s="246"/>
      <c r="U38" s="246"/>
      <c r="V38" s="246"/>
      <c r="W38" s="246"/>
      <c r="X38" s="246"/>
      <c r="Y38" s="246"/>
      <c r="Z38" s="246"/>
      <c r="AA38" s="246"/>
      <c r="AB38" s="246">
        <f t="shared" si="0"/>
        <v>1</v>
      </c>
      <c r="AC38" s="228"/>
      <c r="AD38" s="285" t="str">
        <f>L27</f>
        <v>CRS</v>
      </c>
      <c r="AE38" s="251"/>
      <c r="AF38" s="252"/>
      <c r="AG38" s="587">
        <f>L59</f>
        <v>1</v>
      </c>
      <c r="AH38" s="588"/>
      <c r="AI38" s="274"/>
      <c r="AJ38" s="292" t="str">
        <f>Y27</f>
        <v>JET SKI</v>
      </c>
      <c r="AK38" s="295"/>
      <c r="AL38" s="296"/>
      <c r="AM38" s="622">
        <f>Y59</f>
        <v>5</v>
      </c>
      <c r="AN38" s="588"/>
      <c r="AO38" s="226"/>
      <c r="AP38" s="226"/>
      <c r="AQ38" s="226"/>
      <c r="AR38" s="226"/>
      <c r="AS38" s="226"/>
      <c r="AT38" s="226"/>
      <c r="AU38" s="226"/>
      <c r="AV38" s="226"/>
      <c r="AW38" s="226"/>
      <c r="AX38" s="226"/>
      <c r="AY38" s="226"/>
      <c r="AZ38" s="226"/>
      <c r="BA38" s="226"/>
      <c r="BB38" s="226"/>
      <c r="BC38" s="226"/>
      <c r="BD38" s="226"/>
      <c r="BE38" s="226"/>
      <c r="BF38" s="226"/>
    </row>
    <row r="39" spans="1:58" s="227" customFormat="1" ht="52.2" customHeight="1">
      <c r="A39" s="241">
        <v>2</v>
      </c>
      <c r="B39" s="240" t="str">
        <f>B74</f>
        <v>Humaitá</v>
      </c>
      <c r="C39" s="429"/>
      <c r="D39" s="429"/>
      <c r="E39" s="429"/>
      <c r="F39" s="429"/>
      <c r="G39" s="429">
        <v>1</v>
      </c>
      <c r="H39" s="429"/>
      <c r="I39" s="429"/>
      <c r="J39" s="429"/>
      <c r="K39" s="429"/>
      <c r="L39" s="429"/>
      <c r="M39" s="429">
        <v>1</v>
      </c>
      <c r="N39" s="429">
        <v>1</v>
      </c>
      <c r="O39" s="429"/>
      <c r="P39" s="429"/>
      <c r="Q39" s="429"/>
      <c r="R39" s="429">
        <v>2</v>
      </c>
      <c r="S39" s="429"/>
      <c r="T39" s="429"/>
      <c r="U39" s="429"/>
      <c r="V39" s="429"/>
      <c r="W39" s="429"/>
      <c r="X39" s="429"/>
      <c r="Y39" s="429"/>
      <c r="Z39" s="429"/>
      <c r="AA39" s="429"/>
      <c r="AB39" s="246">
        <f t="shared" si="0"/>
        <v>5</v>
      </c>
      <c r="AC39" s="225"/>
      <c r="AD39" s="285" t="str">
        <f>M27</f>
        <v>AR</v>
      </c>
      <c r="AE39" s="251"/>
      <c r="AF39" s="252"/>
      <c r="AG39" s="587">
        <f>M59</f>
        <v>39</v>
      </c>
      <c r="AH39" s="588"/>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2" customHeight="1">
      <c r="A40" s="239">
        <v>3</v>
      </c>
      <c r="B40" s="240" t="str">
        <f>B75</f>
        <v>Iranduba</v>
      </c>
      <c r="C40" s="246">
        <v>1</v>
      </c>
      <c r="D40" s="246"/>
      <c r="E40" s="246"/>
      <c r="F40" s="246"/>
      <c r="G40" s="246"/>
      <c r="H40" s="246"/>
      <c r="I40" s="246"/>
      <c r="J40" s="246"/>
      <c r="K40" s="246"/>
      <c r="L40" s="246"/>
      <c r="M40" s="246">
        <v>2</v>
      </c>
      <c r="N40" s="246">
        <v>1</v>
      </c>
      <c r="O40" s="246"/>
      <c r="P40" s="246">
        <v>1</v>
      </c>
      <c r="Q40" s="246"/>
      <c r="R40" s="246"/>
      <c r="S40" s="246"/>
      <c r="T40" s="246"/>
      <c r="U40" s="246"/>
      <c r="V40" s="246"/>
      <c r="W40" s="246"/>
      <c r="X40" s="246"/>
      <c r="Y40" s="246"/>
      <c r="Z40" s="246"/>
      <c r="AA40" s="246"/>
      <c r="AB40" s="246">
        <f t="shared" si="0"/>
        <v>5</v>
      </c>
      <c r="AC40" s="225"/>
      <c r="AD40" s="285" t="str">
        <f>N27</f>
        <v>UR</v>
      </c>
      <c r="AE40" s="251"/>
      <c r="AF40" s="252"/>
      <c r="AG40" s="587">
        <f>N59</f>
        <v>17</v>
      </c>
      <c r="AH40" s="588"/>
      <c r="AI40" s="274"/>
      <c r="AJ40" s="297"/>
      <c r="AK40" s="298"/>
      <c r="AL40" s="299"/>
      <c r="AM40" s="328"/>
      <c r="AN40" s="327"/>
      <c r="AO40" s="226"/>
      <c r="AP40" s="226"/>
      <c r="AQ40" s="226"/>
      <c r="AR40" s="226"/>
      <c r="AS40" s="226"/>
      <c r="AT40" s="226"/>
      <c r="AU40" s="226"/>
      <c r="AV40" s="226"/>
      <c r="AW40" s="226"/>
      <c r="AX40" s="226"/>
      <c r="AY40" s="226"/>
      <c r="AZ40" s="226"/>
      <c r="BA40" s="226"/>
      <c r="BB40" s="226"/>
      <c r="BC40" s="226"/>
      <c r="BD40" s="226"/>
      <c r="BE40" s="226"/>
      <c r="BF40" s="226"/>
    </row>
    <row r="41" spans="1:58" s="227" customFormat="1" ht="52.2" customHeight="1">
      <c r="A41" s="241">
        <v>4</v>
      </c>
      <c r="B41" s="240" t="str">
        <f>B76</f>
        <v>Itacoatiara</v>
      </c>
      <c r="C41" s="429">
        <v>1</v>
      </c>
      <c r="D41" s="429"/>
      <c r="E41" s="429"/>
      <c r="F41" s="429"/>
      <c r="G41" s="429"/>
      <c r="H41" s="429"/>
      <c r="I41" s="429">
        <v>1</v>
      </c>
      <c r="J41" s="429"/>
      <c r="K41" s="429"/>
      <c r="L41" s="429"/>
      <c r="M41" s="429">
        <v>1</v>
      </c>
      <c r="N41" s="429">
        <v>1</v>
      </c>
      <c r="O41" s="429"/>
      <c r="P41" s="429">
        <v>2</v>
      </c>
      <c r="Q41" s="429"/>
      <c r="R41" s="429">
        <v>1</v>
      </c>
      <c r="S41" s="429"/>
      <c r="T41" s="429"/>
      <c r="U41" s="429"/>
      <c r="V41" s="429"/>
      <c r="W41" s="429"/>
      <c r="X41" s="429"/>
      <c r="Y41" s="429"/>
      <c r="Z41" s="429"/>
      <c r="AA41" s="429"/>
      <c r="AB41" s="246">
        <f t="shared" si="0"/>
        <v>7</v>
      </c>
      <c r="AC41" s="225"/>
      <c r="AD41" s="266" t="str">
        <f>O27</f>
        <v>GSE</v>
      </c>
      <c r="AE41" s="267"/>
      <c r="AF41" s="268"/>
      <c r="AG41" s="717">
        <f>O59</f>
        <v>5</v>
      </c>
      <c r="AH41" s="718"/>
      <c r="AI41" s="274"/>
      <c r="AJ41" s="297"/>
      <c r="AK41" s="298"/>
      <c r="AL41" s="299"/>
      <c r="AM41" s="329"/>
      <c r="AN41" s="33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2" customHeight="1">
      <c r="A42" s="241"/>
      <c r="B42" s="240" t="s">
        <v>16025</v>
      </c>
      <c r="C42" s="429"/>
      <c r="D42" s="429"/>
      <c r="E42" s="429"/>
      <c r="F42" s="429"/>
      <c r="G42" s="429"/>
      <c r="H42" s="429">
        <v>1</v>
      </c>
      <c r="I42" s="429"/>
      <c r="J42" s="429"/>
      <c r="K42" s="429"/>
      <c r="L42" s="429"/>
      <c r="M42" s="429">
        <v>1</v>
      </c>
      <c r="N42" s="429"/>
      <c r="O42" s="429"/>
      <c r="P42" s="429"/>
      <c r="Q42" s="429"/>
      <c r="R42" s="429"/>
      <c r="S42" s="429"/>
      <c r="T42" s="429"/>
      <c r="U42" s="429"/>
      <c r="V42" s="429"/>
      <c r="W42" s="429"/>
      <c r="X42" s="429"/>
      <c r="Y42" s="429"/>
      <c r="Z42" s="429"/>
      <c r="AA42" s="429"/>
      <c r="AB42" s="246">
        <f t="shared" si="0"/>
        <v>2</v>
      </c>
      <c r="AC42" s="225"/>
      <c r="AD42" s="609" t="s">
        <v>66</v>
      </c>
      <c r="AE42" s="609"/>
      <c r="AF42" s="609"/>
      <c r="AG42" s="609"/>
      <c r="AH42" s="609"/>
      <c r="AI42" s="609"/>
      <c r="AJ42" s="641"/>
      <c r="AK42" s="641"/>
      <c r="AL42" s="641"/>
      <c r="AM42" s="609">
        <f>SUM(AG28:AH41,AM28:AN41)</f>
        <v>144</v>
      </c>
      <c r="AN42" s="469"/>
      <c r="AO42" s="226"/>
      <c r="AP42" s="226"/>
      <c r="AQ42" s="226"/>
      <c r="AR42" s="226"/>
      <c r="AS42" s="226"/>
      <c r="AT42" s="226"/>
      <c r="AU42" s="226"/>
      <c r="AV42" s="226"/>
      <c r="AW42" s="226"/>
      <c r="AX42" s="226"/>
      <c r="AY42" s="226"/>
      <c r="AZ42" s="226"/>
      <c r="BA42" s="226"/>
      <c r="BB42" s="226"/>
      <c r="BC42" s="226"/>
      <c r="BD42" s="226"/>
      <c r="BE42" s="226"/>
      <c r="BF42" s="226"/>
    </row>
    <row r="43" spans="1:58" s="227" customFormat="1" ht="52.2" customHeight="1">
      <c r="A43" s="241"/>
      <c r="B43" s="240" t="str">
        <f>B78</f>
        <v>Jutaí</v>
      </c>
      <c r="C43" s="429"/>
      <c r="D43" s="429"/>
      <c r="E43" s="429"/>
      <c r="F43" s="429"/>
      <c r="G43" s="429"/>
      <c r="H43" s="429">
        <v>1</v>
      </c>
      <c r="I43" s="429"/>
      <c r="J43" s="429"/>
      <c r="K43" s="429"/>
      <c r="L43" s="429"/>
      <c r="M43" s="429">
        <v>1</v>
      </c>
      <c r="N43" s="429"/>
      <c r="O43" s="429"/>
      <c r="P43" s="429"/>
      <c r="Q43" s="429"/>
      <c r="R43" s="429"/>
      <c r="S43" s="429"/>
      <c r="T43" s="429"/>
      <c r="U43" s="429"/>
      <c r="V43" s="429"/>
      <c r="W43" s="429"/>
      <c r="X43" s="429"/>
      <c r="Y43" s="429"/>
      <c r="Z43" s="429"/>
      <c r="AA43" s="429"/>
      <c r="AB43" s="246">
        <f t="shared" si="0"/>
        <v>2</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2" customHeight="1">
      <c r="A44" s="239">
        <v>5</v>
      </c>
      <c r="B44" s="240" t="str">
        <f>B79</f>
        <v>Lábrea</v>
      </c>
      <c r="C44" s="246"/>
      <c r="D44" s="246"/>
      <c r="E44" s="246"/>
      <c r="F44" s="246"/>
      <c r="G44" s="246"/>
      <c r="H44" s="246">
        <v>1</v>
      </c>
      <c r="I44" s="246"/>
      <c r="J44" s="246"/>
      <c r="K44" s="246"/>
      <c r="L44" s="246"/>
      <c r="M44" s="246">
        <v>2</v>
      </c>
      <c r="N44" s="246"/>
      <c r="O44" s="246"/>
      <c r="P44" s="246"/>
      <c r="Q44" s="246"/>
      <c r="R44" s="246"/>
      <c r="S44" s="246"/>
      <c r="T44" s="246"/>
      <c r="U44" s="246"/>
      <c r="V44" s="246"/>
      <c r="W44" s="246"/>
      <c r="X44" s="246"/>
      <c r="Y44" s="246"/>
      <c r="Z44" s="246"/>
      <c r="AA44" s="246"/>
      <c r="AB44" s="246">
        <f t="shared" si="0"/>
        <v>3</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2" customHeight="1">
      <c r="A45" s="239"/>
      <c r="B45" s="240" t="str">
        <f>B80</f>
        <v>Manacapuru</v>
      </c>
      <c r="C45" s="246">
        <v>2</v>
      </c>
      <c r="D45" s="246"/>
      <c r="E45" s="246"/>
      <c r="F45" s="246"/>
      <c r="G45" s="246"/>
      <c r="H45" s="246"/>
      <c r="I45" s="246"/>
      <c r="J45" s="246"/>
      <c r="K45" s="246"/>
      <c r="L45" s="246"/>
      <c r="M45" s="246">
        <v>1</v>
      </c>
      <c r="N45" s="246">
        <v>1</v>
      </c>
      <c r="O45" s="246"/>
      <c r="P45" s="246">
        <v>1</v>
      </c>
      <c r="Q45" s="246"/>
      <c r="R45" s="246">
        <v>1</v>
      </c>
      <c r="S45" s="246"/>
      <c r="T45" s="246"/>
      <c r="U45" s="246"/>
      <c r="V45" s="246"/>
      <c r="W45" s="246"/>
      <c r="X45" s="246"/>
      <c r="Y45" s="246">
        <v>1</v>
      </c>
      <c r="Z45" s="246"/>
      <c r="AA45" s="246"/>
      <c r="AB45" s="246">
        <f t="shared" si="0"/>
        <v>7</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2" customHeight="1">
      <c r="A46" s="239"/>
      <c r="B46" s="240" t="str">
        <f>B81</f>
        <v>Manaquiri</v>
      </c>
      <c r="C46" s="246"/>
      <c r="D46" s="246"/>
      <c r="E46" s="246"/>
      <c r="F46" s="246"/>
      <c r="G46" s="246"/>
      <c r="H46" s="246">
        <v>1</v>
      </c>
      <c r="I46" s="246"/>
      <c r="J46" s="246"/>
      <c r="K46" s="246"/>
      <c r="L46" s="246"/>
      <c r="M46" s="246">
        <v>1</v>
      </c>
      <c r="N46" s="246"/>
      <c r="O46" s="246"/>
      <c r="P46" s="246"/>
      <c r="Q46" s="246"/>
      <c r="R46" s="246"/>
      <c r="S46" s="246"/>
      <c r="T46" s="246"/>
      <c r="U46" s="246"/>
      <c r="V46" s="246"/>
      <c r="W46" s="246"/>
      <c r="X46" s="246"/>
      <c r="Y46" s="246"/>
      <c r="Z46" s="246"/>
      <c r="AA46" s="246"/>
      <c r="AB46" s="246">
        <f t="shared" si="0"/>
        <v>2</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2" customHeight="1">
      <c r="A47" s="239"/>
      <c r="B47" s="240" t="s">
        <v>179</v>
      </c>
      <c r="C47" s="246"/>
      <c r="D47" s="246"/>
      <c r="E47" s="246"/>
      <c r="F47" s="246"/>
      <c r="G47" s="246"/>
      <c r="H47" s="246">
        <v>1</v>
      </c>
      <c r="I47" s="246"/>
      <c r="J47" s="246"/>
      <c r="K47" s="246"/>
      <c r="L47" s="246"/>
      <c r="M47" s="246">
        <v>1</v>
      </c>
      <c r="N47" s="246"/>
      <c r="O47" s="246">
        <v>1</v>
      </c>
      <c r="P47" s="246"/>
      <c r="Q47" s="246"/>
      <c r="R47" s="246"/>
      <c r="S47" s="246"/>
      <c r="T47" s="246"/>
      <c r="U47" s="246"/>
      <c r="V47" s="246"/>
      <c r="W47" s="246"/>
      <c r="X47" s="246"/>
      <c r="Y47" s="246"/>
      <c r="Z47" s="246"/>
      <c r="AA47" s="246"/>
      <c r="AB47" s="246">
        <f t="shared" si="0"/>
        <v>3</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2" customHeight="1">
      <c r="A48" s="239"/>
      <c r="B48" s="240" t="s">
        <v>177</v>
      </c>
      <c r="C48" s="246"/>
      <c r="D48" s="246"/>
      <c r="E48" s="246"/>
      <c r="F48" s="246"/>
      <c r="G48" s="246"/>
      <c r="H48" s="246">
        <v>1</v>
      </c>
      <c r="I48" s="246"/>
      <c r="J48" s="246"/>
      <c r="K48" s="246"/>
      <c r="L48" s="246"/>
      <c r="M48" s="246">
        <v>1</v>
      </c>
      <c r="N48" s="246"/>
      <c r="O48" s="246"/>
      <c r="P48" s="246"/>
      <c r="Q48" s="246"/>
      <c r="R48" s="246"/>
      <c r="S48" s="246"/>
      <c r="T48" s="246"/>
      <c r="U48" s="246"/>
      <c r="V48" s="246"/>
      <c r="W48" s="246"/>
      <c r="X48" s="246"/>
      <c r="Y48" s="246"/>
      <c r="Z48" s="246"/>
      <c r="AA48" s="246"/>
      <c r="AB48" s="246">
        <f t="shared" si="0"/>
        <v>2</v>
      </c>
      <c r="AC48" s="225"/>
      <c r="AO48" s="226"/>
      <c r="AP48" s="226"/>
      <c r="AQ48" s="226"/>
      <c r="AR48" s="226"/>
      <c r="AS48" s="226"/>
      <c r="AT48" s="226"/>
      <c r="AU48" s="226"/>
      <c r="AV48" s="226"/>
      <c r="AW48" s="226"/>
      <c r="AX48" s="226"/>
      <c r="AY48" s="226"/>
      <c r="AZ48" s="226"/>
      <c r="BA48" s="226"/>
      <c r="BB48" s="226"/>
      <c r="BC48" s="226"/>
      <c r="BD48" s="226"/>
      <c r="BE48" s="226"/>
      <c r="BF48" s="226"/>
    </row>
    <row r="49" spans="1:63" s="227" customFormat="1" ht="52.2" customHeight="1">
      <c r="A49" s="239"/>
      <c r="B49" s="240" t="s">
        <v>16023</v>
      </c>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c r="AA49" s="246"/>
      <c r="AB49" s="246">
        <f t="shared" si="0"/>
        <v>0</v>
      </c>
      <c r="AC49" s="225"/>
      <c r="AD49" s="234"/>
      <c r="AE49" s="234"/>
      <c r="AF49" s="234"/>
      <c r="AG49" s="234"/>
      <c r="AH49" s="234"/>
      <c r="AI49" s="234"/>
      <c r="AJ49" s="234"/>
      <c r="AK49" s="234"/>
      <c r="AL49" s="234"/>
      <c r="AM49" s="234"/>
      <c r="AN49" s="231"/>
      <c r="AO49" s="226"/>
      <c r="AP49" s="226"/>
      <c r="AQ49" s="226"/>
      <c r="AR49" s="226"/>
      <c r="AS49" s="226"/>
      <c r="AT49" s="226"/>
      <c r="AU49" s="226"/>
      <c r="AV49" s="226"/>
      <c r="AW49" s="226"/>
      <c r="AX49" s="226"/>
      <c r="AY49" s="226"/>
      <c r="AZ49" s="226"/>
      <c r="BA49" s="226"/>
      <c r="BB49" s="226"/>
      <c r="BC49" s="226"/>
      <c r="BD49" s="226"/>
      <c r="BE49" s="226"/>
      <c r="BF49" s="226"/>
    </row>
    <row r="50" spans="1:63" s="227" customFormat="1" ht="52.2" customHeight="1">
      <c r="A50" s="239">
        <v>6</v>
      </c>
      <c r="B50" s="240" t="str">
        <f t="shared" ref="B50:B56" si="1">B85</f>
        <v>Novo Airão</v>
      </c>
      <c r="C50" s="246">
        <v>1</v>
      </c>
      <c r="D50" s="246">
        <v>2</v>
      </c>
      <c r="E50" s="246"/>
      <c r="F50" s="246"/>
      <c r="G50" s="246"/>
      <c r="H50" s="246"/>
      <c r="I50" s="246"/>
      <c r="J50" s="246"/>
      <c r="K50" s="246"/>
      <c r="L50" s="246"/>
      <c r="M50" s="246">
        <v>1</v>
      </c>
      <c r="N50" s="246"/>
      <c r="O50" s="246"/>
      <c r="P50" s="246"/>
      <c r="Q50" s="246"/>
      <c r="R50" s="246">
        <v>1</v>
      </c>
      <c r="S50" s="246"/>
      <c r="T50" s="246"/>
      <c r="U50" s="246"/>
      <c r="V50" s="246"/>
      <c r="W50" s="246"/>
      <c r="X50" s="246"/>
      <c r="Y50" s="246">
        <v>1</v>
      </c>
      <c r="Z50" s="246"/>
      <c r="AA50" s="246"/>
      <c r="AB50" s="246">
        <f t="shared" si="0"/>
        <v>6</v>
      </c>
      <c r="AC50" s="225"/>
      <c r="AD50" s="290"/>
      <c r="AE50" s="231"/>
      <c r="AF50" s="231"/>
      <c r="AG50" s="291"/>
      <c r="AH50" s="291"/>
      <c r="AI50" s="256"/>
      <c r="AJ50" s="254"/>
      <c r="AK50" s="231"/>
      <c r="AL50" s="231"/>
      <c r="AM50" s="640"/>
      <c r="AN50" s="640"/>
      <c r="AO50" s="226"/>
      <c r="AP50" s="226"/>
      <c r="AQ50" s="226"/>
      <c r="AR50" s="226"/>
      <c r="AS50" s="226"/>
      <c r="AT50" s="226"/>
      <c r="AU50" s="226"/>
      <c r="AV50" s="226"/>
      <c r="AW50" s="226"/>
      <c r="AX50" s="226"/>
      <c r="AY50" s="226"/>
      <c r="AZ50" s="226"/>
      <c r="BA50" s="226"/>
      <c r="BB50" s="226"/>
      <c r="BC50" s="226"/>
      <c r="BD50" s="226"/>
      <c r="BE50" s="226"/>
      <c r="BF50" s="226"/>
    </row>
    <row r="51" spans="1:63" s="227" customFormat="1" ht="52.2" customHeight="1">
      <c r="A51" s="239"/>
      <c r="B51" s="240" t="str">
        <f t="shared" si="1"/>
        <v>Novo Aripuanã</v>
      </c>
      <c r="C51" s="246"/>
      <c r="D51" s="246"/>
      <c r="E51" s="246"/>
      <c r="F51" s="246"/>
      <c r="G51" s="246"/>
      <c r="H51" s="246">
        <v>1</v>
      </c>
      <c r="I51" s="246"/>
      <c r="J51" s="246"/>
      <c r="K51" s="246"/>
      <c r="L51" s="246"/>
      <c r="M51" s="246">
        <v>2</v>
      </c>
      <c r="N51" s="246"/>
      <c r="O51" s="246"/>
      <c r="P51" s="246"/>
      <c r="Q51" s="246"/>
      <c r="R51" s="246"/>
      <c r="S51" s="246"/>
      <c r="T51" s="246"/>
      <c r="U51" s="246"/>
      <c r="V51" s="246"/>
      <c r="W51" s="246"/>
      <c r="X51" s="246"/>
      <c r="Y51" s="246"/>
      <c r="Z51" s="246"/>
      <c r="AA51" s="246"/>
      <c r="AB51" s="246">
        <f t="shared" si="0"/>
        <v>3</v>
      </c>
      <c r="AC51" s="225"/>
      <c r="AO51" s="226"/>
      <c r="AP51" s="226"/>
      <c r="AQ51" s="226"/>
      <c r="AR51" s="226"/>
      <c r="AS51" s="226"/>
      <c r="AT51" s="226"/>
      <c r="AU51" s="226"/>
      <c r="AV51" s="226"/>
      <c r="AW51" s="226"/>
      <c r="AX51" s="226"/>
      <c r="AY51" s="226"/>
      <c r="AZ51" s="226"/>
      <c r="BA51" s="226"/>
      <c r="BB51" s="226"/>
      <c r="BC51" s="226"/>
      <c r="BD51" s="226"/>
      <c r="BE51" s="226"/>
      <c r="BF51" s="226"/>
    </row>
    <row r="52" spans="1:63" s="227" customFormat="1" ht="52.2" customHeight="1">
      <c r="A52" s="239">
        <v>7</v>
      </c>
      <c r="B52" s="240" t="str">
        <f t="shared" si="1"/>
        <v>Parintins</v>
      </c>
      <c r="C52" s="246">
        <v>2</v>
      </c>
      <c r="D52" s="246"/>
      <c r="E52" s="246">
        <v>2</v>
      </c>
      <c r="F52" s="246">
        <v>1</v>
      </c>
      <c r="G52" s="246"/>
      <c r="H52" s="246">
        <v>1</v>
      </c>
      <c r="I52" s="246"/>
      <c r="J52" s="246"/>
      <c r="K52" s="246"/>
      <c r="L52" s="246"/>
      <c r="M52" s="246">
        <v>3</v>
      </c>
      <c r="N52" s="246">
        <v>2</v>
      </c>
      <c r="O52" s="246">
        <v>1</v>
      </c>
      <c r="P52" s="246">
        <v>2</v>
      </c>
      <c r="Q52" s="246"/>
      <c r="R52" s="246">
        <v>3</v>
      </c>
      <c r="S52" s="246"/>
      <c r="T52" s="246"/>
      <c r="U52" s="246"/>
      <c r="V52" s="246"/>
      <c r="W52" s="246"/>
      <c r="X52" s="246"/>
      <c r="Y52" s="246">
        <v>1</v>
      </c>
      <c r="Z52" s="246"/>
      <c r="AA52" s="246"/>
      <c r="AB52" s="246">
        <f t="shared" si="0"/>
        <v>18</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2" customHeight="1">
      <c r="A53" s="239">
        <v>8</v>
      </c>
      <c r="B53" s="240" t="str">
        <f t="shared" si="1"/>
        <v>Presidente Figueiredo</v>
      </c>
      <c r="C53" s="246">
        <v>1</v>
      </c>
      <c r="D53" s="246"/>
      <c r="E53" s="246"/>
      <c r="F53" s="246"/>
      <c r="G53" s="246"/>
      <c r="H53" s="246"/>
      <c r="I53" s="246"/>
      <c r="J53" s="246"/>
      <c r="K53" s="246"/>
      <c r="L53" s="246"/>
      <c r="M53" s="246">
        <v>1</v>
      </c>
      <c r="N53" s="246">
        <v>1</v>
      </c>
      <c r="O53" s="246"/>
      <c r="P53" s="246"/>
      <c r="Q53" s="246"/>
      <c r="R53" s="246">
        <v>1</v>
      </c>
      <c r="S53" s="246"/>
      <c r="T53" s="246"/>
      <c r="U53" s="246"/>
      <c r="V53" s="246"/>
      <c r="W53" s="246"/>
      <c r="X53" s="246"/>
      <c r="Y53" s="246">
        <v>1</v>
      </c>
      <c r="Z53" s="246"/>
      <c r="AA53" s="246"/>
      <c r="AB53" s="246">
        <f t="shared" si="0"/>
        <v>5</v>
      </c>
      <c r="AC53" s="225"/>
      <c r="AD53" s="254"/>
      <c r="AE53" s="254"/>
      <c r="AF53" s="254"/>
      <c r="AG53" s="255"/>
      <c r="AH53" s="255"/>
      <c r="AI53" s="256"/>
      <c r="AJ53" s="254"/>
      <c r="AK53" s="231"/>
      <c r="AL53" s="231"/>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2" customHeight="1">
      <c r="A54" s="239">
        <v>9</v>
      </c>
      <c r="B54" s="240" t="str">
        <f t="shared" si="1"/>
        <v>Rio Preto da Eva</v>
      </c>
      <c r="C54" s="246">
        <v>1</v>
      </c>
      <c r="D54" s="246"/>
      <c r="E54" s="246"/>
      <c r="F54" s="246"/>
      <c r="G54" s="246"/>
      <c r="H54" s="246">
        <v>1</v>
      </c>
      <c r="I54" s="246"/>
      <c r="J54" s="246"/>
      <c r="K54" s="246"/>
      <c r="L54" s="246"/>
      <c r="M54" s="246">
        <v>1</v>
      </c>
      <c r="N54" s="246">
        <v>2</v>
      </c>
      <c r="O54" s="246"/>
      <c r="P54" s="246">
        <v>2</v>
      </c>
      <c r="Q54" s="246"/>
      <c r="R54" s="246">
        <v>2</v>
      </c>
      <c r="S54" s="246"/>
      <c r="T54" s="246"/>
      <c r="U54" s="246"/>
      <c r="V54" s="246"/>
      <c r="W54" s="246"/>
      <c r="X54" s="246"/>
      <c r="Y54" s="246"/>
      <c r="Z54" s="246"/>
      <c r="AA54" s="246"/>
      <c r="AB54" s="246">
        <f t="shared" si="0"/>
        <v>9</v>
      </c>
      <c r="AC54" s="225"/>
      <c r="AD54" s="254"/>
      <c r="AE54" s="254"/>
      <c r="AF54" s="254"/>
      <c r="AG54" s="255"/>
      <c r="AH54" s="255"/>
      <c r="AI54" s="256"/>
      <c r="AJ54" s="254"/>
      <c r="AK54" s="254"/>
      <c r="AL54" s="254"/>
      <c r="AM54" s="255"/>
      <c r="AN54" s="231"/>
      <c r="AO54" s="226"/>
      <c r="AP54" s="226"/>
      <c r="AQ54" s="226"/>
      <c r="AR54" s="226"/>
      <c r="AS54" s="226"/>
      <c r="AT54" s="226"/>
      <c r="AU54" s="226"/>
      <c r="AV54" s="226"/>
      <c r="AW54" s="226"/>
      <c r="AX54" s="226"/>
      <c r="AY54" s="226"/>
      <c r="AZ54" s="226"/>
      <c r="BA54" s="226"/>
      <c r="BB54" s="226"/>
      <c r="BC54" s="226"/>
      <c r="BD54" s="226"/>
      <c r="BE54" s="226"/>
      <c r="BF54" s="226"/>
    </row>
    <row r="55" spans="1:63" s="227" customFormat="1" ht="52.2" customHeight="1">
      <c r="A55" s="239">
        <v>10</v>
      </c>
      <c r="B55" s="240" t="str">
        <f t="shared" si="1"/>
        <v>Tabatinga</v>
      </c>
      <c r="C55" s="246">
        <v>1</v>
      </c>
      <c r="D55" s="246"/>
      <c r="E55" s="246"/>
      <c r="F55" s="246"/>
      <c r="G55" s="246"/>
      <c r="H55" s="246"/>
      <c r="I55" s="246"/>
      <c r="J55" s="246"/>
      <c r="K55" s="246">
        <v>1</v>
      </c>
      <c r="L55" s="246"/>
      <c r="M55" s="246">
        <v>1</v>
      </c>
      <c r="N55" s="246">
        <v>1</v>
      </c>
      <c r="O55" s="246"/>
      <c r="P55" s="246">
        <v>1</v>
      </c>
      <c r="Q55" s="246"/>
      <c r="R55" s="246">
        <v>1</v>
      </c>
      <c r="S55" s="246"/>
      <c r="T55" s="246"/>
      <c r="U55" s="246"/>
      <c r="V55" s="246"/>
      <c r="W55" s="246"/>
      <c r="X55" s="246"/>
      <c r="Y55" s="246"/>
      <c r="Z55" s="246"/>
      <c r="AA55" s="246"/>
      <c r="AB55" s="246">
        <f t="shared" si="0"/>
        <v>6</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2" customHeight="1">
      <c r="A56" s="239"/>
      <c r="B56" s="240" t="str">
        <f t="shared" si="1"/>
        <v>Tapauá</v>
      </c>
      <c r="C56" s="246"/>
      <c r="D56" s="246"/>
      <c r="E56" s="246"/>
      <c r="F56" s="246"/>
      <c r="G56" s="246"/>
      <c r="H56" s="246">
        <v>1</v>
      </c>
      <c r="I56" s="246"/>
      <c r="J56" s="246"/>
      <c r="K56" s="246"/>
      <c r="L56" s="246"/>
      <c r="M56" s="246">
        <v>1</v>
      </c>
      <c r="N56" s="246"/>
      <c r="O56" s="246"/>
      <c r="P56" s="246"/>
      <c r="Q56" s="246"/>
      <c r="R56" s="246"/>
      <c r="S56" s="246"/>
      <c r="T56" s="246"/>
      <c r="U56" s="246"/>
      <c r="V56" s="246"/>
      <c r="W56" s="246"/>
      <c r="X56" s="246"/>
      <c r="Y56" s="246"/>
      <c r="Z56" s="246"/>
      <c r="AA56" s="246"/>
      <c r="AB56" s="246">
        <f t="shared" si="0"/>
        <v>2</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2" customHeight="1">
      <c r="A57" s="239"/>
      <c r="B57" s="240" t="s">
        <v>35</v>
      </c>
      <c r="C57" s="246">
        <v>2</v>
      </c>
      <c r="D57" s="246"/>
      <c r="E57" s="246"/>
      <c r="F57" s="246"/>
      <c r="G57" s="246"/>
      <c r="H57" s="246"/>
      <c r="I57" s="246">
        <v>1</v>
      </c>
      <c r="J57" s="246"/>
      <c r="K57" s="246">
        <v>1</v>
      </c>
      <c r="L57" s="246"/>
      <c r="M57" s="246">
        <v>1</v>
      </c>
      <c r="N57" s="246">
        <v>1</v>
      </c>
      <c r="O57" s="246"/>
      <c r="P57" s="246">
        <v>2</v>
      </c>
      <c r="Q57" s="246"/>
      <c r="R57" s="246">
        <v>1</v>
      </c>
      <c r="S57" s="246"/>
      <c r="T57" s="246"/>
      <c r="U57" s="246"/>
      <c r="V57" s="246"/>
      <c r="W57" s="246"/>
      <c r="X57" s="246"/>
      <c r="Y57" s="246"/>
      <c r="Z57" s="246"/>
      <c r="AA57" s="246"/>
      <c r="AB57" s="246">
        <f t="shared" ref="AB57" si="2">SUM(C57:AA57)</f>
        <v>9</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2" customHeight="1">
      <c r="A58" s="239">
        <v>11</v>
      </c>
      <c r="B58" s="240" t="s">
        <v>16034</v>
      </c>
      <c r="C58" s="246"/>
      <c r="D58" s="246"/>
      <c r="E58" s="246"/>
      <c r="F58" s="246"/>
      <c r="G58" s="246"/>
      <c r="H58" s="246"/>
      <c r="I58" s="246"/>
      <c r="J58" s="246"/>
      <c r="K58" s="246"/>
      <c r="L58" s="246"/>
      <c r="M58" s="246">
        <v>1</v>
      </c>
      <c r="N58" s="246"/>
      <c r="O58" s="246"/>
      <c r="P58" s="246"/>
      <c r="Q58" s="246"/>
      <c r="R58" s="246"/>
      <c r="S58" s="246"/>
      <c r="T58" s="246"/>
      <c r="U58" s="246"/>
      <c r="V58" s="246"/>
      <c r="W58" s="246"/>
      <c r="X58" s="246"/>
      <c r="Y58" s="246"/>
      <c r="Z58" s="246"/>
      <c r="AA58" s="246"/>
      <c r="AB58" s="246">
        <f t="shared" si="0"/>
        <v>1</v>
      </c>
      <c r="AC58" s="225"/>
      <c r="AO58" s="226"/>
      <c r="AP58" s="226"/>
      <c r="AQ58" s="226"/>
      <c r="AR58" s="226"/>
      <c r="AS58" s="226"/>
      <c r="AT58" s="226"/>
      <c r="AU58" s="226"/>
      <c r="AV58" s="226"/>
      <c r="AW58" s="226"/>
      <c r="AX58" s="226"/>
      <c r="AY58" s="226"/>
      <c r="AZ58" s="226"/>
      <c r="BA58" s="226"/>
      <c r="BB58" s="226"/>
      <c r="BC58" s="226"/>
      <c r="BD58" s="226"/>
      <c r="BE58" s="226"/>
      <c r="BF58" s="226"/>
    </row>
    <row r="59" spans="1:63" s="227" customFormat="1" ht="52.2" customHeight="1">
      <c r="A59" s="242"/>
      <c r="B59" s="248" t="s">
        <v>36</v>
      </c>
      <c r="C59" s="249">
        <f t="shared" ref="C59:AA59" si="3">SUM(C28:C58)</f>
        <v>17</v>
      </c>
      <c r="D59" s="249">
        <f t="shared" si="3"/>
        <v>2</v>
      </c>
      <c r="E59" s="249">
        <f t="shared" si="3"/>
        <v>2</v>
      </c>
      <c r="F59" s="249">
        <f t="shared" si="3"/>
        <v>3</v>
      </c>
      <c r="G59" s="249">
        <f t="shared" si="3"/>
        <v>2</v>
      </c>
      <c r="H59" s="249">
        <f t="shared" si="3"/>
        <v>17</v>
      </c>
      <c r="I59" s="249">
        <f t="shared" si="3"/>
        <v>2</v>
      </c>
      <c r="J59" s="249">
        <f t="shared" si="3"/>
        <v>0</v>
      </c>
      <c r="K59" s="249">
        <f t="shared" si="3"/>
        <v>5</v>
      </c>
      <c r="L59" s="249">
        <f t="shared" si="3"/>
        <v>1</v>
      </c>
      <c r="M59" s="249">
        <f t="shared" si="3"/>
        <v>39</v>
      </c>
      <c r="N59" s="249">
        <f t="shared" si="3"/>
        <v>17</v>
      </c>
      <c r="O59" s="249">
        <f t="shared" si="3"/>
        <v>5</v>
      </c>
      <c r="P59" s="249">
        <f t="shared" si="3"/>
        <v>11</v>
      </c>
      <c r="Q59" s="249">
        <f t="shared" si="3"/>
        <v>0</v>
      </c>
      <c r="R59" s="249">
        <f t="shared" si="3"/>
        <v>14</v>
      </c>
      <c r="S59" s="249">
        <f t="shared" si="3"/>
        <v>0</v>
      </c>
      <c r="T59" s="249">
        <f t="shared" si="3"/>
        <v>0</v>
      </c>
      <c r="U59" s="249">
        <f t="shared" si="3"/>
        <v>1</v>
      </c>
      <c r="V59" s="249">
        <f t="shared" si="3"/>
        <v>0</v>
      </c>
      <c r="W59" s="249">
        <f t="shared" si="3"/>
        <v>0</v>
      </c>
      <c r="X59" s="249">
        <f t="shared" si="3"/>
        <v>0</v>
      </c>
      <c r="Y59" s="249">
        <f t="shared" si="3"/>
        <v>5</v>
      </c>
      <c r="Z59" s="249">
        <f t="shared" si="3"/>
        <v>1</v>
      </c>
      <c r="AA59" s="249">
        <f t="shared" si="3"/>
        <v>0</v>
      </c>
      <c r="AB59" s="249">
        <f>SUM(AB28:AB58)</f>
        <v>144</v>
      </c>
      <c r="AC59" s="225"/>
      <c r="AO59" s="226"/>
      <c r="AP59" s="226"/>
      <c r="AQ59" s="226"/>
      <c r="AR59" s="226"/>
      <c r="AS59" s="226"/>
      <c r="AT59" s="226"/>
      <c r="AU59" s="226"/>
      <c r="AV59" s="226"/>
      <c r="AW59" s="226"/>
      <c r="AX59" s="226"/>
      <c r="AY59" s="226"/>
      <c r="AZ59" s="226"/>
      <c r="BA59" s="226"/>
      <c r="BB59" s="226"/>
      <c r="BC59" s="226"/>
      <c r="BD59" s="226"/>
      <c r="BE59" s="226"/>
      <c r="BF59" s="226"/>
    </row>
    <row r="60" spans="1:63" ht="52.2" customHeight="1" thickBo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14"/>
      <c r="AC60" s="6"/>
      <c r="AD60" s="6"/>
      <c r="AE60" s="6"/>
      <c r="AF60" s="6"/>
      <c r="AG60" s="6"/>
      <c r="AH60" s="1"/>
      <c r="AI60" s="1"/>
      <c r="AJ60" s="1"/>
      <c r="AK60" s="1"/>
      <c r="AL60" s="1"/>
      <c r="AM60" s="1"/>
      <c r="AN60" s="1"/>
      <c r="AO60" s="1"/>
      <c r="AP60" s="1"/>
      <c r="AQ60" s="1"/>
      <c r="AR60" s="1"/>
      <c r="AS60" s="1"/>
      <c r="AT60" s="1"/>
      <c r="AU60" s="1"/>
      <c r="AV60" s="1"/>
      <c r="AW60" s="1"/>
      <c r="AX60" s="1"/>
      <c r="AY60" s="1"/>
      <c r="AZ60" s="1"/>
      <c r="BA60" s="1"/>
      <c r="BB60" s="1"/>
      <c r="BC60" s="1"/>
      <c r="BD60" s="1"/>
      <c r="BE60" s="1"/>
      <c r="BF60" s="1"/>
    </row>
    <row r="61" spans="1:63" ht="52.2" customHeight="1" thickTop="1" thickBot="1">
      <c r="A61" s="582" t="str">
        <f>CONCATENATE("INCÊNDIOS - OCORRÊNCIAS DIÁRIAS EM "&amp;TEXT(AQ3,"DD")&amp;"/"&amp;TEXT(AQ3,"MM")&amp;"/"&amp;TEXT(AQ3,"AAA"))</f>
        <v>INCÊNDIOS - OCORRÊNCIAS DIÁRIAS EM 02/08/2026</v>
      </c>
      <c r="B61" s="583"/>
      <c r="C61" s="583"/>
      <c r="D61" s="583"/>
      <c r="E61" s="583"/>
      <c r="F61" s="583"/>
      <c r="G61" s="583"/>
      <c r="H61" s="583"/>
      <c r="I61" s="583"/>
      <c r="J61" s="583"/>
      <c r="K61" s="583"/>
      <c r="L61" s="583"/>
      <c r="M61" s="583"/>
      <c r="N61" s="584"/>
      <c r="O61" s="1"/>
      <c r="P61" s="728" t="str">
        <f>CONCATENATE("INCÊNDIOS - OCORRÊNCIAS DE 01/06/2026 À "&amp;TEXT(AQ3,"DD")&amp;"/"&amp;TEXT(AQ3,"MM")&amp;"/"&amp;TEXT(AQ3,"AAA"))</f>
        <v>INCÊNDIOS - OCORRÊNCIAS DE 01/06/2026 À 02/08/2026</v>
      </c>
      <c r="Q61" s="729"/>
      <c r="R61" s="729"/>
      <c r="S61" s="729"/>
      <c r="T61" s="729"/>
      <c r="U61" s="729"/>
      <c r="V61" s="729"/>
      <c r="W61" s="729"/>
      <c r="X61" s="729"/>
      <c r="Y61" s="729"/>
      <c r="Z61" s="729"/>
      <c r="AA61" s="729"/>
      <c r="AB61" s="729"/>
      <c r="AC61" s="729"/>
      <c r="AD61" s="729"/>
      <c r="AE61" s="729"/>
      <c r="AF61" s="729"/>
      <c r="AG61" s="729"/>
      <c r="AH61" s="729"/>
      <c r="AI61" s="729"/>
      <c r="AJ61" s="729"/>
      <c r="AN61" s="1"/>
      <c r="AO61" s="1"/>
      <c r="AP61" s="1"/>
      <c r="AQ61" s="706">
        <f>AQ5</f>
        <v>46235</v>
      </c>
      <c r="AR61" s="707"/>
      <c r="AS61" s="707"/>
      <c r="AT61" s="707"/>
      <c r="AU61" s="707"/>
      <c r="AV61" s="707"/>
      <c r="AW61" s="707"/>
      <c r="AX61" s="707"/>
      <c r="AY61" s="707"/>
      <c r="AZ61" s="707"/>
      <c r="BA61" s="707"/>
      <c r="BB61" s="707"/>
      <c r="BC61" s="707"/>
      <c r="BD61" s="707"/>
      <c r="BE61" s="708"/>
      <c r="BF61" s="708"/>
      <c r="BG61" s="708"/>
      <c r="BH61" s="708"/>
      <c r="BI61" s="708"/>
      <c r="BJ61" s="707"/>
      <c r="BK61" s="707"/>
    </row>
    <row r="62" spans="1:63" ht="253.5" customHeight="1" thickTop="1" thickBot="1">
      <c r="A62" s="16" t="s">
        <v>15</v>
      </c>
      <c r="B62" s="17" t="s">
        <v>16</v>
      </c>
      <c r="C62" s="573" t="s">
        <v>67</v>
      </c>
      <c r="D62" s="574"/>
      <c r="E62" s="575"/>
      <c r="F62" s="576" t="s">
        <v>68</v>
      </c>
      <c r="G62" s="577"/>
      <c r="H62" s="578"/>
      <c r="I62" s="579" t="s">
        <v>16019</v>
      </c>
      <c r="J62" s="580"/>
      <c r="K62" s="581"/>
      <c r="L62" s="15"/>
      <c r="M62" s="585" t="s">
        <v>16008</v>
      </c>
      <c r="N62" s="586"/>
      <c r="O62" s="15"/>
      <c r="P62" s="269" t="s">
        <v>15</v>
      </c>
      <c r="Q62" s="468" t="s">
        <v>16</v>
      </c>
      <c r="R62" s="469"/>
      <c r="S62" s="469"/>
      <c r="T62" s="469"/>
      <c r="U62" s="730" t="s">
        <v>67</v>
      </c>
      <c r="V62" s="731"/>
      <c r="W62" s="731"/>
      <c r="X62" s="310" t="s">
        <v>68</v>
      </c>
      <c r="Y62" s="309"/>
      <c r="Z62" s="309"/>
      <c r="AA62" s="590" t="s">
        <v>16019</v>
      </c>
      <c r="AB62" s="590"/>
      <c r="AC62" s="590"/>
      <c r="AD62" s="590" t="s">
        <v>16030</v>
      </c>
      <c r="AE62" s="590"/>
      <c r="AF62" s="732" t="s">
        <v>16029</v>
      </c>
      <c r="AG62" s="733"/>
      <c r="AH62" s="733"/>
      <c r="AI62" s="280"/>
      <c r="AJ62" s="283" t="s">
        <v>16008</v>
      </c>
      <c r="AK62" s="278"/>
      <c r="AL62" s="276"/>
      <c r="AM62" s="276"/>
      <c r="AN62" s="276"/>
      <c r="AO62" s="1"/>
      <c r="AP62" s="1"/>
      <c r="AQ62" s="288" t="s">
        <v>15</v>
      </c>
      <c r="AR62" s="589" t="s">
        <v>16</v>
      </c>
      <c r="AS62" s="589"/>
      <c r="AT62" s="589"/>
      <c r="AU62" s="589"/>
      <c r="AV62" s="589" t="s">
        <v>67</v>
      </c>
      <c r="AW62" s="589"/>
      <c r="AX62" s="589"/>
      <c r="AY62" s="589" t="s">
        <v>68</v>
      </c>
      <c r="AZ62" s="589"/>
      <c r="BA62" s="589"/>
      <c r="BB62" s="656" t="s">
        <v>16019</v>
      </c>
      <c r="BC62" s="656"/>
      <c r="BD62" s="657"/>
      <c r="BE62" s="658" t="s">
        <v>16020</v>
      </c>
      <c r="BF62" s="659"/>
      <c r="BG62" s="659" t="s">
        <v>16029</v>
      </c>
      <c r="BH62" s="659"/>
      <c r="BI62" s="712"/>
      <c r="BJ62" s="342"/>
      <c r="BK62" s="338" t="s">
        <v>16008</v>
      </c>
    </row>
    <row r="63" spans="1:63" ht="64.2" customHeight="1" thickTop="1" thickBot="1">
      <c r="A63" s="18">
        <v>1</v>
      </c>
      <c r="B63" s="240" t="s">
        <v>24</v>
      </c>
      <c r="C63" s="430">
        <v>6</v>
      </c>
      <c r="D63" s="431"/>
      <c r="E63" s="432"/>
      <c r="F63" s="430">
        <v>19</v>
      </c>
      <c r="G63" s="431"/>
      <c r="H63" s="432"/>
      <c r="I63" s="433">
        <v>45</v>
      </c>
      <c r="J63" s="434"/>
      <c r="K63" s="435"/>
      <c r="L63" s="247"/>
      <c r="M63" s="305">
        <f>SUM(C63:H63)</f>
        <v>25</v>
      </c>
      <c r="N63" s="306"/>
      <c r="O63" s="247"/>
      <c r="P63" s="273">
        <v>1</v>
      </c>
      <c r="Q63" s="300" t="str">
        <f>B63</f>
        <v>Manaus</v>
      </c>
      <c r="R63" s="301"/>
      <c r="S63" s="301"/>
      <c r="T63" s="302"/>
      <c r="U63" s="444">
        <f t="shared" ref="U63:U91" si="4">AV63+C63</f>
        <v>260</v>
      </c>
      <c r="V63" s="445"/>
      <c r="W63" s="446"/>
      <c r="X63" s="444">
        <f>F63+AY63</f>
        <v>158</v>
      </c>
      <c r="Y63" s="445"/>
      <c r="Z63" s="446"/>
      <c r="AA63" s="454">
        <f t="shared" ref="AA63:AA93" si="5">I63+BB63</f>
        <v>318</v>
      </c>
      <c r="AB63" s="455"/>
      <c r="AC63" s="456"/>
      <c r="AD63" s="557">
        <v>5</v>
      </c>
      <c r="AE63" s="558"/>
      <c r="AF63" s="562">
        <v>35406</v>
      </c>
      <c r="AG63" s="563"/>
      <c r="AH63" s="564"/>
      <c r="AI63" s="281"/>
      <c r="AJ63" s="311">
        <f t="shared" ref="AJ63:AJ72" si="6">SUM(U63:Z63)</f>
        <v>418</v>
      </c>
      <c r="AK63" s="279"/>
      <c r="AL63" s="275"/>
      <c r="AM63" s="275"/>
      <c r="AN63" s="275"/>
      <c r="AO63" s="1"/>
      <c r="AP63" s="1"/>
      <c r="AQ63" s="289">
        <v>1</v>
      </c>
      <c r="AR63" s="350" t="s">
        <v>24</v>
      </c>
      <c r="AS63" s="351"/>
      <c r="AT63" s="351"/>
      <c r="AU63" s="352"/>
      <c r="AV63" s="660">
        <v>254</v>
      </c>
      <c r="AW63" s="661"/>
      <c r="AX63" s="662"/>
      <c r="AY63" s="713">
        <v>139</v>
      </c>
      <c r="AZ63" s="661"/>
      <c r="BA63" s="662"/>
      <c r="BB63" s="714">
        <v>273</v>
      </c>
      <c r="BC63" s="715"/>
      <c r="BD63" s="716"/>
      <c r="BE63" s="436">
        <v>5</v>
      </c>
      <c r="BF63" s="437"/>
      <c r="BG63" s="438">
        <v>24730</v>
      </c>
      <c r="BH63" s="439"/>
      <c r="BI63" s="440"/>
      <c r="BJ63" s="343"/>
      <c r="BK63" s="355">
        <v>393</v>
      </c>
    </row>
    <row r="64" spans="1:63" ht="64.2" customHeight="1" thickTop="1" thickBot="1">
      <c r="A64" s="245"/>
      <c r="B64" s="240" t="s">
        <v>145</v>
      </c>
      <c r="C64" s="430"/>
      <c r="D64" s="431"/>
      <c r="E64" s="432"/>
      <c r="F64" s="430"/>
      <c r="G64" s="431"/>
      <c r="H64" s="432"/>
      <c r="I64" s="433"/>
      <c r="J64" s="434"/>
      <c r="K64" s="435"/>
      <c r="L64" s="247"/>
      <c r="M64" s="305">
        <f t="shared" ref="M64:M93" si="7">SUM(C64:H64)</f>
        <v>0</v>
      </c>
      <c r="N64" s="306"/>
      <c r="O64" s="247"/>
      <c r="P64" s="273">
        <v>2</v>
      </c>
      <c r="Q64" s="300" t="s">
        <v>145</v>
      </c>
      <c r="R64" s="301"/>
      <c r="S64" s="301"/>
      <c r="T64" s="302"/>
      <c r="U64" s="444">
        <f t="shared" si="4"/>
        <v>1</v>
      </c>
      <c r="V64" s="445"/>
      <c r="W64" s="446"/>
      <c r="X64" s="444">
        <f t="shared" ref="X64:X93" si="8">F64+AY64</f>
        <v>9</v>
      </c>
      <c r="Y64" s="445"/>
      <c r="Z64" s="446"/>
      <c r="AA64" s="454">
        <f t="shared" si="5"/>
        <v>25</v>
      </c>
      <c r="AB64" s="455"/>
      <c r="AC64" s="456"/>
      <c r="AD64" s="557">
        <v>18</v>
      </c>
      <c r="AE64" s="558"/>
      <c r="AF64" s="562">
        <v>900</v>
      </c>
      <c r="AG64" s="563"/>
      <c r="AH64" s="564"/>
      <c r="AI64" s="281"/>
      <c r="AJ64" s="311">
        <f t="shared" si="6"/>
        <v>10</v>
      </c>
      <c r="AK64" s="279"/>
      <c r="AL64" s="275"/>
      <c r="AM64" s="275"/>
      <c r="AN64" s="275"/>
      <c r="AO64" s="1"/>
      <c r="AP64" s="1"/>
      <c r="AQ64" s="289">
        <v>2</v>
      </c>
      <c r="AR64" s="350" t="s">
        <v>145</v>
      </c>
      <c r="AS64" s="351"/>
      <c r="AT64" s="351"/>
      <c r="AU64" s="352"/>
      <c r="AV64" s="447">
        <v>1</v>
      </c>
      <c r="AW64" s="445"/>
      <c r="AX64" s="446"/>
      <c r="AY64" s="444">
        <v>9</v>
      </c>
      <c r="AZ64" s="445"/>
      <c r="BA64" s="446"/>
      <c r="BB64" s="454">
        <v>25</v>
      </c>
      <c r="BC64" s="455"/>
      <c r="BD64" s="551"/>
      <c r="BE64" s="436">
        <v>14</v>
      </c>
      <c r="BF64" s="437"/>
      <c r="BG64" s="438">
        <v>900</v>
      </c>
      <c r="BH64" s="439"/>
      <c r="BI64" s="440"/>
      <c r="BJ64" s="343"/>
      <c r="BK64" s="355">
        <v>10</v>
      </c>
    </row>
    <row r="65" spans="1:64" ht="64.2" customHeight="1" thickTop="1" thickBot="1">
      <c r="A65" s="245"/>
      <c r="B65" s="240" t="s">
        <v>16021</v>
      </c>
      <c r="C65" s="565"/>
      <c r="D65" s="431"/>
      <c r="E65" s="432"/>
      <c r="F65" s="430"/>
      <c r="G65" s="431"/>
      <c r="H65" s="432"/>
      <c r="I65" s="433"/>
      <c r="J65" s="434"/>
      <c r="K65" s="435"/>
      <c r="L65" s="247"/>
      <c r="M65" s="305">
        <f t="shared" si="7"/>
        <v>0</v>
      </c>
      <c r="N65" s="306"/>
      <c r="O65" s="247"/>
      <c r="P65" s="273">
        <v>3</v>
      </c>
      <c r="Q65" s="300" t="str">
        <f>B65</f>
        <v>Atalaia do Norte</v>
      </c>
      <c r="R65" s="301"/>
      <c r="S65" s="301"/>
      <c r="T65" s="302"/>
      <c r="U65" s="444">
        <f>AV65+C65</f>
        <v>0</v>
      </c>
      <c r="V65" s="445"/>
      <c r="W65" s="446"/>
      <c r="X65" s="444">
        <f t="shared" si="8"/>
        <v>1</v>
      </c>
      <c r="Y65" s="445"/>
      <c r="Z65" s="446"/>
      <c r="AA65" s="454">
        <f t="shared" si="5"/>
        <v>4</v>
      </c>
      <c r="AB65" s="455"/>
      <c r="AC65" s="456"/>
      <c r="AD65" s="557">
        <v>3</v>
      </c>
      <c r="AE65" s="558"/>
      <c r="AF65" s="562">
        <v>650</v>
      </c>
      <c r="AG65" s="563"/>
      <c r="AH65" s="564"/>
      <c r="AI65" s="281"/>
      <c r="AJ65" s="311">
        <f t="shared" si="6"/>
        <v>1</v>
      </c>
      <c r="AK65" s="279"/>
      <c r="AL65" s="275"/>
      <c r="AM65" s="275"/>
      <c r="AN65" s="275"/>
      <c r="AO65" s="1"/>
      <c r="AP65" s="1"/>
      <c r="AQ65" s="289">
        <v>3</v>
      </c>
      <c r="AR65" s="350" t="s">
        <v>16021</v>
      </c>
      <c r="AS65" s="353"/>
      <c r="AT65" s="353"/>
      <c r="AU65" s="354"/>
      <c r="AV65" s="447">
        <v>0</v>
      </c>
      <c r="AW65" s="445"/>
      <c r="AX65" s="446"/>
      <c r="AY65" s="444">
        <v>1</v>
      </c>
      <c r="AZ65" s="445"/>
      <c r="BA65" s="446"/>
      <c r="BB65" s="454">
        <v>4</v>
      </c>
      <c r="BC65" s="455"/>
      <c r="BD65" s="551"/>
      <c r="BE65" s="436">
        <v>3</v>
      </c>
      <c r="BF65" s="437"/>
      <c r="BG65" s="438">
        <v>650</v>
      </c>
      <c r="BH65" s="439"/>
      <c r="BI65" s="440"/>
      <c r="BJ65" s="343"/>
      <c r="BK65" s="355">
        <v>1</v>
      </c>
    </row>
    <row r="66" spans="1:64" ht="64.2" customHeight="1" thickTop="1" thickBot="1">
      <c r="A66" s="19">
        <v>2</v>
      </c>
      <c r="B66" s="240" t="s">
        <v>167</v>
      </c>
      <c r="C66" s="463"/>
      <c r="D66" s="464"/>
      <c r="E66" s="465"/>
      <c r="F66" s="570"/>
      <c r="G66" s="571"/>
      <c r="H66" s="572"/>
      <c r="I66" s="463"/>
      <c r="J66" s="464"/>
      <c r="K66" s="465"/>
      <c r="L66" s="247"/>
      <c r="M66" s="305">
        <f t="shared" si="7"/>
        <v>0</v>
      </c>
      <c r="N66" s="306"/>
      <c r="O66" s="247"/>
      <c r="P66" s="273">
        <v>4</v>
      </c>
      <c r="Q66" s="300" t="str">
        <f t="shared" ref="Q66:Q93" si="9">B66</f>
        <v>Autazes</v>
      </c>
      <c r="R66" s="301"/>
      <c r="S66" s="301"/>
      <c r="T66" s="302"/>
      <c r="U66" s="444">
        <f>AV66+C66</f>
        <v>9</v>
      </c>
      <c r="V66" s="445"/>
      <c r="W66" s="446"/>
      <c r="X66" s="444">
        <f t="shared" si="8"/>
        <v>11</v>
      </c>
      <c r="Y66" s="445"/>
      <c r="Z66" s="446"/>
      <c r="AA66" s="454">
        <f t="shared" si="5"/>
        <v>33</v>
      </c>
      <c r="AB66" s="455"/>
      <c r="AC66" s="456"/>
      <c r="AD66" s="557">
        <v>21</v>
      </c>
      <c r="AE66" s="558"/>
      <c r="AF66" s="562">
        <v>8050</v>
      </c>
      <c r="AG66" s="563"/>
      <c r="AH66" s="564"/>
      <c r="AI66" s="281"/>
      <c r="AJ66" s="311">
        <f t="shared" si="6"/>
        <v>20</v>
      </c>
      <c r="AK66" s="279"/>
      <c r="AL66" s="275"/>
      <c r="AM66" s="275"/>
      <c r="AN66" s="275"/>
      <c r="AO66" s="1"/>
      <c r="AP66" s="1"/>
      <c r="AQ66" s="289">
        <v>4</v>
      </c>
      <c r="AR66" s="350" t="s">
        <v>167</v>
      </c>
      <c r="AS66" s="351"/>
      <c r="AT66" s="351"/>
      <c r="AU66" s="352"/>
      <c r="AV66" s="447">
        <v>9</v>
      </c>
      <c r="AW66" s="445"/>
      <c r="AX66" s="446"/>
      <c r="AY66" s="444">
        <v>11</v>
      </c>
      <c r="AZ66" s="445"/>
      <c r="BA66" s="446"/>
      <c r="BB66" s="454">
        <v>33</v>
      </c>
      <c r="BC66" s="455"/>
      <c r="BD66" s="551"/>
      <c r="BE66" s="436">
        <v>22</v>
      </c>
      <c r="BF66" s="437"/>
      <c r="BG66" s="438">
        <v>7650</v>
      </c>
      <c r="BH66" s="439"/>
      <c r="BI66" s="440"/>
      <c r="BJ66" s="343"/>
      <c r="BK66" s="355">
        <v>20</v>
      </c>
    </row>
    <row r="67" spans="1:64" ht="64.2" customHeight="1" thickTop="1" thickBot="1">
      <c r="A67" s="236"/>
      <c r="B67" s="240" t="s">
        <v>16027</v>
      </c>
      <c r="C67" s="463"/>
      <c r="D67" s="464"/>
      <c r="E67" s="465"/>
      <c r="F67" s="448"/>
      <c r="G67" s="449"/>
      <c r="H67" s="450"/>
      <c r="I67" s="463"/>
      <c r="J67" s="464"/>
      <c r="K67" s="465"/>
      <c r="L67" s="247"/>
      <c r="M67" s="305">
        <f t="shared" si="7"/>
        <v>0</v>
      </c>
      <c r="N67" s="306"/>
      <c r="O67" s="247"/>
      <c r="P67" s="273">
        <v>5</v>
      </c>
      <c r="Q67" s="300" t="s">
        <v>16027</v>
      </c>
      <c r="R67" s="301"/>
      <c r="S67" s="301"/>
      <c r="T67" s="302"/>
      <c r="U67" s="444">
        <f t="shared" si="4"/>
        <v>1</v>
      </c>
      <c r="V67" s="445"/>
      <c r="W67" s="446"/>
      <c r="X67" s="444">
        <f t="shared" si="8"/>
        <v>0</v>
      </c>
      <c r="Y67" s="445"/>
      <c r="Z67" s="446"/>
      <c r="AA67" s="454">
        <f t="shared" si="5"/>
        <v>0</v>
      </c>
      <c r="AB67" s="455"/>
      <c r="AC67" s="456"/>
      <c r="AD67" s="557">
        <v>10</v>
      </c>
      <c r="AE67" s="558"/>
      <c r="AF67" s="562">
        <v>450</v>
      </c>
      <c r="AG67" s="563"/>
      <c r="AH67" s="564"/>
      <c r="AI67" s="281"/>
      <c r="AJ67" s="311">
        <f t="shared" si="6"/>
        <v>1</v>
      </c>
      <c r="AK67" s="279"/>
      <c r="AL67" s="275"/>
      <c r="AM67" s="275"/>
      <c r="AN67" s="275"/>
      <c r="AO67" s="1"/>
      <c r="AP67" s="1"/>
      <c r="AQ67" s="289">
        <v>5</v>
      </c>
      <c r="AR67" s="350" t="s">
        <v>16027</v>
      </c>
      <c r="AS67" s="351"/>
      <c r="AT67" s="351"/>
      <c r="AU67" s="352"/>
      <c r="AV67" s="447">
        <v>1</v>
      </c>
      <c r="AW67" s="445"/>
      <c r="AX67" s="446"/>
      <c r="AY67" s="444">
        <v>0</v>
      </c>
      <c r="AZ67" s="445"/>
      <c r="BA67" s="446"/>
      <c r="BB67" s="454">
        <v>0</v>
      </c>
      <c r="BC67" s="455"/>
      <c r="BD67" s="551"/>
      <c r="BE67" s="436">
        <v>10</v>
      </c>
      <c r="BF67" s="437"/>
      <c r="BG67" s="438">
        <v>450</v>
      </c>
      <c r="BH67" s="439"/>
      <c r="BI67" s="440"/>
      <c r="BJ67" s="343"/>
      <c r="BK67" s="355">
        <v>1</v>
      </c>
    </row>
    <row r="68" spans="1:64" ht="64.2" customHeight="1" thickTop="1" thickBot="1">
      <c r="A68" s="236"/>
      <c r="B68" s="240" t="s">
        <v>16028</v>
      </c>
      <c r="C68" s="463"/>
      <c r="D68" s="464"/>
      <c r="E68" s="465"/>
      <c r="F68" s="448"/>
      <c r="G68" s="449"/>
      <c r="H68" s="450"/>
      <c r="I68" s="463"/>
      <c r="J68" s="464"/>
      <c r="K68" s="465"/>
      <c r="L68" s="247"/>
      <c r="M68" s="305">
        <f t="shared" si="7"/>
        <v>0</v>
      </c>
      <c r="N68" s="306"/>
      <c r="O68" s="247"/>
      <c r="P68" s="273">
        <v>6</v>
      </c>
      <c r="Q68" s="300" t="s">
        <v>136</v>
      </c>
      <c r="R68" s="301"/>
      <c r="S68" s="301"/>
      <c r="T68" s="302"/>
      <c r="U68" s="444">
        <f t="shared" si="4"/>
        <v>1</v>
      </c>
      <c r="V68" s="445"/>
      <c r="W68" s="446"/>
      <c r="X68" s="444">
        <f t="shared" si="8"/>
        <v>13</v>
      </c>
      <c r="Y68" s="445"/>
      <c r="Z68" s="446"/>
      <c r="AA68" s="454">
        <f t="shared" si="5"/>
        <v>74</v>
      </c>
      <c r="AB68" s="455"/>
      <c r="AC68" s="456"/>
      <c r="AD68" s="557">
        <v>8</v>
      </c>
      <c r="AE68" s="558"/>
      <c r="AF68" s="562">
        <v>22250</v>
      </c>
      <c r="AG68" s="563"/>
      <c r="AH68" s="564"/>
      <c r="AI68" s="281"/>
      <c r="AJ68" s="311">
        <f t="shared" si="6"/>
        <v>14</v>
      </c>
      <c r="AK68" s="719"/>
      <c r="AL68" s="720"/>
      <c r="AM68" s="720"/>
      <c r="AN68" s="275"/>
      <c r="AO68" s="1"/>
      <c r="AP68" s="1"/>
      <c r="AQ68" s="289">
        <v>6</v>
      </c>
      <c r="AR68" s="350" t="s">
        <v>136</v>
      </c>
      <c r="AS68" s="351"/>
      <c r="AT68" s="351"/>
      <c r="AU68" s="352"/>
      <c r="AV68" s="447">
        <v>1</v>
      </c>
      <c r="AW68" s="445"/>
      <c r="AX68" s="446"/>
      <c r="AY68" s="444">
        <v>13</v>
      </c>
      <c r="AZ68" s="445"/>
      <c r="BA68" s="446"/>
      <c r="BB68" s="454">
        <v>74</v>
      </c>
      <c r="BC68" s="455"/>
      <c r="BD68" s="551"/>
      <c r="BE68" s="436">
        <v>8</v>
      </c>
      <c r="BF68" s="437"/>
      <c r="BG68" s="438">
        <v>22250</v>
      </c>
      <c r="BH68" s="439"/>
      <c r="BI68" s="440"/>
      <c r="BJ68" s="343"/>
      <c r="BK68" s="355">
        <v>14</v>
      </c>
    </row>
    <row r="69" spans="1:64" ht="64.2" customHeight="1" thickTop="1" thickBot="1">
      <c r="A69" s="236"/>
      <c r="B69" s="240" t="s">
        <v>16015</v>
      </c>
      <c r="C69" s="463"/>
      <c r="D69" s="464"/>
      <c r="E69" s="465"/>
      <c r="F69" s="448"/>
      <c r="G69" s="449"/>
      <c r="H69" s="450"/>
      <c r="I69" s="463"/>
      <c r="J69" s="464"/>
      <c r="K69" s="465"/>
      <c r="L69" s="247"/>
      <c r="M69" s="305">
        <f t="shared" si="7"/>
        <v>0</v>
      </c>
      <c r="N69" s="306"/>
      <c r="O69" s="247"/>
      <c r="P69" s="273">
        <v>7</v>
      </c>
      <c r="Q69" s="300" t="str">
        <f>B69</f>
        <v>Borba</v>
      </c>
      <c r="R69" s="301"/>
      <c r="S69" s="301"/>
      <c r="T69" s="302"/>
      <c r="U69" s="444">
        <f t="shared" si="4"/>
        <v>3</v>
      </c>
      <c r="V69" s="445"/>
      <c r="W69" s="446"/>
      <c r="X69" s="444">
        <f t="shared" si="8"/>
        <v>7</v>
      </c>
      <c r="Y69" s="445"/>
      <c r="Z69" s="446"/>
      <c r="AA69" s="454">
        <f t="shared" si="5"/>
        <v>47</v>
      </c>
      <c r="AB69" s="455"/>
      <c r="AC69" s="456"/>
      <c r="AD69" s="557">
        <v>4</v>
      </c>
      <c r="AE69" s="558"/>
      <c r="AF69" s="562">
        <v>42750</v>
      </c>
      <c r="AG69" s="563"/>
      <c r="AH69" s="564"/>
      <c r="AI69" s="281"/>
      <c r="AJ69" s="311">
        <f t="shared" si="6"/>
        <v>10</v>
      </c>
      <c r="AK69" s="279"/>
      <c r="AL69" s="275"/>
      <c r="AM69" s="275"/>
      <c r="AN69" s="275"/>
      <c r="AO69" s="1"/>
      <c r="AP69" s="1"/>
      <c r="AQ69" s="289">
        <v>7</v>
      </c>
      <c r="AR69" s="350" t="s">
        <v>16015</v>
      </c>
      <c r="AS69" s="351"/>
      <c r="AT69" s="351"/>
      <c r="AU69" s="352"/>
      <c r="AV69" s="447">
        <v>3</v>
      </c>
      <c r="AW69" s="445"/>
      <c r="AX69" s="446"/>
      <c r="AY69" s="444">
        <v>7</v>
      </c>
      <c r="AZ69" s="445"/>
      <c r="BA69" s="446"/>
      <c r="BB69" s="454">
        <v>47</v>
      </c>
      <c r="BC69" s="455"/>
      <c r="BD69" s="551"/>
      <c r="BE69" s="436">
        <v>4</v>
      </c>
      <c r="BF69" s="437"/>
      <c r="BG69" s="438">
        <v>42750</v>
      </c>
      <c r="BH69" s="439"/>
      <c r="BI69" s="440"/>
      <c r="BJ69" s="343"/>
      <c r="BK69" s="355">
        <v>10</v>
      </c>
    </row>
    <row r="70" spans="1:64" ht="64.2" customHeight="1" thickTop="1" thickBot="1">
      <c r="A70" s="236"/>
      <c r="B70" s="240" t="s">
        <v>272</v>
      </c>
      <c r="C70" s="682"/>
      <c r="D70" s="464"/>
      <c r="E70" s="465"/>
      <c r="F70" s="448"/>
      <c r="G70" s="449"/>
      <c r="H70" s="450"/>
      <c r="I70" s="463"/>
      <c r="J70" s="464"/>
      <c r="K70" s="465"/>
      <c r="L70" s="247"/>
      <c r="M70" s="305">
        <f>SUM(C70:H70)</f>
        <v>0</v>
      </c>
      <c r="N70" s="306"/>
      <c r="O70" s="247"/>
      <c r="P70" s="273">
        <v>8</v>
      </c>
      <c r="Q70" s="331" t="s">
        <v>272</v>
      </c>
      <c r="R70" s="301"/>
      <c r="S70" s="301"/>
      <c r="T70" s="302"/>
      <c r="U70" s="444">
        <f t="shared" si="4"/>
        <v>1</v>
      </c>
      <c r="V70" s="445"/>
      <c r="W70" s="446"/>
      <c r="X70" s="444">
        <f>F70+AY70</f>
        <v>2</v>
      </c>
      <c r="Y70" s="445"/>
      <c r="Z70" s="446"/>
      <c r="AA70" s="454">
        <f t="shared" si="5"/>
        <v>5</v>
      </c>
      <c r="AB70" s="455"/>
      <c r="AC70" s="456"/>
      <c r="AD70" s="557">
        <v>25</v>
      </c>
      <c r="AE70" s="558"/>
      <c r="AF70" s="562">
        <v>60</v>
      </c>
      <c r="AG70" s="563"/>
      <c r="AH70" s="564"/>
      <c r="AI70" s="281"/>
      <c r="AJ70" s="311">
        <f t="shared" si="6"/>
        <v>3</v>
      </c>
      <c r="AK70" s="279"/>
      <c r="AL70" s="275"/>
      <c r="AM70" s="275"/>
      <c r="AN70" s="275"/>
      <c r="AO70" s="1"/>
      <c r="AP70" s="1"/>
      <c r="AQ70" s="289">
        <v>8</v>
      </c>
      <c r="AR70" s="350" t="s">
        <v>272</v>
      </c>
      <c r="AS70" s="351"/>
      <c r="AT70" s="351"/>
      <c r="AU70" s="352"/>
      <c r="AV70" s="447">
        <v>1</v>
      </c>
      <c r="AW70" s="445"/>
      <c r="AX70" s="446"/>
      <c r="AY70" s="444">
        <v>2</v>
      </c>
      <c r="AZ70" s="445"/>
      <c r="BA70" s="446"/>
      <c r="BB70" s="454">
        <v>5</v>
      </c>
      <c r="BC70" s="455"/>
      <c r="BD70" s="551"/>
      <c r="BE70" s="436">
        <v>24</v>
      </c>
      <c r="BF70" s="437"/>
      <c r="BG70" s="438">
        <v>60</v>
      </c>
      <c r="BH70" s="439"/>
      <c r="BI70" s="440"/>
      <c r="BJ70" s="343"/>
      <c r="BK70" s="355">
        <v>3</v>
      </c>
    </row>
    <row r="71" spans="1:64" ht="64.2" customHeight="1" thickTop="1" thickBot="1">
      <c r="A71" s="236"/>
      <c r="B71" s="240" t="s">
        <v>16022</v>
      </c>
      <c r="C71" s="682"/>
      <c r="D71" s="464"/>
      <c r="E71" s="465"/>
      <c r="F71" s="448">
        <v>2</v>
      </c>
      <c r="G71" s="449"/>
      <c r="H71" s="450"/>
      <c r="I71" s="463">
        <v>4</v>
      </c>
      <c r="J71" s="464"/>
      <c r="K71" s="465"/>
      <c r="L71" s="247"/>
      <c r="M71" s="305">
        <f t="shared" si="7"/>
        <v>2</v>
      </c>
      <c r="N71" s="306"/>
      <c r="O71" s="247"/>
      <c r="P71" s="273">
        <v>9</v>
      </c>
      <c r="Q71" s="300" t="str">
        <f t="shared" si="9"/>
        <v>Careiro</v>
      </c>
      <c r="R71" s="301"/>
      <c r="S71" s="301"/>
      <c r="T71" s="302"/>
      <c r="U71" s="444">
        <f t="shared" si="4"/>
        <v>2</v>
      </c>
      <c r="V71" s="445"/>
      <c r="W71" s="446"/>
      <c r="X71" s="444">
        <f t="shared" si="8"/>
        <v>4</v>
      </c>
      <c r="Y71" s="445"/>
      <c r="Z71" s="446"/>
      <c r="AA71" s="454">
        <f t="shared" si="5"/>
        <v>8</v>
      </c>
      <c r="AB71" s="455"/>
      <c r="AC71" s="456"/>
      <c r="AD71" s="557">
        <v>7</v>
      </c>
      <c r="AE71" s="558"/>
      <c r="AF71" s="562">
        <v>500</v>
      </c>
      <c r="AG71" s="563"/>
      <c r="AH71" s="564"/>
      <c r="AI71" s="281"/>
      <c r="AJ71" s="311">
        <f t="shared" si="6"/>
        <v>6</v>
      </c>
      <c r="AK71" s="279"/>
      <c r="AL71" s="275"/>
      <c r="AM71" s="275"/>
      <c r="AN71" s="275"/>
      <c r="AO71" s="1"/>
      <c r="AP71" s="1"/>
      <c r="AQ71" s="289">
        <v>9</v>
      </c>
      <c r="AR71" s="350" t="s">
        <v>16022</v>
      </c>
      <c r="AS71" s="351"/>
      <c r="AT71" s="351"/>
      <c r="AU71" s="352"/>
      <c r="AV71" s="447">
        <v>2</v>
      </c>
      <c r="AW71" s="445"/>
      <c r="AX71" s="446"/>
      <c r="AY71" s="444">
        <v>2</v>
      </c>
      <c r="AZ71" s="445"/>
      <c r="BA71" s="446"/>
      <c r="BB71" s="454">
        <v>4</v>
      </c>
      <c r="BC71" s="455"/>
      <c r="BD71" s="551"/>
      <c r="BE71" s="436">
        <v>3</v>
      </c>
      <c r="BF71" s="437"/>
      <c r="BG71" s="438">
        <v>50</v>
      </c>
      <c r="BH71" s="439"/>
      <c r="BI71" s="440"/>
      <c r="BJ71" s="343"/>
      <c r="BK71" s="355">
        <v>4</v>
      </c>
    </row>
    <row r="72" spans="1:64" ht="64.2" customHeight="1" thickTop="1" thickBot="1">
      <c r="A72" s="236"/>
      <c r="B72" s="240" t="s">
        <v>16012</v>
      </c>
      <c r="C72" s="682"/>
      <c r="D72" s="464"/>
      <c r="E72" s="465"/>
      <c r="F72" s="448"/>
      <c r="G72" s="449"/>
      <c r="H72" s="450"/>
      <c r="I72" s="463"/>
      <c r="J72" s="464"/>
      <c r="K72" s="465"/>
      <c r="L72" s="247"/>
      <c r="M72" s="305">
        <f t="shared" si="7"/>
        <v>0</v>
      </c>
      <c r="N72" s="306"/>
      <c r="O72" s="247"/>
      <c r="P72" s="273">
        <v>10</v>
      </c>
      <c r="Q72" s="300" t="s">
        <v>16012</v>
      </c>
      <c r="R72" s="301"/>
      <c r="S72" s="301"/>
      <c r="T72" s="302"/>
      <c r="U72" s="444">
        <f t="shared" si="4"/>
        <v>3</v>
      </c>
      <c r="V72" s="445"/>
      <c r="W72" s="446"/>
      <c r="X72" s="444">
        <f t="shared" si="8"/>
        <v>0</v>
      </c>
      <c r="Y72" s="445"/>
      <c r="Z72" s="446"/>
      <c r="AA72" s="454">
        <f t="shared" si="5"/>
        <v>0</v>
      </c>
      <c r="AB72" s="455"/>
      <c r="AC72" s="456"/>
      <c r="AD72" s="557">
        <v>0</v>
      </c>
      <c r="AE72" s="558"/>
      <c r="AF72" s="562">
        <v>0</v>
      </c>
      <c r="AG72" s="563"/>
      <c r="AH72" s="564"/>
      <c r="AI72" s="281"/>
      <c r="AJ72" s="311">
        <f t="shared" si="6"/>
        <v>3</v>
      </c>
      <c r="AK72" s="279"/>
      <c r="AL72" s="275"/>
      <c r="AM72" s="275"/>
      <c r="AN72" s="275"/>
      <c r="AO72" s="1"/>
      <c r="AP72" s="1"/>
      <c r="AQ72" s="289">
        <v>10</v>
      </c>
      <c r="AR72" s="350" t="s">
        <v>16012</v>
      </c>
      <c r="AS72" s="351"/>
      <c r="AT72" s="351"/>
      <c r="AU72" s="352"/>
      <c r="AV72" s="447">
        <v>3</v>
      </c>
      <c r="AW72" s="445"/>
      <c r="AX72" s="446"/>
      <c r="AY72" s="444">
        <v>0</v>
      </c>
      <c r="AZ72" s="445"/>
      <c r="BA72" s="446"/>
      <c r="BB72" s="454">
        <v>0</v>
      </c>
      <c r="BC72" s="455"/>
      <c r="BD72" s="551"/>
      <c r="BE72" s="436">
        <v>0</v>
      </c>
      <c r="BF72" s="437"/>
      <c r="BG72" s="438">
        <v>0</v>
      </c>
      <c r="BH72" s="439"/>
      <c r="BI72" s="440"/>
      <c r="BJ72" s="343"/>
      <c r="BK72" s="355">
        <v>3</v>
      </c>
    </row>
    <row r="73" spans="1:64" ht="64.2" customHeight="1" thickTop="1" thickBot="1">
      <c r="A73" s="236"/>
      <c r="B73" s="240" t="s">
        <v>16024</v>
      </c>
      <c r="C73" s="682"/>
      <c r="D73" s="464"/>
      <c r="E73" s="465"/>
      <c r="F73" s="448"/>
      <c r="G73" s="449"/>
      <c r="H73" s="450"/>
      <c r="I73" s="463"/>
      <c r="J73" s="464"/>
      <c r="K73" s="465"/>
      <c r="L73" s="247"/>
      <c r="M73" s="305"/>
      <c r="N73" s="306"/>
      <c r="O73" s="247"/>
      <c r="P73" s="273">
        <v>11</v>
      </c>
      <c r="Q73" s="300" t="s">
        <v>16024</v>
      </c>
      <c r="R73" s="301"/>
      <c r="S73" s="301"/>
      <c r="T73" s="302"/>
      <c r="U73" s="444">
        <f t="shared" si="4"/>
        <v>0</v>
      </c>
      <c r="V73" s="445"/>
      <c r="W73" s="446"/>
      <c r="X73" s="444">
        <f t="shared" si="8"/>
        <v>0</v>
      </c>
      <c r="Y73" s="445"/>
      <c r="Z73" s="446"/>
      <c r="AA73" s="454">
        <f t="shared" si="5"/>
        <v>0</v>
      </c>
      <c r="AB73" s="455"/>
      <c r="AC73" s="456"/>
      <c r="AD73" s="557">
        <v>0</v>
      </c>
      <c r="AE73" s="558"/>
      <c r="AF73" s="562">
        <v>0</v>
      </c>
      <c r="AG73" s="563"/>
      <c r="AH73" s="564"/>
      <c r="AI73" s="281"/>
      <c r="AJ73" s="311">
        <f t="shared" ref="AJ73:AJ93" si="10">SUM(U73:Z73)</f>
        <v>0</v>
      </c>
      <c r="AK73" s="279"/>
      <c r="AL73" s="275"/>
      <c r="AM73" s="275"/>
      <c r="AN73" s="275"/>
      <c r="AO73" s="1"/>
      <c r="AP73" s="1"/>
      <c r="AQ73" s="289">
        <v>11</v>
      </c>
      <c r="AR73" s="350" t="s">
        <v>16024</v>
      </c>
      <c r="AS73" s="351"/>
      <c r="AT73" s="351"/>
      <c r="AU73" s="352"/>
      <c r="AV73" s="447">
        <v>0</v>
      </c>
      <c r="AW73" s="445"/>
      <c r="AX73" s="446"/>
      <c r="AY73" s="444">
        <v>0</v>
      </c>
      <c r="AZ73" s="445"/>
      <c r="BA73" s="446"/>
      <c r="BB73" s="454">
        <v>0</v>
      </c>
      <c r="BC73" s="455"/>
      <c r="BD73" s="551"/>
      <c r="BE73" s="436">
        <v>0</v>
      </c>
      <c r="BF73" s="437"/>
      <c r="BG73" s="438">
        <v>0</v>
      </c>
      <c r="BH73" s="439"/>
      <c r="BI73" s="440"/>
      <c r="BJ73" s="343"/>
      <c r="BK73" s="355">
        <v>0</v>
      </c>
    </row>
    <row r="74" spans="1:64" ht="64.2" customHeight="1" thickTop="1" thickBot="1">
      <c r="A74" s="236"/>
      <c r="B74" s="240" t="s">
        <v>25</v>
      </c>
      <c r="C74" s="430"/>
      <c r="D74" s="431"/>
      <c r="E74" s="432"/>
      <c r="F74" s="430">
        <v>2</v>
      </c>
      <c r="G74" s="431"/>
      <c r="H74" s="432"/>
      <c r="I74" s="433">
        <v>3</v>
      </c>
      <c r="J74" s="434"/>
      <c r="K74" s="435"/>
      <c r="L74" s="247"/>
      <c r="M74" s="305">
        <f>SUM(C74:H74)</f>
        <v>2</v>
      </c>
      <c r="N74" s="306"/>
      <c r="O74" s="247"/>
      <c r="P74" s="273">
        <v>12</v>
      </c>
      <c r="Q74" s="300" t="str">
        <f t="shared" si="9"/>
        <v>Humaitá</v>
      </c>
      <c r="R74" s="301"/>
      <c r="S74" s="301"/>
      <c r="T74" s="302"/>
      <c r="U74" s="444">
        <f t="shared" si="4"/>
        <v>6</v>
      </c>
      <c r="V74" s="445"/>
      <c r="W74" s="446"/>
      <c r="X74" s="444">
        <f t="shared" si="8"/>
        <v>39</v>
      </c>
      <c r="Y74" s="445"/>
      <c r="Z74" s="446"/>
      <c r="AA74" s="454">
        <f t="shared" si="5"/>
        <v>308</v>
      </c>
      <c r="AB74" s="455"/>
      <c r="AC74" s="456"/>
      <c r="AD74" s="557">
        <v>20</v>
      </c>
      <c r="AE74" s="558"/>
      <c r="AF74" s="562">
        <v>125090</v>
      </c>
      <c r="AG74" s="563"/>
      <c r="AH74" s="564"/>
      <c r="AI74" s="281"/>
      <c r="AJ74" s="311">
        <f t="shared" si="10"/>
        <v>45</v>
      </c>
      <c r="AK74" s="502"/>
      <c r="AL74" s="503"/>
      <c r="AM74" s="503"/>
      <c r="AN74" s="503"/>
      <c r="AO74" s="1"/>
      <c r="AP74" s="1"/>
      <c r="AQ74" s="289">
        <v>12</v>
      </c>
      <c r="AR74" s="350" t="s">
        <v>25</v>
      </c>
      <c r="AS74" s="351"/>
      <c r="AT74" s="351"/>
      <c r="AU74" s="352"/>
      <c r="AV74" s="447">
        <v>6</v>
      </c>
      <c r="AW74" s="445"/>
      <c r="AX74" s="446"/>
      <c r="AY74" s="444">
        <v>37</v>
      </c>
      <c r="AZ74" s="445"/>
      <c r="BA74" s="446"/>
      <c r="BB74" s="454">
        <v>305</v>
      </c>
      <c r="BC74" s="455"/>
      <c r="BD74" s="551"/>
      <c r="BE74" s="436">
        <v>18</v>
      </c>
      <c r="BF74" s="437"/>
      <c r="BG74" s="438">
        <v>109830</v>
      </c>
      <c r="BH74" s="439"/>
      <c r="BI74" s="440"/>
      <c r="BK74" s="355">
        <v>43</v>
      </c>
      <c r="BL74" s="258"/>
    </row>
    <row r="75" spans="1:64" ht="64.2" customHeight="1" thickTop="1" thickBot="1">
      <c r="A75" s="18">
        <v>3</v>
      </c>
      <c r="B75" s="240" t="s">
        <v>26</v>
      </c>
      <c r="C75" s="463"/>
      <c r="D75" s="464"/>
      <c r="E75" s="465"/>
      <c r="F75" s="448">
        <v>6</v>
      </c>
      <c r="G75" s="449"/>
      <c r="H75" s="450"/>
      <c r="I75" s="463">
        <v>41</v>
      </c>
      <c r="J75" s="464"/>
      <c r="K75" s="465"/>
      <c r="L75" s="247"/>
      <c r="M75" s="305">
        <f t="shared" si="7"/>
        <v>6</v>
      </c>
      <c r="N75" s="306"/>
      <c r="O75" s="247"/>
      <c r="P75" s="273">
        <v>13</v>
      </c>
      <c r="Q75" s="300" t="str">
        <f t="shared" si="9"/>
        <v>Iranduba</v>
      </c>
      <c r="R75" s="301"/>
      <c r="S75" s="301"/>
      <c r="T75" s="302"/>
      <c r="U75" s="444">
        <f t="shared" si="4"/>
        <v>4</v>
      </c>
      <c r="V75" s="445"/>
      <c r="W75" s="446"/>
      <c r="X75" s="444">
        <f t="shared" si="8"/>
        <v>14</v>
      </c>
      <c r="Y75" s="445"/>
      <c r="Z75" s="446"/>
      <c r="AA75" s="454">
        <f t="shared" si="5"/>
        <v>51</v>
      </c>
      <c r="AB75" s="455"/>
      <c r="AC75" s="456"/>
      <c r="AD75" s="557">
        <v>4</v>
      </c>
      <c r="AE75" s="558"/>
      <c r="AF75" s="562">
        <v>6980</v>
      </c>
      <c r="AG75" s="563"/>
      <c r="AH75" s="564"/>
      <c r="AI75" s="281"/>
      <c r="AJ75" s="311">
        <f t="shared" si="10"/>
        <v>18</v>
      </c>
      <c r="AK75" s="279"/>
      <c r="AL75" s="275"/>
      <c r="AM75" s="275"/>
      <c r="AN75" s="275"/>
      <c r="AO75" s="1"/>
      <c r="AP75" s="1"/>
      <c r="AQ75" s="289">
        <v>13</v>
      </c>
      <c r="AR75" s="350" t="s">
        <v>26</v>
      </c>
      <c r="AS75" s="351"/>
      <c r="AT75" s="351"/>
      <c r="AU75" s="352"/>
      <c r="AV75" s="447">
        <v>4</v>
      </c>
      <c r="AW75" s="445"/>
      <c r="AX75" s="446"/>
      <c r="AY75" s="444">
        <v>8</v>
      </c>
      <c r="AZ75" s="445"/>
      <c r="BA75" s="446"/>
      <c r="BB75" s="454">
        <v>10</v>
      </c>
      <c r="BC75" s="455"/>
      <c r="BD75" s="551"/>
      <c r="BE75" s="436">
        <v>3</v>
      </c>
      <c r="BF75" s="437"/>
      <c r="BG75" s="438">
        <v>2290</v>
      </c>
      <c r="BH75" s="439"/>
      <c r="BI75" s="440"/>
      <c r="BJ75" s="343"/>
      <c r="BK75" s="355">
        <v>12</v>
      </c>
      <c r="BL75" s="356"/>
    </row>
    <row r="76" spans="1:64" ht="64.2" customHeight="1" thickTop="1" thickBot="1">
      <c r="A76" s="19">
        <v>4</v>
      </c>
      <c r="B76" s="240" t="s">
        <v>27</v>
      </c>
      <c r="C76" s="430"/>
      <c r="D76" s="431"/>
      <c r="E76" s="432"/>
      <c r="F76" s="430"/>
      <c r="G76" s="431"/>
      <c r="H76" s="432"/>
      <c r="I76" s="433"/>
      <c r="J76" s="434"/>
      <c r="K76" s="435"/>
      <c r="L76" s="247"/>
      <c r="M76" s="305">
        <f t="shared" si="7"/>
        <v>0</v>
      </c>
      <c r="N76" s="306"/>
      <c r="O76" s="247"/>
      <c r="P76" s="273">
        <v>14</v>
      </c>
      <c r="Q76" s="300" t="str">
        <f t="shared" si="9"/>
        <v>Itacoatiara</v>
      </c>
      <c r="R76" s="301"/>
      <c r="S76" s="301"/>
      <c r="T76" s="302"/>
      <c r="U76" s="444">
        <f t="shared" si="4"/>
        <v>6</v>
      </c>
      <c r="V76" s="445"/>
      <c r="W76" s="446"/>
      <c r="X76" s="444">
        <f t="shared" si="8"/>
        <v>6</v>
      </c>
      <c r="Y76" s="445"/>
      <c r="Z76" s="446"/>
      <c r="AA76" s="454">
        <f t="shared" si="5"/>
        <v>18</v>
      </c>
      <c r="AB76" s="455"/>
      <c r="AC76" s="456"/>
      <c r="AD76" s="557">
        <v>13</v>
      </c>
      <c r="AE76" s="558"/>
      <c r="AF76" s="562">
        <v>1600</v>
      </c>
      <c r="AG76" s="563"/>
      <c r="AH76" s="564"/>
      <c r="AI76" s="281"/>
      <c r="AJ76" s="311">
        <f t="shared" si="10"/>
        <v>12</v>
      </c>
      <c r="AK76" s="279"/>
      <c r="AL76" s="275"/>
      <c r="AM76" s="275"/>
      <c r="AN76" s="275"/>
      <c r="AO76" s="1"/>
      <c r="AP76" s="1"/>
      <c r="AQ76" s="289">
        <v>14</v>
      </c>
      <c r="AR76" s="350" t="s">
        <v>27</v>
      </c>
      <c r="AS76" s="351"/>
      <c r="AT76" s="351"/>
      <c r="AU76" s="352"/>
      <c r="AV76" s="447">
        <v>6</v>
      </c>
      <c r="AW76" s="445"/>
      <c r="AX76" s="446"/>
      <c r="AY76" s="444">
        <v>6</v>
      </c>
      <c r="AZ76" s="445"/>
      <c r="BA76" s="446"/>
      <c r="BB76" s="454">
        <v>18</v>
      </c>
      <c r="BC76" s="455"/>
      <c r="BD76" s="551"/>
      <c r="BE76" s="436">
        <v>13</v>
      </c>
      <c r="BF76" s="437"/>
      <c r="BG76" s="438">
        <v>1600</v>
      </c>
      <c r="BH76" s="439"/>
      <c r="BI76" s="440"/>
      <c r="BJ76" s="343"/>
      <c r="BK76" s="355">
        <v>12</v>
      </c>
      <c r="BL76" s="356"/>
    </row>
    <row r="77" spans="1:64" ht="64.2" customHeight="1" thickTop="1" thickBot="1">
      <c r="A77" s="236"/>
      <c r="B77" s="240" t="s">
        <v>16025</v>
      </c>
      <c r="C77" s="565"/>
      <c r="D77" s="431"/>
      <c r="E77" s="432"/>
      <c r="F77" s="679"/>
      <c r="G77" s="680"/>
      <c r="H77" s="681"/>
      <c r="I77" s="683"/>
      <c r="J77" s="684"/>
      <c r="K77" s="685"/>
      <c r="L77" s="247"/>
      <c r="M77" s="305">
        <f t="shared" si="7"/>
        <v>0</v>
      </c>
      <c r="N77" s="306"/>
      <c r="O77" s="247"/>
      <c r="P77" s="273">
        <v>15</v>
      </c>
      <c r="Q77" s="300" t="str">
        <f t="shared" si="9"/>
        <v>Itapiranga</v>
      </c>
      <c r="R77" s="301"/>
      <c r="S77" s="301"/>
      <c r="T77" s="302"/>
      <c r="U77" s="444">
        <f t="shared" si="4"/>
        <v>3</v>
      </c>
      <c r="V77" s="445"/>
      <c r="W77" s="446"/>
      <c r="X77" s="444">
        <f t="shared" si="8"/>
        <v>8</v>
      </c>
      <c r="Y77" s="445"/>
      <c r="Z77" s="446"/>
      <c r="AA77" s="454">
        <f t="shared" si="5"/>
        <v>147</v>
      </c>
      <c r="AB77" s="455"/>
      <c r="AC77" s="456"/>
      <c r="AD77" s="557">
        <v>4</v>
      </c>
      <c r="AE77" s="558"/>
      <c r="AF77" s="562">
        <v>24360</v>
      </c>
      <c r="AG77" s="563"/>
      <c r="AH77" s="564"/>
      <c r="AI77" s="281"/>
      <c r="AJ77" s="311">
        <f t="shared" si="10"/>
        <v>11</v>
      </c>
      <c r="AK77" s="279"/>
      <c r="AL77" s="275"/>
      <c r="AM77" s="275"/>
      <c r="AN77" s="275"/>
      <c r="AO77" s="1"/>
      <c r="AP77" s="1"/>
      <c r="AQ77" s="289">
        <v>15</v>
      </c>
      <c r="AR77" s="350" t="s">
        <v>16025</v>
      </c>
      <c r="AS77" s="351"/>
      <c r="AT77" s="351"/>
      <c r="AU77" s="352"/>
      <c r="AV77" s="447">
        <v>3</v>
      </c>
      <c r="AW77" s="445"/>
      <c r="AX77" s="446"/>
      <c r="AY77" s="444">
        <v>8</v>
      </c>
      <c r="AZ77" s="445"/>
      <c r="BA77" s="446"/>
      <c r="BB77" s="454">
        <v>147</v>
      </c>
      <c r="BC77" s="455"/>
      <c r="BD77" s="551"/>
      <c r="BE77" s="436">
        <v>4</v>
      </c>
      <c r="BF77" s="437"/>
      <c r="BG77" s="438">
        <v>24360</v>
      </c>
      <c r="BH77" s="439"/>
      <c r="BI77" s="440"/>
      <c r="BJ77" s="343"/>
      <c r="BK77" s="355">
        <v>11</v>
      </c>
      <c r="BL77" s="356"/>
    </row>
    <row r="78" spans="1:64" ht="64.2" customHeight="1" thickTop="1" thickBot="1">
      <c r="A78" s="236"/>
      <c r="B78" s="240" t="s">
        <v>16010</v>
      </c>
      <c r="C78" s="463"/>
      <c r="D78" s="464"/>
      <c r="E78" s="465"/>
      <c r="F78" s="448"/>
      <c r="G78" s="449"/>
      <c r="H78" s="450"/>
      <c r="I78" s="463"/>
      <c r="J78" s="464"/>
      <c r="K78" s="465"/>
      <c r="L78" s="247"/>
      <c r="M78" s="305">
        <f t="shared" si="7"/>
        <v>0</v>
      </c>
      <c r="N78" s="306"/>
      <c r="O78" s="247"/>
      <c r="P78" s="273">
        <v>16</v>
      </c>
      <c r="Q78" s="300" t="str">
        <f t="shared" si="9"/>
        <v>Jutaí</v>
      </c>
      <c r="R78" s="301"/>
      <c r="S78" s="301"/>
      <c r="T78" s="302"/>
      <c r="U78" s="444">
        <f t="shared" si="4"/>
        <v>0</v>
      </c>
      <c r="V78" s="445"/>
      <c r="W78" s="446"/>
      <c r="X78" s="444">
        <f t="shared" si="8"/>
        <v>0</v>
      </c>
      <c r="Y78" s="445"/>
      <c r="Z78" s="446"/>
      <c r="AA78" s="454">
        <f t="shared" si="5"/>
        <v>0</v>
      </c>
      <c r="AB78" s="455"/>
      <c r="AC78" s="456"/>
      <c r="AD78" s="557">
        <v>1</v>
      </c>
      <c r="AE78" s="558"/>
      <c r="AF78" s="562">
        <v>0</v>
      </c>
      <c r="AG78" s="563"/>
      <c r="AH78" s="564"/>
      <c r="AI78" s="281"/>
      <c r="AJ78" s="311">
        <f t="shared" si="10"/>
        <v>0</v>
      </c>
      <c r="AK78" s="279"/>
      <c r="AL78" s="275"/>
      <c r="AM78" s="275"/>
      <c r="AN78" s="275"/>
      <c r="AO78" s="1"/>
      <c r="AP78" s="1"/>
      <c r="AQ78" s="289">
        <v>16</v>
      </c>
      <c r="AR78" s="350" t="s">
        <v>16010</v>
      </c>
      <c r="AS78" s="351"/>
      <c r="AT78" s="351"/>
      <c r="AU78" s="352"/>
      <c r="AV78" s="447">
        <v>0</v>
      </c>
      <c r="AW78" s="445"/>
      <c r="AX78" s="446"/>
      <c r="AY78" s="444">
        <v>0</v>
      </c>
      <c r="AZ78" s="445"/>
      <c r="BA78" s="446"/>
      <c r="BB78" s="454">
        <v>0</v>
      </c>
      <c r="BC78" s="455"/>
      <c r="BD78" s="551"/>
      <c r="BE78" s="436">
        <v>1</v>
      </c>
      <c r="BF78" s="437"/>
      <c r="BG78" s="438">
        <v>0</v>
      </c>
      <c r="BH78" s="439"/>
      <c r="BI78" s="440"/>
      <c r="BJ78" s="343"/>
      <c r="BK78" s="355">
        <v>0</v>
      </c>
      <c r="BL78" s="356"/>
    </row>
    <row r="79" spans="1:64" ht="64.2" customHeight="1" thickTop="1" thickBot="1">
      <c r="A79" s="18">
        <v>5</v>
      </c>
      <c r="B79" s="240" t="s">
        <v>171</v>
      </c>
      <c r="C79" s="430"/>
      <c r="D79" s="431"/>
      <c r="E79" s="432"/>
      <c r="F79" s="430"/>
      <c r="G79" s="431"/>
      <c r="H79" s="432"/>
      <c r="I79" s="433"/>
      <c r="J79" s="434"/>
      <c r="K79" s="435"/>
      <c r="L79" s="247"/>
      <c r="M79" s="305">
        <f t="shared" si="7"/>
        <v>0</v>
      </c>
      <c r="N79" s="306"/>
      <c r="O79" s="247"/>
      <c r="P79" s="273">
        <v>17</v>
      </c>
      <c r="Q79" s="300" t="str">
        <f t="shared" si="9"/>
        <v>Lábrea</v>
      </c>
      <c r="R79" s="301"/>
      <c r="S79" s="301"/>
      <c r="T79" s="302"/>
      <c r="U79" s="444">
        <f t="shared" si="4"/>
        <v>4</v>
      </c>
      <c r="V79" s="445"/>
      <c r="W79" s="446"/>
      <c r="X79" s="444">
        <f t="shared" si="8"/>
        <v>17</v>
      </c>
      <c r="Y79" s="445"/>
      <c r="Z79" s="446"/>
      <c r="AA79" s="454">
        <f t="shared" si="5"/>
        <v>81</v>
      </c>
      <c r="AB79" s="455"/>
      <c r="AC79" s="456"/>
      <c r="AD79" s="557">
        <v>25</v>
      </c>
      <c r="AE79" s="558"/>
      <c r="AF79" s="562">
        <v>80050</v>
      </c>
      <c r="AG79" s="563"/>
      <c r="AH79" s="564"/>
      <c r="AI79" s="281"/>
      <c r="AJ79" s="311">
        <f t="shared" si="10"/>
        <v>21</v>
      </c>
      <c r="AK79" s="279"/>
      <c r="AL79" s="275"/>
      <c r="AM79" s="275"/>
      <c r="AN79" s="275"/>
      <c r="AO79" s="1"/>
      <c r="AP79" s="1"/>
      <c r="AQ79" s="289">
        <v>17</v>
      </c>
      <c r="AR79" s="350" t="s">
        <v>171</v>
      </c>
      <c r="AS79" s="351"/>
      <c r="AT79" s="351"/>
      <c r="AU79" s="352"/>
      <c r="AV79" s="447">
        <v>4</v>
      </c>
      <c r="AW79" s="445"/>
      <c r="AX79" s="446"/>
      <c r="AY79" s="444">
        <v>17</v>
      </c>
      <c r="AZ79" s="445"/>
      <c r="BA79" s="446"/>
      <c r="BB79" s="454">
        <v>81</v>
      </c>
      <c r="BC79" s="455"/>
      <c r="BD79" s="551"/>
      <c r="BE79" s="436">
        <v>25</v>
      </c>
      <c r="BF79" s="437"/>
      <c r="BG79" s="438">
        <v>80050</v>
      </c>
      <c r="BH79" s="439"/>
      <c r="BI79" s="440"/>
      <c r="BJ79" s="343"/>
      <c r="BK79" s="355">
        <v>21</v>
      </c>
      <c r="BL79" s="356"/>
    </row>
    <row r="80" spans="1:64" ht="64.2" customHeight="1" thickTop="1" thickBot="1">
      <c r="A80" s="245"/>
      <c r="B80" s="240" t="s">
        <v>29</v>
      </c>
      <c r="C80" s="463"/>
      <c r="D80" s="464"/>
      <c r="E80" s="465"/>
      <c r="F80" s="448">
        <v>2</v>
      </c>
      <c r="G80" s="449"/>
      <c r="H80" s="450"/>
      <c r="I80" s="463">
        <v>11</v>
      </c>
      <c r="J80" s="464"/>
      <c r="K80" s="465"/>
      <c r="L80" s="247"/>
      <c r="M80" s="305">
        <f t="shared" si="7"/>
        <v>2</v>
      </c>
      <c r="N80" s="306"/>
      <c r="O80" s="247"/>
      <c r="P80" s="273">
        <v>18</v>
      </c>
      <c r="Q80" s="300" t="str">
        <f t="shared" si="9"/>
        <v>Manacapuru</v>
      </c>
      <c r="R80" s="301"/>
      <c r="S80" s="301"/>
      <c r="T80" s="302"/>
      <c r="U80" s="444">
        <f t="shared" si="4"/>
        <v>6</v>
      </c>
      <c r="V80" s="445"/>
      <c r="W80" s="446"/>
      <c r="X80" s="444">
        <f t="shared" si="8"/>
        <v>11</v>
      </c>
      <c r="Y80" s="445"/>
      <c r="Z80" s="446"/>
      <c r="AA80" s="454">
        <f t="shared" si="5"/>
        <v>55</v>
      </c>
      <c r="AB80" s="455"/>
      <c r="AC80" s="456"/>
      <c r="AD80" s="557">
        <v>12</v>
      </c>
      <c r="AE80" s="558"/>
      <c r="AF80" s="562">
        <v>4200</v>
      </c>
      <c r="AG80" s="563"/>
      <c r="AH80" s="564"/>
      <c r="AI80" s="281"/>
      <c r="AJ80" s="311">
        <f t="shared" si="10"/>
        <v>17</v>
      </c>
      <c r="AK80" s="279"/>
      <c r="AL80" s="275"/>
      <c r="AM80" s="275"/>
      <c r="AN80" s="275"/>
      <c r="AO80" s="1"/>
      <c r="AP80" s="1"/>
      <c r="AQ80" s="289">
        <v>18</v>
      </c>
      <c r="AR80" s="350" t="s">
        <v>29</v>
      </c>
      <c r="AS80" s="351"/>
      <c r="AT80" s="351"/>
      <c r="AU80" s="352"/>
      <c r="AV80" s="447">
        <v>6</v>
      </c>
      <c r="AW80" s="445"/>
      <c r="AX80" s="446"/>
      <c r="AY80" s="444">
        <v>9</v>
      </c>
      <c r="AZ80" s="445"/>
      <c r="BA80" s="446"/>
      <c r="BB80" s="454">
        <v>44</v>
      </c>
      <c r="BC80" s="455"/>
      <c r="BD80" s="551"/>
      <c r="BE80" s="436">
        <v>11</v>
      </c>
      <c r="BF80" s="437"/>
      <c r="BG80" s="438">
        <v>2750</v>
      </c>
      <c r="BH80" s="439"/>
      <c r="BI80" s="440"/>
      <c r="BJ80" s="343"/>
      <c r="BK80" s="355">
        <v>15</v>
      </c>
      <c r="BL80" s="356"/>
    </row>
    <row r="81" spans="1:64" ht="64.2" customHeight="1" thickTop="1" thickBot="1">
      <c r="A81" s="245"/>
      <c r="B81" s="240" t="s">
        <v>190</v>
      </c>
      <c r="C81" s="430"/>
      <c r="D81" s="431"/>
      <c r="E81" s="432"/>
      <c r="F81" s="430"/>
      <c r="G81" s="431"/>
      <c r="H81" s="432"/>
      <c r="I81" s="433"/>
      <c r="J81" s="434"/>
      <c r="K81" s="435"/>
      <c r="L81" s="247"/>
      <c r="M81" s="305">
        <f t="shared" si="7"/>
        <v>0</v>
      </c>
      <c r="N81" s="306"/>
      <c r="O81" s="247"/>
      <c r="P81" s="273">
        <v>19</v>
      </c>
      <c r="Q81" s="300" t="str">
        <f t="shared" si="9"/>
        <v>Manaquiri</v>
      </c>
      <c r="R81" s="301"/>
      <c r="S81" s="301"/>
      <c r="T81" s="302"/>
      <c r="U81" s="444">
        <f t="shared" si="4"/>
        <v>1</v>
      </c>
      <c r="V81" s="445"/>
      <c r="W81" s="446"/>
      <c r="X81" s="444">
        <f t="shared" si="8"/>
        <v>6</v>
      </c>
      <c r="Y81" s="445"/>
      <c r="Z81" s="446"/>
      <c r="AA81" s="454">
        <f t="shared" si="5"/>
        <v>31</v>
      </c>
      <c r="AB81" s="455"/>
      <c r="AC81" s="456"/>
      <c r="AD81" s="557">
        <v>1</v>
      </c>
      <c r="AE81" s="558"/>
      <c r="AF81" s="562">
        <v>1650</v>
      </c>
      <c r="AG81" s="563"/>
      <c r="AH81" s="564"/>
      <c r="AI81" s="281"/>
      <c r="AJ81" s="311">
        <f t="shared" si="10"/>
        <v>7</v>
      </c>
      <c r="AK81" s="279"/>
      <c r="AL81" s="275"/>
      <c r="AM81" s="275"/>
      <c r="AN81" s="275"/>
      <c r="AO81" s="1"/>
      <c r="AP81" s="1"/>
      <c r="AQ81" s="289">
        <v>19</v>
      </c>
      <c r="AR81" s="350" t="s">
        <v>190</v>
      </c>
      <c r="AS81" s="351"/>
      <c r="AT81" s="351"/>
      <c r="AU81" s="352"/>
      <c r="AV81" s="447">
        <v>1</v>
      </c>
      <c r="AW81" s="445"/>
      <c r="AX81" s="446"/>
      <c r="AY81" s="444">
        <v>6</v>
      </c>
      <c r="AZ81" s="445"/>
      <c r="BA81" s="446"/>
      <c r="BB81" s="454">
        <v>31</v>
      </c>
      <c r="BC81" s="455"/>
      <c r="BD81" s="551"/>
      <c r="BE81" s="436">
        <v>1</v>
      </c>
      <c r="BF81" s="437"/>
      <c r="BG81" s="438">
        <v>1650</v>
      </c>
      <c r="BH81" s="439"/>
      <c r="BI81" s="440"/>
      <c r="BJ81" s="343"/>
      <c r="BK81" s="355">
        <v>7</v>
      </c>
      <c r="BL81" s="356"/>
    </row>
    <row r="82" spans="1:64" ht="64.2" customHeight="1" thickTop="1" thickBot="1">
      <c r="A82" s="245"/>
      <c r="B82" s="240" t="s">
        <v>179</v>
      </c>
      <c r="C82" s="463"/>
      <c r="D82" s="464"/>
      <c r="E82" s="465"/>
      <c r="F82" s="448"/>
      <c r="G82" s="449"/>
      <c r="H82" s="450"/>
      <c r="I82" s="463"/>
      <c r="J82" s="464"/>
      <c r="K82" s="465"/>
      <c r="L82" s="247"/>
      <c r="M82" s="305">
        <f t="shared" si="7"/>
        <v>0</v>
      </c>
      <c r="N82" s="306"/>
      <c r="O82" s="247"/>
      <c r="P82" s="273">
        <v>20</v>
      </c>
      <c r="Q82" s="300" t="str">
        <f t="shared" si="9"/>
        <v>Manicoré</v>
      </c>
      <c r="R82" s="301"/>
      <c r="S82" s="301"/>
      <c r="T82" s="302"/>
      <c r="U82" s="444">
        <f t="shared" si="4"/>
        <v>1</v>
      </c>
      <c r="V82" s="445"/>
      <c r="W82" s="446"/>
      <c r="X82" s="444">
        <f t="shared" si="8"/>
        <v>10</v>
      </c>
      <c r="Y82" s="445"/>
      <c r="Z82" s="446"/>
      <c r="AA82" s="454">
        <f t="shared" si="5"/>
        <v>15</v>
      </c>
      <c r="AB82" s="455"/>
      <c r="AC82" s="456"/>
      <c r="AD82" s="557">
        <v>30</v>
      </c>
      <c r="AE82" s="558"/>
      <c r="AF82" s="562">
        <v>700</v>
      </c>
      <c r="AG82" s="563"/>
      <c r="AH82" s="564"/>
      <c r="AI82" s="281"/>
      <c r="AJ82" s="311">
        <f t="shared" si="10"/>
        <v>11</v>
      </c>
      <c r="AK82" s="279"/>
      <c r="AL82" s="275"/>
      <c r="AM82" s="275"/>
      <c r="AN82" s="275"/>
      <c r="AO82" s="1"/>
      <c r="AP82" s="1"/>
      <c r="AQ82" s="289">
        <v>20</v>
      </c>
      <c r="AR82" s="350" t="s">
        <v>179</v>
      </c>
      <c r="AS82" s="351"/>
      <c r="AT82" s="351"/>
      <c r="AU82" s="352"/>
      <c r="AV82" s="447">
        <v>1</v>
      </c>
      <c r="AW82" s="445"/>
      <c r="AX82" s="446"/>
      <c r="AY82" s="444">
        <v>10</v>
      </c>
      <c r="AZ82" s="445"/>
      <c r="BA82" s="446"/>
      <c r="BB82" s="454">
        <v>15</v>
      </c>
      <c r="BC82" s="455"/>
      <c r="BD82" s="551"/>
      <c r="BE82" s="436">
        <v>29</v>
      </c>
      <c r="BF82" s="437"/>
      <c r="BG82" s="438">
        <v>700</v>
      </c>
      <c r="BH82" s="439"/>
      <c r="BI82" s="440"/>
      <c r="BJ82" s="343"/>
      <c r="BK82" s="355">
        <v>11</v>
      </c>
      <c r="BL82" s="356"/>
    </row>
    <row r="83" spans="1:64" ht="64.2" customHeight="1" thickTop="1" thickBot="1">
      <c r="A83" s="245"/>
      <c r="B83" s="240" t="s">
        <v>177</v>
      </c>
      <c r="C83" s="682"/>
      <c r="D83" s="464"/>
      <c r="E83" s="465"/>
      <c r="F83" s="448"/>
      <c r="G83" s="449"/>
      <c r="H83" s="450"/>
      <c r="I83" s="463"/>
      <c r="J83" s="464"/>
      <c r="K83" s="465"/>
      <c r="L83" s="247"/>
      <c r="M83" s="305">
        <f t="shared" si="7"/>
        <v>0</v>
      </c>
      <c r="N83" s="306"/>
      <c r="O83" s="247"/>
      <c r="P83" s="273">
        <v>21</v>
      </c>
      <c r="Q83" s="300" t="str">
        <f t="shared" si="9"/>
        <v>Maués</v>
      </c>
      <c r="R83" s="301"/>
      <c r="S83" s="301"/>
      <c r="T83" s="302"/>
      <c r="U83" s="444">
        <f t="shared" si="4"/>
        <v>6</v>
      </c>
      <c r="V83" s="445"/>
      <c r="W83" s="446"/>
      <c r="X83" s="444">
        <f t="shared" si="8"/>
        <v>6</v>
      </c>
      <c r="Y83" s="445"/>
      <c r="Z83" s="446"/>
      <c r="AA83" s="454">
        <f t="shared" si="5"/>
        <v>30</v>
      </c>
      <c r="AB83" s="455"/>
      <c r="AC83" s="456"/>
      <c r="AD83" s="557">
        <v>3</v>
      </c>
      <c r="AE83" s="558"/>
      <c r="AF83" s="562">
        <v>400</v>
      </c>
      <c r="AG83" s="563"/>
      <c r="AH83" s="564"/>
      <c r="AI83" s="281"/>
      <c r="AJ83" s="311">
        <f t="shared" si="10"/>
        <v>12</v>
      </c>
      <c r="AK83" s="279"/>
      <c r="AL83" s="275"/>
      <c r="AM83" s="275"/>
      <c r="AN83" s="275"/>
      <c r="AO83" s="1"/>
      <c r="AP83" s="1"/>
      <c r="AQ83" s="289">
        <v>21</v>
      </c>
      <c r="AR83" s="350" t="s">
        <v>177</v>
      </c>
      <c r="AS83" s="351"/>
      <c r="AT83" s="351"/>
      <c r="AU83" s="352"/>
      <c r="AV83" s="447">
        <v>6</v>
      </c>
      <c r="AW83" s="445"/>
      <c r="AX83" s="446"/>
      <c r="AY83" s="444">
        <v>6</v>
      </c>
      <c r="AZ83" s="445"/>
      <c r="BA83" s="446"/>
      <c r="BB83" s="454">
        <v>30</v>
      </c>
      <c r="BC83" s="455"/>
      <c r="BD83" s="551"/>
      <c r="BE83" s="436">
        <v>3</v>
      </c>
      <c r="BF83" s="437"/>
      <c r="BG83" s="438">
        <v>400</v>
      </c>
      <c r="BH83" s="439"/>
      <c r="BI83" s="440"/>
      <c r="BJ83" s="343"/>
      <c r="BK83" s="355">
        <v>12</v>
      </c>
      <c r="BL83" s="356"/>
    </row>
    <row r="84" spans="1:64" ht="64.2" customHeight="1" thickTop="1" thickBot="1">
      <c r="A84" s="245"/>
      <c r="B84" s="240" t="s">
        <v>16023</v>
      </c>
      <c r="C84" s="682"/>
      <c r="D84" s="464"/>
      <c r="E84" s="465"/>
      <c r="F84" s="448"/>
      <c r="G84" s="449"/>
      <c r="H84" s="450"/>
      <c r="I84" s="463"/>
      <c r="J84" s="464"/>
      <c r="K84" s="465"/>
      <c r="L84" s="247"/>
      <c r="M84" s="305">
        <f t="shared" si="7"/>
        <v>0</v>
      </c>
      <c r="N84" s="306"/>
      <c r="O84" s="247"/>
      <c r="P84" s="273">
        <v>22</v>
      </c>
      <c r="Q84" s="300" t="str">
        <f t="shared" si="9"/>
        <v>Nhamundá</v>
      </c>
      <c r="R84" s="301"/>
      <c r="S84" s="301"/>
      <c r="T84" s="302"/>
      <c r="U84" s="444">
        <f t="shared" si="4"/>
        <v>0</v>
      </c>
      <c r="V84" s="445"/>
      <c r="W84" s="446"/>
      <c r="X84" s="444">
        <f t="shared" si="8"/>
        <v>1</v>
      </c>
      <c r="Y84" s="445"/>
      <c r="Z84" s="446"/>
      <c r="AA84" s="454">
        <f t="shared" si="5"/>
        <v>15</v>
      </c>
      <c r="AB84" s="455"/>
      <c r="AC84" s="456"/>
      <c r="AD84" s="557">
        <v>4</v>
      </c>
      <c r="AE84" s="558"/>
      <c r="AF84" s="562">
        <v>5000</v>
      </c>
      <c r="AG84" s="563"/>
      <c r="AH84" s="564"/>
      <c r="AI84" s="281"/>
      <c r="AJ84" s="311">
        <f t="shared" si="10"/>
        <v>1</v>
      </c>
      <c r="AK84" s="279"/>
      <c r="AL84" s="275"/>
      <c r="AM84" s="275"/>
      <c r="AN84" s="275"/>
      <c r="AO84" s="1"/>
      <c r="AP84" s="1"/>
      <c r="AQ84" s="289">
        <v>22</v>
      </c>
      <c r="AR84" s="350" t="s">
        <v>16023</v>
      </c>
      <c r="AS84" s="351"/>
      <c r="AT84" s="351"/>
      <c r="AU84" s="352"/>
      <c r="AV84" s="447">
        <v>0</v>
      </c>
      <c r="AW84" s="445"/>
      <c r="AX84" s="446"/>
      <c r="AY84" s="444">
        <v>1</v>
      </c>
      <c r="AZ84" s="445"/>
      <c r="BA84" s="446"/>
      <c r="BB84" s="454">
        <v>15</v>
      </c>
      <c r="BC84" s="455"/>
      <c r="BD84" s="551"/>
      <c r="BE84" s="436">
        <v>4</v>
      </c>
      <c r="BF84" s="437"/>
      <c r="BG84" s="438">
        <v>5000</v>
      </c>
      <c r="BH84" s="439"/>
      <c r="BI84" s="440"/>
      <c r="BJ84" s="343"/>
      <c r="BK84" s="355">
        <v>1</v>
      </c>
      <c r="BL84" s="356"/>
    </row>
    <row r="85" spans="1:64" ht="64.2" customHeight="1" thickTop="1" thickBot="1">
      <c r="A85" s="19">
        <v>6</v>
      </c>
      <c r="B85" s="240" t="s">
        <v>30</v>
      </c>
      <c r="C85" s="430"/>
      <c r="D85" s="431"/>
      <c r="E85" s="432"/>
      <c r="F85" s="430"/>
      <c r="G85" s="431"/>
      <c r="H85" s="432"/>
      <c r="I85" s="433"/>
      <c r="J85" s="434"/>
      <c r="K85" s="435"/>
      <c r="L85" s="247"/>
      <c r="M85" s="305">
        <f t="shared" si="7"/>
        <v>0</v>
      </c>
      <c r="N85" s="306"/>
      <c r="O85" s="247"/>
      <c r="P85" s="273">
        <v>23</v>
      </c>
      <c r="Q85" s="300" t="str">
        <f t="shared" si="9"/>
        <v>Novo Airão</v>
      </c>
      <c r="R85" s="301"/>
      <c r="S85" s="301"/>
      <c r="T85" s="302"/>
      <c r="U85" s="444">
        <f t="shared" si="4"/>
        <v>1</v>
      </c>
      <c r="V85" s="445"/>
      <c r="W85" s="446"/>
      <c r="X85" s="444">
        <f t="shared" si="8"/>
        <v>3</v>
      </c>
      <c r="Y85" s="445"/>
      <c r="Z85" s="446"/>
      <c r="AA85" s="454">
        <f t="shared" si="5"/>
        <v>2</v>
      </c>
      <c r="AB85" s="455"/>
      <c r="AC85" s="456"/>
      <c r="AD85" s="557">
        <v>3</v>
      </c>
      <c r="AE85" s="558"/>
      <c r="AF85" s="562">
        <v>50</v>
      </c>
      <c r="AG85" s="563"/>
      <c r="AH85" s="564"/>
      <c r="AI85" s="281"/>
      <c r="AJ85" s="311">
        <f t="shared" si="10"/>
        <v>4</v>
      </c>
      <c r="AK85" s="279"/>
      <c r="AL85" s="275"/>
      <c r="AM85" s="275"/>
      <c r="AN85" s="275"/>
      <c r="AO85" s="1"/>
      <c r="AP85" s="1"/>
      <c r="AQ85" s="289">
        <v>23</v>
      </c>
      <c r="AR85" s="350" t="s">
        <v>30</v>
      </c>
      <c r="AS85" s="351"/>
      <c r="AT85" s="351"/>
      <c r="AU85" s="352"/>
      <c r="AV85" s="447">
        <v>1</v>
      </c>
      <c r="AW85" s="445"/>
      <c r="AX85" s="446"/>
      <c r="AY85" s="444">
        <v>3</v>
      </c>
      <c r="AZ85" s="445"/>
      <c r="BA85" s="446"/>
      <c r="BB85" s="454">
        <v>2</v>
      </c>
      <c r="BC85" s="455"/>
      <c r="BD85" s="551"/>
      <c r="BE85" s="436">
        <v>3</v>
      </c>
      <c r="BF85" s="437"/>
      <c r="BG85" s="438">
        <v>50</v>
      </c>
      <c r="BH85" s="439"/>
      <c r="BI85" s="440"/>
      <c r="BJ85" s="343"/>
      <c r="BK85" s="355">
        <v>4</v>
      </c>
      <c r="BL85" s="356"/>
    </row>
    <row r="86" spans="1:64" ht="64.2" customHeight="1" thickTop="1" thickBot="1">
      <c r="A86" s="236"/>
      <c r="B86" s="240" t="s">
        <v>160</v>
      </c>
      <c r="C86" s="463"/>
      <c r="D86" s="464"/>
      <c r="E86" s="465"/>
      <c r="F86" s="448"/>
      <c r="G86" s="449"/>
      <c r="H86" s="450"/>
      <c r="I86" s="463"/>
      <c r="J86" s="464"/>
      <c r="K86" s="465"/>
      <c r="L86" s="247"/>
      <c r="M86" s="305">
        <f t="shared" si="7"/>
        <v>0</v>
      </c>
      <c r="N86" s="306"/>
      <c r="O86" s="247"/>
      <c r="P86" s="273">
        <v>24</v>
      </c>
      <c r="Q86" s="300" t="str">
        <f t="shared" si="9"/>
        <v>Novo Aripuanã</v>
      </c>
      <c r="R86" s="301"/>
      <c r="S86" s="301"/>
      <c r="T86" s="302"/>
      <c r="U86" s="444">
        <f t="shared" si="4"/>
        <v>1</v>
      </c>
      <c r="V86" s="445"/>
      <c r="W86" s="446"/>
      <c r="X86" s="444">
        <f t="shared" si="8"/>
        <v>5</v>
      </c>
      <c r="Y86" s="445"/>
      <c r="Z86" s="446"/>
      <c r="AA86" s="454">
        <f t="shared" si="5"/>
        <v>18</v>
      </c>
      <c r="AB86" s="455"/>
      <c r="AC86" s="456"/>
      <c r="AD86" s="557">
        <v>20</v>
      </c>
      <c r="AE86" s="558"/>
      <c r="AF86" s="562">
        <v>450</v>
      </c>
      <c r="AG86" s="563"/>
      <c r="AH86" s="564"/>
      <c r="AI86" s="281"/>
      <c r="AJ86" s="311">
        <f t="shared" si="10"/>
        <v>6</v>
      </c>
      <c r="AK86" s="279"/>
      <c r="AL86" s="275"/>
      <c r="AM86" s="275"/>
      <c r="AN86" s="275"/>
      <c r="AO86" s="1"/>
      <c r="AP86" s="1"/>
      <c r="AQ86" s="289">
        <v>24</v>
      </c>
      <c r="AR86" s="350" t="s">
        <v>160</v>
      </c>
      <c r="AS86" s="351"/>
      <c r="AT86" s="351"/>
      <c r="AU86" s="352"/>
      <c r="AV86" s="447">
        <v>1</v>
      </c>
      <c r="AW86" s="445"/>
      <c r="AX86" s="446"/>
      <c r="AY86" s="444">
        <v>5</v>
      </c>
      <c r="AZ86" s="445"/>
      <c r="BA86" s="446"/>
      <c r="BB86" s="454">
        <v>18</v>
      </c>
      <c r="BC86" s="455"/>
      <c r="BD86" s="551"/>
      <c r="BE86" s="436">
        <v>17</v>
      </c>
      <c r="BF86" s="437"/>
      <c r="BG86" s="438">
        <v>450</v>
      </c>
      <c r="BH86" s="439"/>
      <c r="BI86" s="440"/>
      <c r="BJ86" s="343"/>
      <c r="BK86" s="355">
        <v>6</v>
      </c>
      <c r="BL86" s="356"/>
    </row>
    <row r="87" spans="1:64" ht="64.2" customHeight="1" thickTop="1" thickBot="1">
      <c r="A87" s="18">
        <v>7</v>
      </c>
      <c r="B87" s="240" t="s">
        <v>31</v>
      </c>
      <c r="C87" s="430"/>
      <c r="D87" s="431"/>
      <c r="E87" s="432"/>
      <c r="F87" s="430"/>
      <c r="G87" s="431"/>
      <c r="H87" s="432"/>
      <c r="I87" s="433"/>
      <c r="J87" s="434"/>
      <c r="K87" s="435"/>
      <c r="L87" s="247"/>
      <c r="M87" s="305">
        <f t="shared" si="7"/>
        <v>0</v>
      </c>
      <c r="N87" s="306"/>
      <c r="O87" s="247"/>
      <c r="P87" s="273">
        <v>25</v>
      </c>
      <c r="Q87" s="300" t="str">
        <f t="shared" si="9"/>
        <v>Parintins</v>
      </c>
      <c r="R87" s="301"/>
      <c r="S87" s="301"/>
      <c r="T87" s="302"/>
      <c r="U87" s="444">
        <f t="shared" si="4"/>
        <v>11</v>
      </c>
      <c r="V87" s="445"/>
      <c r="W87" s="446"/>
      <c r="X87" s="444">
        <f t="shared" si="8"/>
        <v>1</v>
      </c>
      <c r="Y87" s="445"/>
      <c r="Z87" s="446"/>
      <c r="AA87" s="454">
        <f t="shared" si="5"/>
        <v>1</v>
      </c>
      <c r="AB87" s="455"/>
      <c r="AC87" s="456"/>
      <c r="AD87" s="557">
        <v>1</v>
      </c>
      <c r="AE87" s="558"/>
      <c r="AF87" s="562">
        <v>0</v>
      </c>
      <c r="AG87" s="563"/>
      <c r="AH87" s="564"/>
      <c r="AI87" s="281"/>
      <c r="AJ87" s="311">
        <f t="shared" si="10"/>
        <v>12</v>
      </c>
      <c r="AK87" s="279"/>
      <c r="AL87" s="275"/>
      <c r="AM87" s="275"/>
      <c r="AN87" s="275"/>
      <c r="AO87" s="1"/>
      <c r="AP87" s="1"/>
      <c r="AQ87" s="289">
        <v>25</v>
      </c>
      <c r="AR87" s="350" t="s">
        <v>31</v>
      </c>
      <c r="AS87" s="351"/>
      <c r="AT87" s="351"/>
      <c r="AU87" s="352"/>
      <c r="AV87" s="447">
        <v>11</v>
      </c>
      <c r="AW87" s="445"/>
      <c r="AX87" s="446"/>
      <c r="AY87" s="444">
        <v>1</v>
      </c>
      <c r="AZ87" s="445"/>
      <c r="BA87" s="446"/>
      <c r="BB87" s="454">
        <v>1</v>
      </c>
      <c r="BC87" s="455"/>
      <c r="BD87" s="551"/>
      <c r="BE87" s="436">
        <v>1</v>
      </c>
      <c r="BF87" s="437"/>
      <c r="BG87" s="438">
        <v>0</v>
      </c>
      <c r="BH87" s="439"/>
      <c r="BI87" s="440"/>
      <c r="BJ87" s="343"/>
      <c r="BK87" s="355">
        <v>12</v>
      </c>
      <c r="BL87" s="356"/>
    </row>
    <row r="88" spans="1:64" ht="64.2" customHeight="1" thickTop="1" thickBot="1">
      <c r="A88" s="19">
        <v>8</v>
      </c>
      <c r="B88" s="240" t="s">
        <v>32</v>
      </c>
      <c r="C88" s="463"/>
      <c r="D88" s="464"/>
      <c r="E88" s="465"/>
      <c r="F88" s="448"/>
      <c r="G88" s="449"/>
      <c r="H88" s="450"/>
      <c r="I88" s="463"/>
      <c r="J88" s="464"/>
      <c r="K88" s="465"/>
      <c r="L88" s="247"/>
      <c r="M88" s="305">
        <f t="shared" si="7"/>
        <v>0</v>
      </c>
      <c r="N88" s="306"/>
      <c r="O88" s="247"/>
      <c r="P88" s="273">
        <v>26</v>
      </c>
      <c r="Q88" s="300" t="str">
        <f t="shared" si="9"/>
        <v>Presidente Figueiredo</v>
      </c>
      <c r="R88" s="301"/>
      <c r="S88" s="301"/>
      <c r="T88" s="302"/>
      <c r="U88" s="444">
        <f t="shared" si="4"/>
        <v>4</v>
      </c>
      <c r="V88" s="445"/>
      <c r="W88" s="446"/>
      <c r="X88" s="444">
        <f t="shared" si="8"/>
        <v>0</v>
      </c>
      <c r="Y88" s="445"/>
      <c r="Z88" s="446"/>
      <c r="AA88" s="454">
        <f t="shared" si="5"/>
        <v>0</v>
      </c>
      <c r="AB88" s="455"/>
      <c r="AC88" s="456"/>
      <c r="AD88" s="557">
        <v>13</v>
      </c>
      <c r="AE88" s="558"/>
      <c r="AF88" s="562">
        <v>0</v>
      </c>
      <c r="AG88" s="563"/>
      <c r="AH88" s="564"/>
      <c r="AI88" s="281"/>
      <c r="AJ88" s="311">
        <f t="shared" si="10"/>
        <v>4</v>
      </c>
      <c r="AK88" s="279"/>
      <c r="AL88" s="275"/>
      <c r="AM88" s="275"/>
      <c r="AN88" s="275"/>
      <c r="AO88" s="1"/>
      <c r="AP88" s="1"/>
      <c r="AQ88" s="289">
        <v>26</v>
      </c>
      <c r="AR88" s="350" t="s">
        <v>32</v>
      </c>
      <c r="AS88" s="351"/>
      <c r="AT88" s="351"/>
      <c r="AU88" s="352"/>
      <c r="AV88" s="447">
        <v>4</v>
      </c>
      <c r="AW88" s="445"/>
      <c r="AX88" s="446"/>
      <c r="AY88" s="444">
        <v>0</v>
      </c>
      <c r="AZ88" s="445"/>
      <c r="BA88" s="446"/>
      <c r="BB88" s="454">
        <v>0</v>
      </c>
      <c r="BC88" s="455"/>
      <c r="BD88" s="551"/>
      <c r="BE88" s="436">
        <v>13</v>
      </c>
      <c r="BF88" s="437"/>
      <c r="BG88" s="438">
        <v>0</v>
      </c>
      <c r="BH88" s="439"/>
      <c r="BI88" s="440"/>
      <c r="BJ88" s="343"/>
      <c r="BK88" s="355">
        <v>4</v>
      </c>
      <c r="BL88" s="356"/>
    </row>
    <row r="89" spans="1:64" ht="64.2" customHeight="1" thickTop="1" thickBot="1">
      <c r="A89" s="18">
        <v>9</v>
      </c>
      <c r="B89" s="240" t="s">
        <v>33</v>
      </c>
      <c r="C89" s="430"/>
      <c r="D89" s="431"/>
      <c r="E89" s="432"/>
      <c r="F89" s="430"/>
      <c r="G89" s="431"/>
      <c r="H89" s="432"/>
      <c r="I89" s="433"/>
      <c r="J89" s="434"/>
      <c r="K89" s="435"/>
      <c r="L89" s="247"/>
      <c r="M89" s="305">
        <f t="shared" si="7"/>
        <v>0</v>
      </c>
      <c r="N89" s="306"/>
      <c r="O89" s="247"/>
      <c r="P89" s="273">
        <v>27</v>
      </c>
      <c r="Q89" s="300" t="str">
        <f t="shared" si="9"/>
        <v>Rio Preto da Eva</v>
      </c>
      <c r="R89" s="301"/>
      <c r="S89" s="301"/>
      <c r="T89" s="302"/>
      <c r="U89" s="444">
        <f t="shared" si="4"/>
        <v>1</v>
      </c>
      <c r="V89" s="445"/>
      <c r="W89" s="446"/>
      <c r="X89" s="444">
        <f t="shared" si="8"/>
        <v>2</v>
      </c>
      <c r="Y89" s="445"/>
      <c r="Z89" s="446"/>
      <c r="AA89" s="454">
        <f t="shared" si="5"/>
        <v>25</v>
      </c>
      <c r="AB89" s="455"/>
      <c r="AC89" s="456"/>
      <c r="AD89" s="557">
        <v>5</v>
      </c>
      <c r="AE89" s="558"/>
      <c r="AF89" s="562">
        <v>40</v>
      </c>
      <c r="AG89" s="563"/>
      <c r="AH89" s="564"/>
      <c r="AI89" s="281"/>
      <c r="AJ89" s="311">
        <f t="shared" si="10"/>
        <v>3</v>
      </c>
      <c r="AK89" s="279"/>
      <c r="AL89" s="275"/>
      <c r="AM89" s="275"/>
      <c r="AN89" s="275"/>
      <c r="AO89" s="1"/>
      <c r="AP89" s="1"/>
      <c r="AQ89" s="289">
        <v>27</v>
      </c>
      <c r="AR89" s="350" t="s">
        <v>33</v>
      </c>
      <c r="AS89" s="351"/>
      <c r="AT89" s="351"/>
      <c r="AU89" s="352"/>
      <c r="AV89" s="447">
        <v>1</v>
      </c>
      <c r="AW89" s="445"/>
      <c r="AX89" s="446"/>
      <c r="AY89" s="444">
        <v>2</v>
      </c>
      <c r="AZ89" s="445"/>
      <c r="BA89" s="446"/>
      <c r="BB89" s="454">
        <v>25</v>
      </c>
      <c r="BC89" s="455"/>
      <c r="BD89" s="551"/>
      <c r="BE89" s="436">
        <v>5</v>
      </c>
      <c r="BF89" s="437"/>
      <c r="BG89" s="438">
        <v>40</v>
      </c>
      <c r="BH89" s="439"/>
      <c r="BI89" s="440"/>
      <c r="BJ89" s="343"/>
      <c r="BK89" s="355">
        <v>3</v>
      </c>
      <c r="BL89" s="258"/>
    </row>
    <row r="90" spans="1:64" ht="64.2" customHeight="1" thickTop="1" thickBot="1">
      <c r="A90" s="19">
        <v>10</v>
      </c>
      <c r="B90" s="240" t="s">
        <v>34</v>
      </c>
      <c r="C90" s="463"/>
      <c r="D90" s="464"/>
      <c r="E90" s="465"/>
      <c r="F90" s="448"/>
      <c r="G90" s="449"/>
      <c r="H90" s="450"/>
      <c r="I90" s="463"/>
      <c r="J90" s="464"/>
      <c r="K90" s="465"/>
      <c r="L90" s="247"/>
      <c r="M90" s="305">
        <f t="shared" si="7"/>
        <v>0</v>
      </c>
      <c r="N90" s="306"/>
      <c r="O90" s="247"/>
      <c r="P90" s="273">
        <v>28</v>
      </c>
      <c r="Q90" s="300" t="str">
        <f t="shared" si="9"/>
        <v>Tabatinga</v>
      </c>
      <c r="R90" s="301"/>
      <c r="S90" s="301"/>
      <c r="T90" s="302"/>
      <c r="U90" s="444">
        <f t="shared" si="4"/>
        <v>2</v>
      </c>
      <c r="V90" s="445"/>
      <c r="W90" s="446"/>
      <c r="X90" s="444">
        <f t="shared" si="8"/>
        <v>0</v>
      </c>
      <c r="Y90" s="445"/>
      <c r="Z90" s="446"/>
      <c r="AA90" s="454">
        <f t="shared" si="5"/>
        <v>0</v>
      </c>
      <c r="AB90" s="455"/>
      <c r="AC90" s="456"/>
      <c r="AD90" s="557">
        <v>4</v>
      </c>
      <c r="AE90" s="558"/>
      <c r="AF90" s="562">
        <v>0</v>
      </c>
      <c r="AG90" s="563"/>
      <c r="AH90" s="564"/>
      <c r="AI90" s="281"/>
      <c r="AJ90" s="311">
        <f t="shared" si="10"/>
        <v>2</v>
      </c>
      <c r="AK90" s="279"/>
      <c r="AL90" s="275"/>
      <c r="AM90" s="275"/>
      <c r="AN90" s="275"/>
      <c r="AO90" s="1"/>
      <c r="AP90" s="1"/>
      <c r="AQ90" s="289">
        <v>28</v>
      </c>
      <c r="AR90" s="350" t="s">
        <v>34</v>
      </c>
      <c r="AS90" s="351"/>
      <c r="AT90" s="351"/>
      <c r="AU90" s="352"/>
      <c r="AV90" s="447">
        <v>2</v>
      </c>
      <c r="AW90" s="445"/>
      <c r="AX90" s="446"/>
      <c r="AY90" s="444">
        <v>0</v>
      </c>
      <c r="AZ90" s="445"/>
      <c r="BA90" s="446"/>
      <c r="BB90" s="454">
        <v>0</v>
      </c>
      <c r="BC90" s="455"/>
      <c r="BD90" s="551"/>
      <c r="BE90" s="436">
        <v>4</v>
      </c>
      <c r="BF90" s="437"/>
      <c r="BG90" s="438">
        <v>0</v>
      </c>
      <c r="BH90" s="439"/>
      <c r="BI90" s="440"/>
      <c r="BJ90" s="343"/>
      <c r="BK90" s="355">
        <v>2</v>
      </c>
    </row>
    <row r="91" spans="1:64" ht="64.2" customHeight="1" thickTop="1" thickBot="1">
      <c r="A91" s="236"/>
      <c r="B91" s="240" t="s">
        <v>415</v>
      </c>
      <c r="C91" s="430"/>
      <c r="D91" s="431"/>
      <c r="E91" s="432"/>
      <c r="F91" s="430"/>
      <c r="G91" s="431"/>
      <c r="H91" s="432"/>
      <c r="I91" s="433"/>
      <c r="J91" s="434"/>
      <c r="K91" s="435"/>
      <c r="L91" s="247"/>
      <c r="M91" s="724">
        <f t="shared" si="7"/>
        <v>0</v>
      </c>
      <c r="N91" s="725"/>
      <c r="O91" s="247"/>
      <c r="P91" s="273">
        <v>29</v>
      </c>
      <c r="Q91" s="300" t="str">
        <f t="shared" si="9"/>
        <v>Tapauá</v>
      </c>
      <c r="R91" s="301"/>
      <c r="S91" s="301"/>
      <c r="T91" s="302"/>
      <c r="U91" s="444">
        <f t="shared" si="4"/>
        <v>1</v>
      </c>
      <c r="V91" s="445"/>
      <c r="W91" s="446"/>
      <c r="X91" s="444">
        <f t="shared" si="8"/>
        <v>1</v>
      </c>
      <c r="Y91" s="445"/>
      <c r="Z91" s="446"/>
      <c r="AA91" s="454">
        <f t="shared" si="5"/>
        <v>15</v>
      </c>
      <c r="AB91" s="455"/>
      <c r="AC91" s="456"/>
      <c r="AD91" s="557">
        <v>2</v>
      </c>
      <c r="AE91" s="558"/>
      <c r="AF91" s="562">
        <v>5200</v>
      </c>
      <c r="AG91" s="563"/>
      <c r="AH91" s="564"/>
      <c r="AI91" s="281"/>
      <c r="AJ91" s="311">
        <f t="shared" si="10"/>
        <v>2</v>
      </c>
      <c r="AK91" s="279"/>
      <c r="AL91" s="275"/>
      <c r="AM91" s="275"/>
      <c r="AN91" s="275"/>
      <c r="AO91" s="1"/>
      <c r="AP91" s="1"/>
      <c r="AQ91" s="289">
        <v>29</v>
      </c>
      <c r="AR91" s="350" t="s">
        <v>415</v>
      </c>
      <c r="AS91" s="351"/>
      <c r="AT91" s="351"/>
      <c r="AU91" s="352"/>
      <c r="AV91" s="447">
        <v>1</v>
      </c>
      <c r="AW91" s="445"/>
      <c r="AX91" s="446"/>
      <c r="AY91" s="444">
        <v>1</v>
      </c>
      <c r="AZ91" s="445"/>
      <c r="BA91" s="446"/>
      <c r="BB91" s="454">
        <v>15</v>
      </c>
      <c r="BC91" s="455"/>
      <c r="BD91" s="551"/>
      <c r="BE91" s="436">
        <v>2</v>
      </c>
      <c r="BF91" s="437"/>
      <c r="BG91" s="438">
        <v>5200</v>
      </c>
      <c r="BH91" s="439"/>
      <c r="BI91" s="440"/>
      <c r="BJ91" s="343"/>
      <c r="BK91" s="355">
        <v>2</v>
      </c>
    </row>
    <row r="92" spans="1:64" ht="64.2" customHeight="1" thickTop="1" thickBot="1">
      <c r="A92" s="236"/>
      <c r="B92" s="240" t="s">
        <v>35</v>
      </c>
      <c r="C92" s="430"/>
      <c r="D92" s="431"/>
      <c r="E92" s="432"/>
      <c r="F92" s="430"/>
      <c r="G92" s="431"/>
      <c r="H92" s="432"/>
      <c r="I92" s="433"/>
      <c r="J92" s="434"/>
      <c r="K92" s="435"/>
      <c r="L92" s="247"/>
      <c r="M92" s="724">
        <f>SUM(C92:H92)</f>
        <v>0</v>
      </c>
      <c r="N92" s="725"/>
      <c r="O92" s="247"/>
      <c r="P92" s="273">
        <v>30</v>
      </c>
      <c r="Q92" s="300" t="str">
        <f t="shared" si="9"/>
        <v>Tefé</v>
      </c>
      <c r="R92" s="301"/>
      <c r="S92" s="301"/>
      <c r="T92" s="302"/>
      <c r="U92" s="444">
        <f>AV92+C92</f>
        <v>5</v>
      </c>
      <c r="V92" s="445"/>
      <c r="W92" s="446"/>
      <c r="X92" s="444">
        <f t="shared" si="8"/>
        <v>2</v>
      </c>
      <c r="Y92" s="445"/>
      <c r="Z92" s="446"/>
      <c r="AA92" s="454">
        <f t="shared" si="5"/>
        <v>4</v>
      </c>
      <c r="AB92" s="455"/>
      <c r="AC92" s="456"/>
      <c r="AD92" s="557">
        <v>6</v>
      </c>
      <c r="AE92" s="558"/>
      <c r="AF92" s="562">
        <v>150</v>
      </c>
      <c r="AG92" s="726"/>
      <c r="AH92" s="727"/>
      <c r="AI92" s="281"/>
      <c r="AJ92" s="311">
        <f t="shared" si="10"/>
        <v>7</v>
      </c>
      <c r="AK92" s="279"/>
      <c r="AL92" s="275"/>
      <c r="AM92" s="275"/>
      <c r="AN92" s="275"/>
      <c r="AO92" s="1"/>
      <c r="AP92" s="1"/>
      <c r="AQ92" s="289">
        <v>30</v>
      </c>
      <c r="AR92" s="350" t="s">
        <v>16036</v>
      </c>
      <c r="AS92" s="351"/>
      <c r="AT92" s="351"/>
      <c r="AU92" s="352"/>
      <c r="AV92" s="734">
        <v>5</v>
      </c>
      <c r="AW92" s="735"/>
      <c r="AX92" s="736"/>
      <c r="AY92" s="737">
        <v>2</v>
      </c>
      <c r="AZ92" s="735"/>
      <c r="BA92" s="736"/>
      <c r="BB92" s="738">
        <v>4</v>
      </c>
      <c r="BC92" s="739"/>
      <c r="BD92" s="740"/>
      <c r="BE92" s="436">
        <v>6</v>
      </c>
      <c r="BF92" s="437"/>
      <c r="BG92" s="438">
        <v>150</v>
      </c>
      <c r="BH92" s="677"/>
      <c r="BI92" s="678"/>
      <c r="BJ92" s="343"/>
      <c r="BK92" s="355">
        <v>7</v>
      </c>
    </row>
    <row r="93" spans="1:64" ht="64.2" customHeight="1" thickTop="1" thickBot="1">
      <c r="A93" s="18">
        <v>11</v>
      </c>
      <c r="B93" s="240" t="s">
        <v>16033</v>
      </c>
      <c r="C93" s="430"/>
      <c r="D93" s="431"/>
      <c r="E93" s="432"/>
      <c r="F93" s="430"/>
      <c r="G93" s="431"/>
      <c r="H93" s="432"/>
      <c r="I93" s="463"/>
      <c r="J93" s="464"/>
      <c r="K93" s="465"/>
      <c r="L93" s="247"/>
      <c r="M93" s="305">
        <f t="shared" si="7"/>
        <v>0</v>
      </c>
      <c r="N93" s="306"/>
      <c r="O93" s="247"/>
      <c r="P93" s="273">
        <v>31</v>
      </c>
      <c r="Q93" s="300" t="str">
        <f t="shared" si="9"/>
        <v>Uricurituba</v>
      </c>
      <c r="R93" s="301"/>
      <c r="S93" s="301"/>
      <c r="T93" s="302"/>
      <c r="U93" s="444">
        <f>AV93+C93</f>
        <v>0</v>
      </c>
      <c r="V93" s="445"/>
      <c r="W93" s="446"/>
      <c r="X93" s="444">
        <f t="shared" si="8"/>
        <v>0</v>
      </c>
      <c r="Y93" s="445"/>
      <c r="Z93" s="446"/>
      <c r="AA93" s="454">
        <f t="shared" si="5"/>
        <v>0</v>
      </c>
      <c r="AB93" s="455"/>
      <c r="AC93" s="456"/>
      <c r="AD93" s="557">
        <v>8</v>
      </c>
      <c r="AE93" s="558"/>
      <c r="AF93" s="562">
        <v>0</v>
      </c>
      <c r="AG93" s="563"/>
      <c r="AH93" s="564"/>
      <c r="AI93" s="281"/>
      <c r="AJ93" s="311">
        <f t="shared" si="10"/>
        <v>0</v>
      </c>
      <c r="AK93" s="279"/>
      <c r="AL93" s="275"/>
      <c r="AM93" s="275"/>
      <c r="AN93" s="275"/>
      <c r="AO93" s="1"/>
      <c r="AP93" s="1"/>
      <c r="AQ93" s="289">
        <v>31</v>
      </c>
      <c r="AR93" s="350" t="s">
        <v>16033</v>
      </c>
      <c r="AS93" s="351"/>
      <c r="AT93" s="351"/>
      <c r="AU93" s="352"/>
      <c r="AV93" s="559">
        <v>0</v>
      </c>
      <c r="AW93" s="560"/>
      <c r="AX93" s="561"/>
      <c r="AY93" s="666">
        <v>0</v>
      </c>
      <c r="AZ93" s="560"/>
      <c r="BA93" s="561"/>
      <c r="BB93" s="663">
        <v>0</v>
      </c>
      <c r="BC93" s="664"/>
      <c r="BD93" s="665"/>
      <c r="BE93" s="673">
        <v>8</v>
      </c>
      <c r="BF93" s="674"/>
      <c r="BG93" s="438">
        <v>0</v>
      </c>
      <c r="BH93" s="439"/>
      <c r="BI93" s="440"/>
      <c r="BJ93" s="343"/>
      <c r="BK93" s="355">
        <v>0</v>
      </c>
    </row>
    <row r="94" spans="1:64" ht="64.2" customHeight="1" thickTop="1" thickBot="1">
      <c r="A94" s="20"/>
      <c r="B94" s="250" t="s">
        <v>23</v>
      </c>
      <c r="C94" s="741">
        <f>SUM(C63:E93)</f>
        <v>6</v>
      </c>
      <c r="D94" s="742"/>
      <c r="E94" s="743"/>
      <c r="F94" s="741">
        <f>SUM(F63:H93)</f>
        <v>31</v>
      </c>
      <c r="G94" s="744"/>
      <c r="H94" s="745"/>
      <c r="I94" s="741">
        <f>SUM(I63:K93)</f>
        <v>104</v>
      </c>
      <c r="J94" s="742"/>
      <c r="K94" s="743"/>
      <c r="L94" s="15"/>
      <c r="M94" s="746">
        <f>SUM(M63:M93)</f>
        <v>37</v>
      </c>
      <c r="N94" s="747"/>
      <c r="O94" s="15"/>
      <c r="P94" s="270" t="s">
        <v>23</v>
      </c>
      <c r="Q94" s="271"/>
      <c r="R94" s="271"/>
      <c r="S94" s="271"/>
      <c r="T94" s="272"/>
      <c r="U94" s="544">
        <f>SUM(U63:W93)</f>
        <v>344</v>
      </c>
      <c r="V94" s="545"/>
      <c r="W94" s="546"/>
      <c r="X94" s="544">
        <f>SUM(X63:Z93)</f>
        <v>337</v>
      </c>
      <c r="Y94" s="545"/>
      <c r="Z94" s="546"/>
      <c r="AA94" s="544">
        <f>SUM(AA63:AC93)</f>
        <v>1330</v>
      </c>
      <c r="AB94" s="545"/>
      <c r="AC94" s="546"/>
      <c r="AD94" s="544">
        <f>SUM(AD63:AE93)</f>
        <v>280</v>
      </c>
      <c r="AE94" s="545"/>
      <c r="AF94" s="692">
        <f>SUM(AF63:AH93)</f>
        <v>366936</v>
      </c>
      <c r="AG94" s="693"/>
      <c r="AH94" s="693"/>
      <c r="AI94" s="282"/>
      <c r="AJ94" s="409">
        <f>SUM(AJ63:AJ93)</f>
        <v>681</v>
      </c>
      <c r="AK94" s="279"/>
      <c r="AL94" s="277"/>
      <c r="AM94" s="277"/>
      <c r="AN94" s="277"/>
      <c r="AO94" s="1"/>
      <c r="AP94" s="1"/>
      <c r="AQ94" s="705" t="s">
        <v>23</v>
      </c>
      <c r="AR94" s="705"/>
      <c r="AS94" s="705"/>
      <c r="AT94" s="705"/>
      <c r="AU94" s="705"/>
      <c r="AV94" s="667">
        <f>SUM(AV63:AX93)</f>
        <v>338</v>
      </c>
      <c r="AW94" s="668"/>
      <c r="AX94" s="669"/>
      <c r="AY94" s="667">
        <f>SUM(AY63:BA93)</f>
        <v>306</v>
      </c>
      <c r="AZ94" s="668"/>
      <c r="BA94" s="669"/>
      <c r="BB94" s="667">
        <f>SUM(BB63:BD93)</f>
        <v>1226</v>
      </c>
      <c r="BC94" s="668"/>
      <c r="BD94" s="668"/>
      <c r="BE94" s="675" t="e">
        <f>SUM(AJ63+BK59BE59:BF93)</f>
        <v>#NAME?</v>
      </c>
      <c r="BF94" s="676"/>
      <c r="BG94" s="670">
        <f>SUM(BG63:BI93)</f>
        <v>334010</v>
      </c>
      <c r="BH94" s="671"/>
      <c r="BI94" s="672"/>
      <c r="BJ94" s="344"/>
      <c r="BK94" s="341">
        <f>SUM(BK63:BK93)</f>
        <v>644</v>
      </c>
    </row>
    <row r="95" spans="1:64" ht="52.2" customHeight="1" thickTop="1">
      <c r="A95" s="12"/>
      <c r="B95" s="12"/>
      <c r="C95" s="5"/>
      <c r="D95" s="12"/>
      <c r="E95" s="12"/>
      <c r="F95" s="12"/>
      <c r="G95" s="5"/>
      <c r="H95" s="12"/>
      <c r="I95" s="21"/>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
      <c r="AI95" s="1"/>
      <c r="AJ95" s="1"/>
      <c r="AK95" s="1"/>
      <c r="AL95" s="1"/>
      <c r="AM95" s="1"/>
      <c r="AN95" s="1"/>
      <c r="AO95" s="1"/>
      <c r="AP95" s="1"/>
      <c r="AQ95" s="556"/>
      <c r="AR95" s="556"/>
      <c r="AS95" s="556"/>
      <c r="AT95" s="556"/>
      <c r="AU95" s="556"/>
      <c r="AV95" s="303"/>
      <c r="AW95" s="303"/>
      <c r="AX95" s="303"/>
      <c r="AY95" s="303"/>
      <c r="AZ95" s="303"/>
      <c r="BA95" s="303"/>
      <c r="BB95" s="303"/>
      <c r="BC95" s="303"/>
      <c r="BD95" s="303"/>
      <c r="BE95" s="304"/>
      <c r="BF95" s="304"/>
    </row>
    <row r="96" spans="1:64" ht="52.2" customHeight="1">
      <c r="A96" s="689" t="str">
        <f>CONCATENATE("INCÊNDIOS - RESUMO DE "&amp;TEXT(AQ3,"DD")&amp;"/"&amp;TEXT(AQ3,"MM")&amp;"/"&amp;TEXT(AQ3,"AAA"))</f>
        <v>INCÊNDIOS - RESUMO DE 02/08/2026</v>
      </c>
      <c r="B96" s="690"/>
      <c r="C96" s="690"/>
      <c r="D96" s="690"/>
      <c r="E96" s="690"/>
      <c r="F96" s="690"/>
      <c r="G96" s="690"/>
      <c r="H96" s="690"/>
      <c r="I96" s="690"/>
      <c r="J96" s="690"/>
      <c r="K96" s="690"/>
      <c r="L96" s="690"/>
      <c r="M96" s="690"/>
      <c r="N96" s="691"/>
      <c r="O96" s="1"/>
      <c r="P96" s="547" t="str">
        <f>CONCATENATE("INCÊNDIOS - OCORRÊNCIAS DE 01/06/2026 ATÉ " &amp;TEXT(AQ3,"DD")&amp;"/"&amp;TEXT(AQ3,"MM")&amp;"/"&amp;TEXT(AQ3,"AAA"))</f>
        <v>INCÊNDIOS - OCORRÊNCIAS DE 01/06/2026 ATÉ 02/08/2026</v>
      </c>
      <c r="Q96" s="548"/>
      <c r="R96" s="548"/>
      <c r="S96" s="548"/>
      <c r="T96" s="548"/>
      <c r="U96" s="548"/>
      <c r="V96" s="548"/>
      <c r="W96" s="548"/>
      <c r="X96" s="548"/>
      <c r="Y96" s="548"/>
      <c r="Z96" s="548"/>
      <c r="AA96" s="548"/>
      <c r="AB96" s="548"/>
      <c r="AC96" s="548"/>
      <c r="AD96" s="548"/>
      <c r="AE96" s="548"/>
      <c r="AF96" s="549"/>
      <c r="AG96" s="1"/>
      <c r="AH96" s="553" t="s">
        <v>16006</v>
      </c>
      <c r="AI96" s="554"/>
      <c r="AJ96" s="554"/>
      <c r="AK96" s="554"/>
      <c r="AL96" s="554"/>
      <c r="AM96" s="555"/>
      <c r="AN96" s="1"/>
      <c r="AO96" s="1"/>
      <c r="AP96" s="1"/>
      <c r="AQ96" s="556"/>
      <c r="AR96" s="556"/>
      <c r="AS96" s="556"/>
      <c r="AT96" s="556"/>
      <c r="AU96" s="556"/>
      <c r="AV96" s="552"/>
      <c r="AW96" s="552"/>
      <c r="AX96" s="552"/>
      <c r="AY96" s="552"/>
      <c r="AZ96" s="552"/>
      <c r="BA96" s="552"/>
      <c r="BB96" s="552"/>
      <c r="BC96" s="552"/>
      <c r="BD96" s="552"/>
      <c r="BE96" s="655"/>
      <c r="BF96" s="655"/>
    </row>
    <row r="97" spans="1:58" ht="242.7" customHeight="1">
      <c r="A97" s="700" t="s">
        <v>70</v>
      </c>
      <c r="B97" s="701"/>
      <c r="C97" s="604" t="s">
        <v>67</v>
      </c>
      <c r="D97" s="605"/>
      <c r="E97" s="606"/>
      <c r="F97" s="686" t="s">
        <v>68</v>
      </c>
      <c r="G97" s="687"/>
      <c r="H97" s="688"/>
      <c r="I97" s="601" t="s">
        <v>16007</v>
      </c>
      <c r="J97" s="602"/>
      <c r="K97" s="603"/>
      <c r="L97" s="323"/>
      <c r="M97" s="599" t="s">
        <v>16008</v>
      </c>
      <c r="N97" s="600"/>
      <c r="P97" s="628" t="s">
        <v>70</v>
      </c>
      <c r="Q97" s="629"/>
      <c r="R97" s="629"/>
      <c r="S97" s="629"/>
      <c r="T97" s="630"/>
      <c r="U97" s="468" t="s">
        <v>67</v>
      </c>
      <c r="V97" s="469"/>
      <c r="W97" s="469"/>
      <c r="X97" s="468" t="s">
        <v>68</v>
      </c>
      <c r="Y97" s="469"/>
      <c r="Z97" s="469"/>
      <c r="AA97" s="451" t="s">
        <v>16007</v>
      </c>
      <c r="AB97" s="452"/>
      <c r="AC97" s="453"/>
      <c r="AD97" s="1"/>
      <c r="AE97" s="468" t="s">
        <v>16008</v>
      </c>
      <c r="AF97" s="468"/>
      <c r="AG97" s="1"/>
      <c r="AH97" s="492" t="s">
        <v>16018</v>
      </c>
      <c r="AI97" s="493"/>
      <c r="AJ97" s="493"/>
      <c r="AK97" s="493"/>
      <c r="AL97" s="493"/>
      <c r="AM97" s="494"/>
      <c r="AN97" s="1"/>
      <c r="AO97" s="1"/>
      <c r="AP97" s="1"/>
      <c r="AQ97" s="1"/>
      <c r="AU97" s="1"/>
      <c r="AV97" s="1"/>
      <c r="AW97" s="1"/>
      <c r="AX97" s="1"/>
      <c r="AY97" s="1"/>
      <c r="AZ97" s="1"/>
      <c r="BA97" s="1"/>
      <c r="BC97" s="1"/>
      <c r="BD97" s="1"/>
      <c r="BF97" s="1"/>
    </row>
    <row r="98" spans="1:58" ht="52.2" customHeight="1">
      <c r="A98" s="631" t="s">
        <v>21</v>
      </c>
      <c r="B98" s="633"/>
      <c r="C98" s="466">
        <f>C63</f>
        <v>6</v>
      </c>
      <c r="D98" s="467"/>
      <c r="E98" s="467"/>
      <c r="F98" s="466">
        <f>F63</f>
        <v>19</v>
      </c>
      <c r="G98" s="466"/>
      <c r="H98" s="466"/>
      <c r="I98" s="694">
        <f>I63</f>
        <v>45</v>
      </c>
      <c r="J98" s="694"/>
      <c r="K98" s="694"/>
      <c r="L98" s="1"/>
      <c r="M98" s="698">
        <f>SUM(C98:H98)</f>
        <v>25</v>
      </c>
      <c r="N98" s="699"/>
      <c r="P98" s="631" t="s">
        <v>21</v>
      </c>
      <c r="Q98" s="632"/>
      <c r="R98" s="632"/>
      <c r="S98" s="632"/>
      <c r="T98" s="633"/>
      <c r="U98" s="466">
        <f>U63</f>
        <v>260</v>
      </c>
      <c r="V98" s="467"/>
      <c r="W98" s="467"/>
      <c r="X98" s="466">
        <f>X63</f>
        <v>158</v>
      </c>
      <c r="Y98" s="467"/>
      <c r="Z98" s="467"/>
      <c r="AA98" s="470">
        <f>AA63</f>
        <v>318</v>
      </c>
      <c r="AB98" s="471"/>
      <c r="AC98" s="472"/>
      <c r="AD98" s="1"/>
      <c r="AE98" s="501">
        <f>U98+X98</f>
        <v>418</v>
      </c>
      <c r="AF98" s="501"/>
      <c r="AG98" s="1"/>
      <c r="AH98" s="495"/>
      <c r="AI98" s="496"/>
      <c r="AJ98" s="496"/>
      <c r="AK98" s="496"/>
      <c r="AL98" s="496"/>
      <c r="AM98" s="497"/>
      <c r="AN98" s="1"/>
      <c r="AO98" s="1"/>
      <c r="AP98" s="1"/>
      <c r="AQ98" s="1"/>
      <c r="AU98" s="1"/>
      <c r="AV98" s="1"/>
      <c r="AW98" s="284"/>
      <c r="AX98" s="284"/>
      <c r="AY98" s="284"/>
      <c r="AZ98" s="284"/>
      <c r="BA98" s="284"/>
      <c r="BC98" s="1"/>
      <c r="BD98" s="1"/>
      <c r="BF98" s="1"/>
    </row>
    <row r="99" spans="1:58" ht="52.2" customHeight="1">
      <c r="A99" s="631" t="s">
        <v>22</v>
      </c>
      <c r="B99" s="633"/>
      <c r="C99" s="466">
        <f>SUM(C65:C93)</f>
        <v>0</v>
      </c>
      <c r="D99" s="467"/>
      <c r="E99" s="467"/>
      <c r="F99" s="466">
        <f>SUM(F65:F93)</f>
        <v>12</v>
      </c>
      <c r="G99" s="466"/>
      <c r="H99" s="466"/>
      <c r="I99" s="694">
        <f>SUM(I65:I93)</f>
        <v>59</v>
      </c>
      <c r="J99" s="694"/>
      <c r="K99" s="694"/>
      <c r="L99" s="1"/>
      <c r="M99" s="698">
        <f>SUM(C99:H99)</f>
        <v>12</v>
      </c>
      <c r="N99" s="699"/>
      <c r="P99" s="631" t="s">
        <v>22</v>
      </c>
      <c r="Q99" s="632"/>
      <c r="R99" s="632"/>
      <c r="S99" s="632"/>
      <c r="T99" s="633"/>
      <c r="U99" s="466">
        <f>SUM(U64:U93)</f>
        <v>84</v>
      </c>
      <c r="V99" s="467"/>
      <c r="W99" s="467"/>
      <c r="X99" s="466">
        <f>SUM(X64:Z93)</f>
        <v>179</v>
      </c>
      <c r="Y99" s="467"/>
      <c r="Z99" s="467"/>
      <c r="AA99" s="470">
        <f>SUM(AA64:AB93)</f>
        <v>1012</v>
      </c>
      <c r="AB99" s="471"/>
      <c r="AC99" s="472"/>
      <c r="AD99" s="1"/>
      <c r="AE99" s="501">
        <f>U99+X99</f>
        <v>263</v>
      </c>
      <c r="AF99" s="501"/>
      <c r="AG99" s="1"/>
      <c r="AH99" s="495"/>
      <c r="AI99" s="496"/>
      <c r="AJ99" s="496"/>
      <c r="AK99" s="496"/>
      <c r="AL99" s="496"/>
      <c r="AM99" s="497"/>
      <c r="AN99" s="1"/>
      <c r="AO99" s="1"/>
      <c r="AP99" s="1"/>
      <c r="AQ99" s="1"/>
      <c r="AU99" s="1"/>
      <c r="AV99" s="1"/>
      <c r="AW99" s="284"/>
      <c r="AX99" s="284"/>
      <c r="AY99" s="284"/>
      <c r="AZ99" s="284"/>
      <c r="BA99" s="284"/>
      <c r="BC99" s="1"/>
      <c r="BD99" s="1"/>
      <c r="BF99" s="1"/>
    </row>
    <row r="100" spans="1:58" ht="52.2" customHeight="1">
      <c r="A100" s="628" t="s">
        <v>23</v>
      </c>
      <c r="B100" s="630"/>
      <c r="C100" s="457">
        <f>SUM(C98:E99)</f>
        <v>6</v>
      </c>
      <c r="D100" s="458"/>
      <c r="E100" s="458"/>
      <c r="F100" s="457">
        <f>SUM(F98:H99)</f>
        <v>31</v>
      </c>
      <c r="G100" s="457"/>
      <c r="H100" s="457"/>
      <c r="I100" s="627">
        <f>SUM(I98:I99)</f>
        <v>104</v>
      </c>
      <c r="J100" s="627"/>
      <c r="K100" s="627"/>
      <c r="L100" s="1"/>
      <c r="M100" s="599">
        <f>SUM(M98:M99)</f>
        <v>37</v>
      </c>
      <c r="N100" s="600"/>
      <c r="P100" s="695" t="s">
        <v>23</v>
      </c>
      <c r="Q100" s="696"/>
      <c r="R100" s="696"/>
      <c r="S100" s="696"/>
      <c r="T100" s="697"/>
      <c r="U100" s="457">
        <f>SUM(U98:W99)</f>
        <v>344</v>
      </c>
      <c r="V100" s="458"/>
      <c r="W100" s="458"/>
      <c r="X100" s="457">
        <f>SUM(X98:X99)</f>
        <v>337</v>
      </c>
      <c r="Y100" s="458"/>
      <c r="Z100" s="458"/>
      <c r="AA100" s="451">
        <f>SUM(AA98:AA99)</f>
        <v>1330</v>
      </c>
      <c r="AB100" s="452"/>
      <c r="AC100" s="453"/>
      <c r="AD100" s="1"/>
      <c r="AE100" s="457">
        <f>SUM(AE98:AE99)</f>
        <v>681</v>
      </c>
      <c r="AF100" s="457"/>
      <c r="AG100" s="1"/>
      <c r="AH100" s="498"/>
      <c r="AI100" s="499"/>
      <c r="AJ100" s="499"/>
      <c r="AK100" s="499"/>
      <c r="AL100" s="499"/>
      <c r="AM100" s="500"/>
      <c r="AN100" s="1"/>
      <c r="AO100" s="1"/>
      <c r="AP100" s="1"/>
      <c r="AQ100" s="1"/>
      <c r="AU100" s="1"/>
      <c r="AV100" s="1"/>
      <c r="AW100" s="284"/>
      <c r="AX100" s="284"/>
      <c r="AY100" s="284"/>
      <c r="AZ100" s="284"/>
      <c r="BA100" s="284"/>
      <c r="BC100" s="1"/>
      <c r="BD100" s="1"/>
      <c r="BF100" s="1"/>
    </row>
    <row r="101" spans="1:58" s="324" customFormat="1" ht="52.2" customHeight="1" thickBot="1">
      <c r="A101" s="320"/>
      <c r="B101" s="320"/>
      <c r="C101" s="312"/>
      <c r="D101" s="321"/>
      <c r="E101" s="321"/>
      <c r="F101" s="312"/>
      <c r="G101" s="312"/>
      <c r="H101" s="312"/>
      <c r="I101" s="322"/>
      <c r="J101" s="322"/>
      <c r="K101" s="322"/>
      <c r="L101" s="323"/>
      <c r="M101" s="312"/>
      <c r="N101" s="312"/>
      <c r="P101" s="325"/>
      <c r="Q101" s="325"/>
      <c r="R101" s="325"/>
      <c r="S101" s="325"/>
      <c r="T101" s="325"/>
      <c r="U101" s="312"/>
      <c r="V101" s="321"/>
      <c r="W101" s="321"/>
      <c r="X101" s="312"/>
      <c r="Y101" s="321"/>
      <c r="Z101" s="321"/>
      <c r="AA101" s="322"/>
      <c r="AB101" s="322"/>
      <c r="AC101" s="322"/>
      <c r="AD101" s="323"/>
      <c r="AE101" s="312"/>
      <c r="AF101" s="312"/>
      <c r="AG101" s="323"/>
      <c r="AH101" s="326"/>
      <c r="AI101" s="326"/>
      <c r="AJ101" s="326"/>
      <c r="AK101" s="326"/>
      <c r="AL101" s="326"/>
      <c r="AM101" s="326"/>
      <c r="AN101" s="323"/>
      <c r="AO101" s="323"/>
      <c r="AP101" s="323"/>
      <c r="AQ101" s="323"/>
      <c r="AU101" s="323"/>
      <c r="AV101" s="323"/>
      <c r="AW101" s="230"/>
      <c r="AX101" s="230"/>
      <c r="AY101" s="230"/>
      <c r="AZ101" s="230"/>
      <c r="BA101" s="230"/>
      <c r="BC101" s="323"/>
      <c r="BD101" s="323"/>
      <c r="BF101" s="323"/>
    </row>
    <row r="102" spans="1:58" ht="52.2" customHeight="1">
      <c r="A102" s="595" t="str">
        <f>CONCATENATE("OUTRAS OCORRÊNCIAS DIÁRIAS EM "&amp;TEXT(AQ3,"dd")&amp;"/"&amp;TEXT(AQ3,"mm")&amp;"/"&amp;TEXT(AQ3,"aaa"))</f>
        <v>OUTRAS OCORRÊNCIAS DIÁRIAS EM 02/08/2026</v>
      </c>
      <c r="B102" s="596"/>
      <c r="C102" s="596"/>
      <c r="D102" s="596"/>
      <c r="E102" s="596"/>
      <c r="F102" s="596"/>
      <c r="G102" s="596"/>
      <c r="H102" s="596"/>
      <c r="I102" s="596"/>
      <c r="J102" s="596"/>
      <c r="K102" s="596"/>
      <c r="L102" s="596"/>
      <c r="M102" s="596"/>
      <c r="N102" s="596"/>
      <c r="O102" s="596"/>
      <c r="P102" s="596"/>
      <c r="Q102" s="596"/>
      <c r="R102" s="596"/>
      <c r="S102" s="597"/>
      <c r="T102" s="6"/>
      <c r="U102" s="541" t="s">
        <v>76</v>
      </c>
      <c r="V102" s="542"/>
      <c r="W102" s="542"/>
      <c r="X102" s="542"/>
      <c r="Y102" s="542"/>
      <c r="Z102" s="542"/>
      <c r="AA102" s="542"/>
      <c r="AB102" s="542"/>
      <c r="AC102" s="542"/>
      <c r="AD102" s="542"/>
      <c r="AE102" s="542"/>
      <c r="AF102" s="542"/>
      <c r="AG102" s="542"/>
      <c r="AH102" s="542"/>
      <c r="AI102" s="542"/>
      <c r="AJ102" s="542"/>
      <c r="AK102" s="542"/>
      <c r="AL102" s="542"/>
      <c r="AM102" s="543"/>
      <c r="AN102" s="1"/>
      <c r="AO102" s="1"/>
      <c r="AP102" s="1"/>
      <c r="AQ102" s="1"/>
      <c r="AU102" s="1"/>
      <c r="AV102" s="1"/>
      <c r="AW102" s="284"/>
      <c r="AX102" s="284"/>
      <c r="AY102" s="284"/>
      <c r="AZ102" s="284"/>
      <c r="BA102" s="284"/>
      <c r="BC102" s="1"/>
      <c r="BD102" s="1"/>
      <c r="BF102" s="1"/>
    </row>
    <row r="103" spans="1:58" ht="61.95" customHeight="1" thickBot="1">
      <c r="A103" s="235" t="s">
        <v>15</v>
      </c>
      <c r="B103" s="10" t="s">
        <v>16</v>
      </c>
      <c r="C103" s="592" t="s">
        <v>71</v>
      </c>
      <c r="D103" s="593"/>
      <c r="E103" s="593"/>
      <c r="F103" s="594"/>
      <c r="G103" s="592" t="s">
        <v>72</v>
      </c>
      <c r="H103" s="593"/>
      <c r="I103" s="594"/>
      <c r="J103" s="592" t="s">
        <v>73</v>
      </c>
      <c r="K103" s="593"/>
      <c r="L103" s="594"/>
      <c r="M103" s="592" t="s">
        <v>74</v>
      </c>
      <c r="N103" s="593"/>
      <c r="O103" s="593"/>
      <c r="P103" s="594"/>
      <c r="Q103" s="592" t="s">
        <v>75</v>
      </c>
      <c r="R103" s="593"/>
      <c r="S103" s="594"/>
      <c r="T103" s="1"/>
      <c r="U103" s="519" t="s">
        <v>77</v>
      </c>
      <c r="V103" s="520"/>
      <c r="W103" s="520"/>
      <c r="X103" s="520"/>
      <c r="Y103" s="521"/>
      <c r="Z103" s="506" t="s">
        <v>71</v>
      </c>
      <c r="AA103" s="507"/>
      <c r="AB103" s="508"/>
      <c r="AC103" s="506" t="s">
        <v>72</v>
      </c>
      <c r="AD103" s="508"/>
      <c r="AE103" s="506" t="s">
        <v>73</v>
      </c>
      <c r="AF103" s="531" t="s">
        <v>74</v>
      </c>
      <c r="AG103" s="532"/>
      <c r="AH103" s="532"/>
      <c r="AI103" s="532"/>
      <c r="AJ103" s="533"/>
      <c r="AK103" s="506" t="s">
        <v>75</v>
      </c>
      <c r="AL103" s="507"/>
      <c r="AM103" s="748"/>
      <c r="AN103" s="1"/>
      <c r="AO103" s="1"/>
      <c r="AP103" s="1"/>
      <c r="AQ103" s="1"/>
      <c r="AU103" s="1"/>
      <c r="AV103" s="1"/>
      <c r="AW103" s="284"/>
      <c r="AX103" s="284"/>
      <c r="AY103" s="284"/>
      <c r="AZ103" s="284"/>
      <c r="BA103" s="284"/>
      <c r="BC103" s="1"/>
      <c r="BD103" s="1"/>
      <c r="BF103" s="1"/>
    </row>
    <row r="104" spans="1:58" ht="62.25" customHeight="1" thickBot="1">
      <c r="A104" s="22">
        <v>1</v>
      </c>
      <c r="B104" s="23" t="str">
        <f>B63</f>
        <v>Manaus</v>
      </c>
      <c r="C104" s="441">
        <v>7</v>
      </c>
      <c r="D104" s="442"/>
      <c r="E104" s="442"/>
      <c r="F104" s="591"/>
      <c r="G104" s="441">
        <v>3</v>
      </c>
      <c r="H104" s="442"/>
      <c r="I104" s="591"/>
      <c r="J104" s="441">
        <v>8</v>
      </c>
      <c r="K104" s="442"/>
      <c r="L104" s="591"/>
      <c r="M104" s="441">
        <v>2</v>
      </c>
      <c r="N104" s="442"/>
      <c r="O104" s="442"/>
      <c r="P104" s="591"/>
      <c r="Q104" s="441">
        <v>1</v>
      </c>
      <c r="R104" s="442"/>
      <c r="S104" s="443"/>
      <c r="T104" s="1"/>
      <c r="U104" s="522"/>
      <c r="V104" s="523"/>
      <c r="W104" s="523"/>
      <c r="X104" s="523"/>
      <c r="Y104" s="524"/>
      <c r="Z104" s="509"/>
      <c r="AA104" s="510"/>
      <c r="AB104" s="511"/>
      <c r="AC104" s="509"/>
      <c r="AD104" s="511"/>
      <c r="AE104" s="509"/>
      <c r="AF104" s="534"/>
      <c r="AG104" s="535"/>
      <c r="AH104" s="535"/>
      <c r="AI104" s="535"/>
      <c r="AJ104" s="536"/>
      <c r="AK104" s="509"/>
      <c r="AL104" s="510"/>
      <c r="AM104" s="749"/>
      <c r="AN104" s="1"/>
      <c r="AO104" s="1"/>
      <c r="AP104" s="1"/>
      <c r="AQ104" s="1"/>
      <c r="AU104" s="1"/>
      <c r="AV104" s="1"/>
      <c r="AW104" s="284"/>
      <c r="AX104" s="284"/>
      <c r="AY104" s="284"/>
      <c r="AZ104" s="284"/>
      <c r="BA104" s="284"/>
      <c r="BC104" s="1"/>
      <c r="BD104" s="1"/>
      <c r="BF104" s="1"/>
    </row>
    <row r="105" spans="1:58" ht="52.2" customHeight="1" thickBot="1">
      <c r="A105" s="22"/>
      <c r="B105" s="23" t="s">
        <v>145</v>
      </c>
      <c r="C105" s="441">
        <v>1</v>
      </c>
      <c r="D105" s="442"/>
      <c r="E105" s="442"/>
      <c r="F105" s="591"/>
      <c r="G105" s="441"/>
      <c r="H105" s="442"/>
      <c r="I105" s="591"/>
      <c r="J105" s="441"/>
      <c r="K105" s="442"/>
      <c r="L105" s="591"/>
      <c r="M105" s="441"/>
      <c r="N105" s="442"/>
      <c r="O105" s="442"/>
      <c r="P105" s="591"/>
      <c r="Q105" s="441"/>
      <c r="R105" s="442"/>
      <c r="S105" s="443"/>
      <c r="T105" s="1"/>
      <c r="U105" s="522"/>
      <c r="V105" s="523"/>
      <c r="W105" s="523"/>
      <c r="X105" s="523"/>
      <c r="Y105" s="524"/>
      <c r="Z105" s="509"/>
      <c r="AA105" s="510"/>
      <c r="AB105" s="511"/>
      <c r="AC105" s="509"/>
      <c r="AD105" s="511"/>
      <c r="AE105" s="509"/>
      <c r="AF105" s="534"/>
      <c r="AG105" s="535"/>
      <c r="AH105" s="535"/>
      <c r="AI105" s="535"/>
      <c r="AJ105" s="536"/>
      <c r="AK105" s="509"/>
      <c r="AL105" s="510"/>
      <c r="AM105" s="749"/>
      <c r="AN105" s="1"/>
      <c r="AO105" s="1"/>
      <c r="AP105" s="1"/>
      <c r="AQ105" s="1"/>
      <c r="AU105" s="1"/>
      <c r="AV105" s="1"/>
      <c r="AW105" s="284"/>
      <c r="AX105" s="284"/>
      <c r="AY105" s="284"/>
      <c r="AZ105" s="284"/>
      <c r="BA105" s="284"/>
      <c r="BC105" s="1"/>
      <c r="BD105" s="1"/>
      <c r="BF105" s="1"/>
    </row>
    <row r="106" spans="1:58" ht="62.25" customHeight="1" thickBot="1">
      <c r="A106" s="22"/>
      <c r="B106" s="23" t="str">
        <f>B65</f>
        <v>Atalaia do Norte</v>
      </c>
      <c r="C106" s="441"/>
      <c r="D106" s="442"/>
      <c r="E106" s="442"/>
      <c r="F106" s="591"/>
      <c r="G106" s="441"/>
      <c r="H106" s="442"/>
      <c r="I106" s="591"/>
      <c r="J106" s="441"/>
      <c r="K106" s="442"/>
      <c r="L106" s="591"/>
      <c r="M106" s="441"/>
      <c r="N106" s="442"/>
      <c r="O106" s="442"/>
      <c r="P106" s="591"/>
      <c r="Q106" s="441"/>
      <c r="R106" s="442"/>
      <c r="S106" s="443"/>
      <c r="T106" s="1"/>
      <c r="U106" s="525"/>
      <c r="V106" s="526"/>
      <c r="W106" s="526"/>
      <c r="X106" s="526"/>
      <c r="Y106" s="527"/>
      <c r="Z106" s="512"/>
      <c r="AA106" s="513"/>
      <c r="AB106" s="514"/>
      <c r="AC106" s="512"/>
      <c r="AD106" s="514"/>
      <c r="AE106" s="512"/>
      <c r="AF106" s="537"/>
      <c r="AG106" s="538"/>
      <c r="AH106" s="538"/>
      <c r="AI106" s="538"/>
      <c r="AJ106" s="539"/>
      <c r="AK106" s="512"/>
      <c r="AL106" s="513"/>
      <c r="AM106" s="750"/>
      <c r="AN106" s="1"/>
      <c r="AO106" s="1"/>
      <c r="AP106" s="1"/>
      <c r="AQ106" s="1"/>
      <c r="AU106" s="1"/>
      <c r="AV106" s="1"/>
      <c r="AW106" s="1"/>
      <c r="AX106" s="1"/>
      <c r="AY106" s="1"/>
      <c r="AZ106" s="1"/>
      <c r="BA106" s="1"/>
      <c r="BC106" s="1"/>
      <c r="BD106" s="1"/>
      <c r="BF106" s="1"/>
    </row>
    <row r="107" spans="1:58" ht="52.2" customHeight="1" thickBot="1">
      <c r="A107" s="22"/>
      <c r="B107" s="23" t="str">
        <f>B66</f>
        <v>Autazes</v>
      </c>
      <c r="C107" s="441">
        <v>1</v>
      </c>
      <c r="D107" s="442"/>
      <c r="E107" s="442"/>
      <c r="F107" s="591"/>
      <c r="G107" s="441"/>
      <c r="H107" s="442"/>
      <c r="I107" s="591"/>
      <c r="J107" s="441"/>
      <c r="K107" s="442"/>
      <c r="L107" s="591"/>
      <c r="M107" s="441"/>
      <c r="N107" s="442"/>
      <c r="O107" s="442"/>
      <c r="P107" s="591"/>
      <c r="Q107" s="441"/>
      <c r="R107" s="442"/>
      <c r="S107" s="443"/>
      <c r="T107" s="1"/>
      <c r="U107" s="515" t="s">
        <v>21</v>
      </c>
      <c r="V107" s="516"/>
      <c r="W107" s="516"/>
      <c r="X107" s="516"/>
      <c r="Y107" s="517"/>
      <c r="Z107" s="488">
        <f>SUM(C104)</f>
        <v>7</v>
      </c>
      <c r="AA107" s="489"/>
      <c r="AB107" s="518"/>
      <c r="AC107" s="488">
        <f>G104</f>
        <v>3</v>
      </c>
      <c r="AD107" s="518"/>
      <c r="AE107" s="362">
        <f>J104</f>
        <v>8</v>
      </c>
      <c r="AF107" s="488">
        <f>M104</f>
        <v>2</v>
      </c>
      <c r="AG107" s="489"/>
      <c r="AH107" s="489"/>
      <c r="AI107" s="489"/>
      <c r="AJ107" s="518"/>
      <c r="AK107" s="488">
        <f>Q104</f>
        <v>1</v>
      </c>
      <c r="AL107" s="489"/>
      <c r="AM107" s="490"/>
      <c r="AN107" s="1"/>
      <c r="AO107" s="1"/>
      <c r="AP107" s="1"/>
      <c r="AQ107" s="1"/>
      <c r="AU107" s="1"/>
      <c r="AV107" s="1"/>
      <c r="AW107" s="1"/>
      <c r="AX107" s="1"/>
      <c r="AY107" s="1"/>
      <c r="AZ107" s="1"/>
      <c r="BA107" s="1"/>
      <c r="BC107" s="1"/>
      <c r="BD107" s="1"/>
      <c r="BF107" s="1"/>
    </row>
    <row r="108" spans="1:58" ht="52.2" customHeight="1" thickBot="1">
      <c r="A108" s="22"/>
      <c r="B108" s="23" t="s">
        <v>16027</v>
      </c>
      <c r="C108" s="441"/>
      <c r="D108" s="442"/>
      <c r="E108" s="442"/>
      <c r="F108" s="591"/>
      <c r="G108" s="441"/>
      <c r="H108" s="442"/>
      <c r="I108" s="591"/>
      <c r="J108" s="441"/>
      <c r="K108" s="442"/>
      <c r="L108" s="591"/>
      <c r="M108" s="441"/>
      <c r="N108" s="442"/>
      <c r="O108" s="442"/>
      <c r="P108" s="591"/>
      <c r="Q108" s="441"/>
      <c r="R108" s="442"/>
      <c r="S108" s="443"/>
      <c r="T108" s="1"/>
      <c r="U108" s="515" t="s">
        <v>22</v>
      </c>
      <c r="V108" s="516"/>
      <c r="W108" s="516"/>
      <c r="X108" s="516"/>
      <c r="Y108" s="517"/>
      <c r="Z108" s="528">
        <f>SUM(C105:C134)</f>
        <v>6</v>
      </c>
      <c r="AA108" s="529"/>
      <c r="AB108" s="530"/>
      <c r="AC108" s="528">
        <f>SUM(G106:G134)</f>
        <v>5</v>
      </c>
      <c r="AD108" s="530"/>
      <c r="AE108" s="361">
        <f>SUM(J106:J134)</f>
        <v>2</v>
      </c>
      <c r="AF108" s="528">
        <f>SUM(M106:M134)</f>
        <v>4</v>
      </c>
      <c r="AG108" s="529"/>
      <c r="AH108" s="529"/>
      <c r="AI108" s="529"/>
      <c r="AJ108" s="530"/>
      <c r="AK108" s="528">
        <f>SUM(Q106:Q134)</f>
        <v>0</v>
      </c>
      <c r="AL108" s="529"/>
      <c r="AM108" s="540"/>
      <c r="AN108" s="1"/>
      <c r="AO108" s="1"/>
      <c r="AP108" s="1"/>
      <c r="AQ108" s="1"/>
      <c r="AU108" s="1"/>
      <c r="AV108" s="1"/>
      <c r="AW108" s="1"/>
      <c r="AX108" s="1"/>
      <c r="AY108" s="1"/>
      <c r="AZ108" s="1"/>
      <c r="BA108" s="1"/>
      <c r="BC108" s="1"/>
      <c r="BD108" s="1"/>
      <c r="BF108" s="1"/>
    </row>
    <row r="109" spans="1:58" ht="52.2" customHeight="1" thickBot="1">
      <c r="A109" s="22"/>
      <c r="B109" s="23" t="s">
        <v>136</v>
      </c>
      <c r="C109" s="441"/>
      <c r="D109" s="442"/>
      <c r="E109" s="442"/>
      <c r="F109" s="591"/>
      <c r="G109" s="441"/>
      <c r="H109" s="442"/>
      <c r="I109" s="591"/>
      <c r="J109" s="441"/>
      <c r="K109" s="442"/>
      <c r="L109" s="591"/>
      <c r="M109" s="441"/>
      <c r="N109" s="442"/>
      <c r="O109" s="442"/>
      <c r="P109" s="591"/>
      <c r="Q109" s="441"/>
      <c r="R109" s="442"/>
      <c r="S109" s="443"/>
      <c r="T109" s="1"/>
      <c r="U109" s="504" t="s">
        <v>23</v>
      </c>
      <c r="V109" s="505"/>
      <c r="W109" s="505"/>
      <c r="X109" s="505"/>
      <c r="Y109" s="505"/>
      <c r="Z109" s="505">
        <f>SUM(Z107:AB108)</f>
        <v>13</v>
      </c>
      <c r="AA109" s="505"/>
      <c r="AB109" s="505"/>
      <c r="AC109" s="485">
        <f>SUM(AC107:AD108)</f>
        <v>8</v>
      </c>
      <c r="AD109" s="491"/>
      <c r="AE109" s="363">
        <f>SUM(AE107:AE108)</f>
        <v>10</v>
      </c>
      <c r="AF109" s="485">
        <f>SUM(AF107:AJ108)</f>
        <v>6</v>
      </c>
      <c r="AG109" s="486"/>
      <c r="AH109" s="486"/>
      <c r="AI109" s="486"/>
      <c r="AJ109" s="491"/>
      <c r="AK109" s="485">
        <f>SUM(AK107:AM108)</f>
        <v>1</v>
      </c>
      <c r="AL109" s="486"/>
      <c r="AM109" s="487"/>
      <c r="AN109" s="1"/>
      <c r="AO109" s="1"/>
      <c r="AP109" s="1"/>
      <c r="AQ109" s="1"/>
      <c r="AU109" s="1"/>
      <c r="AV109" s="1"/>
      <c r="AW109" s="1"/>
      <c r="AX109" s="1"/>
      <c r="AY109" s="1"/>
      <c r="AZ109" s="1"/>
      <c r="BA109" s="1"/>
      <c r="BC109" s="1"/>
      <c r="BD109" s="1"/>
      <c r="BF109" s="1"/>
    </row>
    <row r="110" spans="1:58" ht="52.2" customHeight="1" thickBot="1">
      <c r="A110" s="22"/>
      <c r="B110" s="23" t="s">
        <v>16015</v>
      </c>
      <c r="C110" s="441"/>
      <c r="D110" s="442"/>
      <c r="E110" s="442"/>
      <c r="F110" s="591"/>
      <c r="G110" s="441"/>
      <c r="H110" s="442"/>
      <c r="I110" s="591"/>
      <c r="J110" s="441"/>
      <c r="K110" s="442"/>
      <c r="L110" s="591"/>
      <c r="M110" s="441"/>
      <c r="N110" s="442"/>
      <c r="O110" s="442"/>
      <c r="P110" s="591"/>
      <c r="Q110" s="441"/>
      <c r="R110" s="442"/>
      <c r="S110" s="443"/>
      <c r="T110" s="1"/>
      <c r="AN110" s="1"/>
      <c r="AO110" s="1"/>
      <c r="AP110" s="1"/>
      <c r="AQ110" s="1"/>
      <c r="AU110" s="1"/>
      <c r="AV110" s="1"/>
      <c r="AW110" s="1"/>
      <c r="AX110" s="1"/>
      <c r="AY110" s="1"/>
      <c r="AZ110" s="1"/>
      <c r="BA110" s="1"/>
      <c r="BC110" s="1"/>
      <c r="BD110" s="1"/>
      <c r="BF110" s="1"/>
    </row>
    <row r="111" spans="1:58" ht="52.2" customHeight="1" thickBot="1">
      <c r="A111" s="22"/>
      <c r="B111" s="23" t="s">
        <v>272</v>
      </c>
      <c r="C111" s="441"/>
      <c r="D111" s="442"/>
      <c r="E111" s="442"/>
      <c r="F111" s="591"/>
      <c r="G111" s="441"/>
      <c r="H111" s="442"/>
      <c r="I111" s="591"/>
      <c r="J111" s="441"/>
      <c r="K111" s="442"/>
      <c r="L111" s="591"/>
      <c r="M111" s="441"/>
      <c r="N111" s="442"/>
      <c r="O111" s="442"/>
      <c r="P111" s="591"/>
      <c r="Q111" s="441"/>
      <c r="R111" s="442"/>
      <c r="S111" s="443"/>
      <c r="T111" s="1"/>
      <c r="U111" s="333"/>
      <c r="V111" s="333"/>
      <c r="W111" s="333"/>
      <c r="X111" s="333"/>
      <c r="Y111" s="333"/>
      <c r="Z111" s="334"/>
      <c r="AA111" s="334"/>
      <c r="AB111" s="334"/>
      <c r="AC111" s="334"/>
      <c r="AD111" s="334"/>
      <c r="AE111" s="334"/>
      <c r="AF111" s="334"/>
      <c r="AG111" s="334"/>
      <c r="AH111" s="334"/>
      <c r="AI111" s="334"/>
      <c r="AJ111" s="334"/>
      <c r="AK111" s="334"/>
      <c r="AL111" s="334"/>
      <c r="AM111" s="334"/>
      <c r="AN111" s="1"/>
      <c r="AO111" s="1"/>
      <c r="AP111" s="1"/>
      <c r="AQ111" s="1"/>
      <c r="AU111" s="1"/>
      <c r="AV111" s="1"/>
      <c r="AW111" s="1"/>
      <c r="AX111" s="1"/>
      <c r="AY111" s="1"/>
      <c r="AZ111" s="1"/>
      <c r="BA111" s="1"/>
      <c r="BC111" s="1"/>
      <c r="BD111" s="1"/>
      <c r="BF111" s="1"/>
    </row>
    <row r="112" spans="1:58" ht="52.2" customHeight="1" thickBot="1">
      <c r="A112" s="22"/>
      <c r="B112" s="23" t="s">
        <v>16022</v>
      </c>
      <c r="C112" s="441"/>
      <c r="D112" s="442"/>
      <c r="E112" s="442"/>
      <c r="F112" s="591"/>
      <c r="G112" s="441"/>
      <c r="H112" s="442"/>
      <c r="I112" s="591"/>
      <c r="J112" s="441"/>
      <c r="K112" s="442"/>
      <c r="L112" s="591"/>
      <c r="M112" s="441"/>
      <c r="N112" s="442"/>
      <c r="O112" s="442"/>
      <c r="P112" s="591"/>
      <c r="Q112" s="441"/>
      <c r="R112" s="442"/>
      <c r="S112" s="443"/>
      <c r="T112" s="1"/>
      <c r="U112" s="258"/>
      <c r="V112" s="258"/>
      <c r="W112" s="258"/>
      <c r="X112" s="258"/>
      <c r="Y112" s="258"/>
      <c r="Z112" s="258"/>
      <c r="AA112" s="258"/>
      <c r="AB112" s="258"/>
      <c r="AC112" s="258"/>
      <c r="AD112" s="258"/>
      <c r="AE112" s="258"/>
      <c r="AF112" s="258"/>
      <c r="AG112" s="258"/>
      <c r="AH112" s="258"/>
      <c r="AI112" s="258"/>
      <c r="AJ112" s="258"/>
      <c r="AK112" s="258"/>
      <c r="AL112" s="258"/>
      <c r="AM112" s="258"/>
      <c r="AN112" s="1"/>
      <c r="AO112" s="1"/>
      <c r="AP112" s="1"/>
      <c r="AQ112" s="1"/>
      <c r="AU112" s="1"/>
      <c r="AV112" s="1"/>
      <c r="AW112" s="1"/>
      <c r="AX112" s="1"/>
      <c r="AY112" s="1"/>
      <c r="AZ112" s="1"/>
      <c r="BA112" s="1"/>
      <c r="BC112" s="1"/>
      <c r="BD112" s="1"/>
      <c r="BF112" s="1"/>
    </row>
    <row r="113" spans="1:58" ht="52.2" customHeight="1" thickBot="1">
      <c r="A113" s="22"/>
      <c r="B113" s="23" t="s">
        <v>16012</v>
      </c>
      <c r="C113" s="441"/>
      <c r="D113" s="442"/>
      <c r="E113" s="442"/>
      <c r="F113" s="591"/>
      <c r="G113" s="441"/>
      <c r="H113" s="442"/>
      <c r="I113" s="591"/>
      <c r="J113" s="441"/>
      <c r="K113" s="442"/>
      <c r="L113" s="591"/>
      <c r="M113" s="441"/>
      <c r="N113" s="442"/>
      <c r="O113" s="442"/>
      <c r="P113" s="591"/>
      <c r="Q113" s="441"/>
      <c r="R113" s="442"/>
      <c r="S113" s="443"/>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2" customHeight="1" thickBot="1">
      <c r="A114" s="22"/>
      <c r="B114" s="23" t="s">
        <v>16024</v>
      </c>
      <c r="C114" s="405"/>
      <c r="D114" s="406"/>
      <c r="E114" s="406"/>
      <c r="F114" s="407"/>
      <c r="G114" s="405"/>
      <c r="H114" s="406"/>
      <c r="I114" s="407"/>
      <c r="J114" s="405"/>
      <c r="K114" s="406"/>
      <c r="L114" s="407"/>
      <c r="M114" s="405"/>
      <c r="N114" s="406"/>
      <c r="O114" s="406"/>
      <c r="P114" s="407"/>
      <c r="Q114" s="405"/>
      <c r="R114" s="406"/>
      <c r="S114" s="408"/>
      <c r="T114" s="1"/>
      <c r="U114" s="332"/>
      <c r="V114" s="332"/>
      <c r="W114" s="332"/>
      <c r="X114" s="332"/>
      <c r="Y114" s="332"/>
      <c r="Z114" s="332"/>
      <c r="AA114" s="332"/>
      <c r="AB114" s="332"/>
      <c r="AC114" s="332"/>
      <c r="AD114" s="332"/>
      <c r="AE114" s="332"/>
      <c r="AF114" s="332"/>
      <c r="AG114" s="332"/>
      <c r="AH114" s="332"/>
      <c r="AI114" s="332"/>
      <c r="AJ114" s="332"/>
      <c r="AK114" s="332"/>
      <c r="AL114" s="332"/>
      <c r="AM114" s="332"/>
      <c r="AN114" s="1"/>
      <c r="AO114" s="1"/>
      <c r="AP114" s="1"/>
      <c r="AQ114" s="1"/>
      <c r="AU114" s="1"/>
      <c r="AV114" s="1"/>
      <c r="AW114" s="1"/>
      <c r="AX114" s="1"/>
      <c r="AY114" s="1"/>
      <c r="AZ114" s="1"/>
      <c r="BA114" s="1"/>
      <c r="BC114" s="1"/>
      <c r="BD114" s="1"/>
      <c r="BF114" s="1"/>
    </row>
    <row r="115" spans="1:58" ht="52.2" customHeight="1" thickBot="1">
      <c r="A115" s="243">
        <v>2</v>
      </c>
      <c r="B115" s="23" t="str">
        <f>B74</f>
        <v>Humaitá</v>
      </c>
      <c r="C115" s="441"/>
      <c r="D115" s="442"/>
      <c r="E115" s="442"/>
      <c r="F115" s="591"/>
      <c r="G115" s="441">
        <v>1</v>
      </c>
      <c r="H115" s="442"/>
      <c r="I115" s="591"/>
      <c r="J115" s="441"/>
      <c r="K115" s="442"/>
      <c r="L115" s="591"/>
      <c r="M115" s="441"/>
      <c r="N115" s="442"/>
      <c r="O115" s="442"/>
      <c r="P115" s="591"/>
      <c r="Q115" s="441"/>
      <c r="R115" s="442"/>
      <c r="S115" s="443"/>
      <c r="T115" s="1"/>
      <c r="U115" s="324"/>
      <c r="V115" s="324"/>
      <c r="W115" s="324"/>
      <c r="X115" s="324"/>
      <c r="Y115" s="324"/>
      <c r="Z115" s="324"/>
      <c r="AA115" s="324"/>
      <c r="AB115" s="324"/>
      <c r="AC115" s="324"/>
      <c r="AD115" s="324"/>
      <c r="AE115" s="324"/>
      <c r="AF115" s="324"/>
      <c r="AG115" s="324"/>
      <c r="AH115" s="324"/>
      <c r="AI115" s="324"/>
      <c r="AJ115" s="324"/>
      <c r="AK115" s="324"/>
      <c r="AL115" s="324"/>
      <c r="AM115" s="324"/>
      <c r="AN115" s="1"/>
      <c r="AO115" s="1"/>
      <c r="AP115" s="1"/>
      <c r="AQ115" s="1"/>
      <c r="AU115" s="1"/>
      <c r="AV115" s="1"/>
      <c r="AW115" s="1"/>
      <c r="AX115" s="1"/>
      <c r="AY115" s="1"/>
      <c r="AZ115" s="1"/>
      <c r="BA115" s="1"/>
      <c r="BC115" s="1"/>
      <c r="BD115" s="1"/>
      <c r="BF115" s="1"/>
    </row>
    <row r="116" spans="1:58" ht="52.2" customHeight="1" thickBot="1">
      <c r="A116" s="22">
        <v>3</v>
      </c>
      <c r="B116" s="23" t="str">
        <f>B75</f>
        <v>Iranduba</v>
      </c>
      <c r="C116" s="441"/>
      <c r="D116" s="442"/>
      <c r="E116" s="442"/>
      <c r="F116" s="591"/>
      <c r="G116" s="441"/>
      <c r="H116" s="442"/>
      <c r="I116" s="591"/>
      <c r="J116" s="441"/>
      <c r="K116" s="442"/>
      <c r="L116" s="591"/>
      <c r="M116" s="441"/>
      <c r="N116" s="442"/>
      <c r="O116" s="442"/>
      <c r="P116" s="591"/>
      <c r="Q116" s="441"/>
      <c r="R116" s="442"/>
      <c r="S116" s="443"/>
      <c r="T116" s="1"/>
      <c r="AN116" s="1"/>
      <c r="AO116" s="1"/>
      <c r="AP116" s="1"/>
      <c r="AQ116" s="1"/>
      <c r="AU116" s="1"/>
      <c r="AV116" s="1"/>
      <c r="AW116" s="1"/>
      <c r="AX116" s="1"/>
      <c r="AY116" s="1"/>
      <c r="AZ116" s="1"/>
      <c r="BA116" s="1"/>
      <c r="BB116" s="1"/>
      <c r="BC116" s="1"/>
      <c r="BD116" s="1"/>
      <c r="BE116" s="1"/>
      <c r="BF116" s="1"/>
    </row>
    <row r="117" spans="1:58" ht="62.25" customHeight="1" thickBot="1">
      <c r="A117" s="243">
        <v>4</v>
      </c>
      <c r="B117" s="23" t="str">
        <f>B76</f>
        <v>Itacoatiara</v>
      </c>
      <c r="C117" s="441">
        <v>1</v>
      </c>
      <c r="D117" s="442"/>
      <c r="E117" s="442"/>
      <c r="F117" s="591"/>
      <c r="G117" s="441"/>
      <c r="H117" s="442"/>
      <c r="I117" s="591"/>
      <c r="J117" s="441"/>
      <c r="K117" s="442"/>
      <c r="L117" s="591"/>
      <c r="M117" s="441"/>
      <c r="N117" s="442"/>
      <c r="O117" s="442"/>
      <c r="P117" s="591"/>
      <c r="Q117" s="441"/>
      <c r="R117" s="442"/>
      <c r="S117" s="443"/>
      <c r="T117" s="1"/>
      <c r="AN117" s="1"/>
      <c r="AO117" s="1"/>
      <c r="AP117" s="1"/>
      <c r="AQ117" s="1"/>
      <c r="AR117" s="1"/>
      <c r="AS117" s="1"/>
      <c r="AT117" s="1"/>
      <c r="AU117" s="1"/>
      <c r="AV117" s="1"/>
      <c r="AW117" s="1"/>
      <c r="AX117" s="1"/>
      <c r="AY117" s="1"/>
      <c r="AZ117" s="1"/>
      <c r="BA117" s="1"/>
      <c r="BB117" s="1"/>
      <c r="BC117" s="1"/>
      <c r="BD117" s="1"/>
      <c r="BE117" s="1"/>
      <c r="BF117" s="1"/>
    </row>
    <row r="118" spans="1:58" ht="62.25" customHeight="1" thickBot="1">
      <c r="A118" s="243"/>
      <c r="B118" s="23" t="s">
        <v>16025</v>
      </c>
      <c r="C118" s="441"/>
      <c r="D118" s="442"/>
      <c r="E118" s="442"/>
      <c r="F118" s="591"/>
      <c r="G118" s="441"/>
      <c r="H118" s="442"/>
      <c r="I118" s="591"/>
      <c r="J118" s="441"/>
      <c r="K118" s="442"/>
      <c r="L118" s="591"/>
      <c r="M118" s="441"/>
      <c r="N118" s="442"/>
      <c r="O118" s="442"/>
      <c r="P118" s="591"/>
      <c r="Q118" s="441"/>
      <c r="R118" s="442"/>
      <c r="S118" s="443"/>
      <c r="T118" s="1"/>
      <c r="AE118" s="308" t="s">
        <v>16013</v>
      </c>
      <c r="AN118" s="1"/>
      <c r="AO118" s="1"/>
      <c r="AP118" s="1"/>
      <c r="AQ118" s="1"/>
      <c r="AR118" s="1"/>
      <c r="AS118" s="1"/>
      <c r="AT118" s="1"/>
      <c r="AU118" s="1"/>
      <c r="AV118" s="1"/>
      <c r="AW118" s="1"/>
      <c r="AX118" s="1"/>
      <c r="AY118" s="1"/>
      <c r="AZ118" s="1"/>
      <c r="BA118" s="1"/>
      <c r="BB118" s="1"/>
      <c r="BC118" s="1"/>
      <c r="BD118" s="1"/>
      <c r="BE118" s="1"/>
      <c r="BF118" s="1"/>
    </row>
    <row r="119" spans="1:58" ht="63" thickBot="1">
      <c r="A119" s="243"/>
      <c r="B119" s="23" t="str">
        <f>B78</f>
        <v>Jutaí</v>
      </c>
      <c r="C119" s="441"/>
      <c r="D119" s="442"/>
      <c r="E119" s="442"/>
      <c r="F119" s="591"/>
      <c r="G119" s="441"/>
      <c r="H119" s="442"/>
      <c r="I119" s="591"/>
      <c r="J119" s="441"/>
      <c r="K119" s="442"/>
      <c r="L119" s="591"/>
      <c r="M119" s="441"/>
      <c r="N119" s="442"/>
      <c r="O119" s="442"/>
      <c r="P119" s="591"/>
      <c r="Q119" s="441"/>
      <c r="R119" s="442"/>
      <c r="S119" s="443"/>
      <c r="T119" s="1"/>
      <c r="AE119" s="308" t="s">
        <v>79</v>
      </c>
      <c r="AN119" s="1"/>
      <c r="AO119" s="1"/>
      <c r="AP119" s="1"/>
      <c r="AQ119" s="1"/>
      <c r="AR119" s="1"/>
      <c r="AS119" s="1"/>
      <c r="AT119" s="1"/>
      <c r="AU119" s="1"/>
      <c r="AV119" s="1"/>
      <c r="AW119" s="1"/>
      <c r="AX119" s="1"/>
      <c r="AY119" s="1"/>
      <c r="AZ119" s="1"/>
      <c r="BA119" s="1"/>
      <c r="BB119" s="1"/>
      <c r="BC119" s="1"/>
      <c r="BD119" s="1"/>
      <c r="BE119" s="1"/>
      <c r="BF119" s="1"/>
    </row>
    <row r="120" spans="1:58" ht="52.2" customHeight="1" thickBot="1">
      <c r="A120" s="22">
        <v>5</v>
      </c>
      <c r="B120" s="23" t="str">
        <f>B79</f>
        <v>Lábrea</v>
      </c>
      <c r="C120" s="441"/>
      <c r="D120" s="442"/>
      <c r="E120" s="442"/>
      <c r="F120" s="591"/>
      <c r="G120" s="441"/>
      <c r="H120" s="442"/>
      <c r="I120" s="591"/>
      <c r="J120" s="441"/>
      <c r="K120" s="442"/>
      <c r="L120" s="591"/>
      <c r="M120" s="441"/>
      <c r="N120" s="442"/>
      <c r="O120" s="442"/>
      <c r="P120" s="591"/>
      <c r="Q120" s="441"/>
      <c r="R120" s="442"/>
      <c r="S120" s="443"/>
      <c r="T120" s="1"/>
      <c r="AN120" s="1"/>
      <c r="AO120" s="1"/>
      <c r="AP120" s="1"/>
      <c r="AQ120" s="1"/>
      <c r="AR120" s="1"/>
      <c r="AS120" s="1"/>
      <c r="AT120" s="1"/>
      <c r="AU120" s="1"/>
      <c r="AV120" s="1"/>
      <c r="AW120" s="1"/>
      <c r="AX120" s="1"/>
      <c r="AY120" s="1"/>
      <c r="AZ120" s="1"/>
      <c r="BA120" s="1"/>
      <c r="BB120" s="1"/>
      <c r="BC120" s="1"/>
      <c r="BD120" s="1"/>
      <c r="BE120" s="1"/>
      <c r="BF120" s="1"/>
    </row>
    <row r="121" spans="1:58" ht="52.2" customHeight="1" thickBot="1">
      <c r="A121" s="22"/>
      <c r="B121" s="23" t="str">
        <f>B80</f>
        <v>Manacapuru</v>
      </c>
      <c r="C121" s="441">
        <v>1</v>
      </c>
      <c r="D121" s="442"/>
      <c r="E121" s="442"/>
      <c r="F121" s="591"/>
      <c r="G121" s="441">
        <v>1</v>
      </c>
      <c r="H121" s="442"/>
      <c r="I121" s="591"/>
      <c r="J121" s="441"/>
      <c r="K121" s="442"/>
      <c r="L121" s="591"/>
      <c r="M121" s="441">
        <v>1</v>
      </c>
      <c r="N121" s="442"/>
      <c r="O121" s="442"/>
      <c r="P121" s="591"/>
      <c r="Q121" s="441"/>
      <c r="R121" s="442"/>
      <c r="S121" s="443"/>
      <c r="T121" s="1"/>
      <c r="AN121" s="1"/>
      <c r="AO121" s="1"/>
      <c r="AP121" s="1"/>
      <c r="AQ121" s="1"/>
      <c r="AR121" s="1"/>
      <c r="AS121" s="1"/>
      <c r="AT121" s="1"/>
      <c r="AU121" s="1"/>
      <c r="AV121" s="1"/>
      <c r="AW121" s="1"/>
      <c r="AX121" s="1"/>
      <c r="AY121" s="1"/>
      <c r="AZ121" s="1"/>
      <c r="BA121" s="1"/>
      <c r="BB121" s="1"/>
      <c r="BC121" s="1"/>
      <c r="BD121" s="1"/>
      <c r="BE121" s="1"/>
      <c r="BF121" s="1"/>
    </row>
    <row r="122" spans="1:58" ht="52.2" customHeight="1" thickBot="1">
      <c r="A122" s="22"/>
      <c r="B122" s="23" t="str">
        <f>B81</f>
        <v>Manaquiri</v>
      </c>
      <c r="C122" s="441"/>
      <c r="D122" s="442"/>
      <c r="E122" s="442"/>
      <c r="F122" s="591"/>
      <c r="G122" s="441"/>
      <c r="H122" s="442"/>
      <c r="I122" s="591"/>
      <c r="J122" s="441"/>
      <c r="K122" s="442"/>
      <c r="L122" s="591"/>
      <c r="M122" s="441"/>
      <c r="N122" s="442"/>
      <c r="O122" s="442"/>
      <c r="P122" s="591"/>
      <c r="Q122" s="441"/>
      <c r="R122" s="442"/>
      <c r="S122" s="443"/>
      <c r="T122" s="1"/>
      <c r="AN122" s="1"/>
      <c r="AO122" s="1"/>
      <c r="AP122" s="1"/>
      <c r="AQ122" s="1"/>
      <c r="AR122" s="1"/>
      <c r="AS122" s="1"/>
      <c r="AT122" s="1"/>
      <c r="AU122" s="1"/>
      <c r="AV122" s="1"/>
      <c r="AW122" s="1"/>
      <c r="AX122" s="1"/>
      <c r="AY122" s="1"/>
      <c r="AZ122" s="1"/>
      <c r="BA122" s="1"/>
      <c r="BB122" s="1"/>
      <c r="BC122" s="1"/>
      <c r="BD122" s="1"/>
      <c r="BE122" s="1"/>
      <c r="BF122" s="1"/>
    </row>
    <row r="123" spans="1:58" ht="52.2" customHeight="1" thickBot="1">
      <c r="A123" s="22"/>
      <c r="B123" s="23" t="s">
        <v>179</v>
      </c>
      <c r="C123" s="441"/>
      <c r="D123" s="442"/>
      <c r="E123" s="442"/>
      <c r="F123" s="591"/>
      <c r="G123" s="441"/>
      <c r="H123" s="442"/>
      <c r="I123" s="591"/>
      <c r="J123" s="441"/>
      <c r="K123" s="442"/>
      <c r="L123" s="591"/>
      <c r="M123" s="441"/>
      <c r="N123" s="442"/>
      <c r="O123" s="442"/>
      <c r="P123" s="591"/>
      <c r="Q123" s="441"/>
      <c r="R123" s="442"/>
      <c r="S123" s="443"/>
      <c r="T123" s="1"/>
      <c r="V123" s="308"/>
      <c r="W123" s="308"/>
      <c r="X123" s="308"/>
      <c r="Z123" s="308"/>
      <c r="AA123" s="308"/>
      <c r="AB123" s="308"/>
      <c r="AC123" s="308"/>
      <c r="AD123" s="308"/>
      <c r="AE123" s="308" t="s">
        <v>16014</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62.25" customHeight="1" thickBot="1">
      <c r="A124" s="22"/>
      <c r="B124" s="23" t="s">
        <v>177</v>
      </c>
      <c r="C124" s="441"/>
      <c r="D124" s="442"/>
      <c r="E124" s="442"/>
      <c r="F124" s="591"/>
      <c r="G124" s="441"/>
      <c r="H124" s="442"/>
      <c r="I124" s="591"/>
      <c r="J124" s="441"/>
      <c r="K124" s="442"/>
      <c r="L124" s="591"/>
      <c r="M124" s="441"/>
      <c r="N124" s="442"/>
      <c r="O124" s="442"/>
      <c r="P124" s="591"/>
      <c r="Q124" s="441"/>
      <c r="R124" s="442"/>
      <c r="S124" s="443"/>
      <c r="T124" s="1"/>
      <c r="V124" s="308"/>
      <c r="W124" s="308"/>
      <c r="X124" s="308"/>
      <c r="Z124" s="308"/>
      <c r="AA124" s="308"/>
      <c r="AB124" s="308"/>
      <c r="AC124" s="308"/>
      <c r="AD124" s="308"/>
      <c r="AE124" s="308" t="s">
        <v>81</v>
      </c>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52.2" customHeight="1" thickBot="1">
      <c r="A125" s="22"/>
      <c r="B125" s="23" t="s">
        <v>16023</v>
      </c>
      <c r="C125" s="441"/>
      <c r="D125" s="442"/>
      <c r="E125" s="442"/>
      <c r="F125" s="591"/>
      <c r="G125" s="441"/>
      <c r="H125" s="442"/>
      <c r="I125" s="591"/>
      <c r="J125" s="441"/>
      <c r="K125" s="442"/>
      <c r="L125" s="591"/>
      <c r="M125" s="441"/>
      <c r="N125" s="442"/>
      <c r="O125" s="442"/>
      <c r="P125" s="591"/>
      <c r="Q125" s="441"/>
      <c r="R125" s="442"/>
      <c r="S125" s="443"/>
      <c r="T125" s="1"/>
      <c r="V125" s="308"/>
      <c r="W125" s="308"/>
      <c r="X125" s="308"/>
      <c r="Y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62.25" customHeight="1" thickBot="1">
      <c r="A126" s="243">
        <v>6</v>
      </c>
      <c r="B126" s="23" t="str">
        <f t="shared" ref="B126:B132" si="11">B85</f>
        <v>Novo Airão</v>
      </c>
      <c r="C126" s="441"/>
      <c r="D126" s="442"/>
      <c r="E126" s="442"/>
      <c r="F126" s="591"/>
      <c r="G126" s="441"/>
      <c r="H126" s="442"/>
      <c r="I126" s="591"/>
      <c r="J126" s="441"/>
      <c r="K126" s="442"/>
      <c r="L126" s="591"/>
      <c r="M126" s="441">
        <v>1</v>
      </c>
      <c r="N126" s="442"/>
      <c r="O126" s="442"/>
      <c r="P126" s="591"/>
      <c r="Q126" s="441"/>
      <c r="R126" s="442"/>
      <c r="S126" s="443"/>
      <c r="T126" s="1"/>
      <c r="V126" s="308"/>
      <c r="W126" s="308"/>
      <c r="X126" s="308"/>
      <c r="Z126" s="308"/>
      <c r="AA126" s="308"/>
      <c r="AB126" s="308"/>
      <c r="AC126" s="308"/>
      <c r="AD126" s="308"/>
      <c r="AE126" s="308"/>
      <c r="AF126" s="308"/>
      <c r="AG126" s="308"/>
      <c r="AH126" s="308"/>
      <c r="AI126" s="308"/>
      <c r="AJ126" s="308"/>
      <c r="AK126" s="308"/>
      <c r="AL126" s="308"/>
      <c r="AM126" s="308"/>
      <c r="AN126" s="1"/>
      <c r="AO126" s="1"/>
      <c r="AP126" s="1"/>
      <c r="AQ126" s="1"/>
      <c r="AR126" s="1"/>
      <c r="AS126" s="1"/>
      <c r="AT126" s="1"/>
      <c r="AU126" s="1"/>
      <c r="AV126" s="1"/>
      <c r="AW126" s="1"/>
      <c r="AX126" s="1"/>
      <c r="AY126" s="1"/>
      <c r="AZ126" s="1"/>
      <c r="BA126" s="1"/>
      <c r="BB126" s="1"/>
      <c r="BC126" s="1"/>
      <c r="BD126" s="1"/>
      <c r="BE126" s="1"/>
      <c r="BF126" s="1"/>
    </row>
    <row r="127" spans="1:58" ht="52.2" customHeight="1" thickBot="1">
      <c r="A127" s="243"/>
      <c r="B127" s="23" t="str">
        <f t="shared" si="11"/>
        <v>Novo Aripuanã</v>
      </c>
      <c r="C127" s="441"/>
      <c r="D127" s="442"/>
      <c r="E127" s="442"/>
      <c r="F127" s="591"/>
      <c r="G127" s="441"/>
      <c r="H127" s="442"/>
      <c r="I127" s="591"/>
      <c r="J127" s="441"/>
      <c r="K127" s="442"/>
      <c r="L127" s="591"/>
      <c r="M127" s="441"/>
      <c r="N127" s="442"/>
      <c r="O127" s="442"/>
      <c r="P127" s="591"/>
      <c r="Q127" s="441"/>
      <c r="R127" s="442"/>
      <c r="S127" s="443"/>
      <c r="T127" s="1"/>
      <c r="U127" s="1"/>
      <c r="V127" s="1"/>
      <c r="W127" s="1"/>
      <c r="X127" s="1"/>
      <c r="Y127" s="1"/>
      <c r="Z127" s="230"/>
      <c r="AA127" s="230"/>
      <c r="AB127" s="230"/>
      <c r="AC127" s="233"/>
      <c r="AD127" s="233"/>
      <c r="AE127" s="1"/>
      <c r="AF127" s="1"/>
      <c r="AG127" s="6"/>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row>
    <row r="128" spans="1:58" ht="62.25" customHeight="1" thickBot="1">
      <c r="A128" s="22">
        <v>7</v>
      </c>
      <c r="B128" s="23" t="str">
        <f t="shared" si="11"/>
        <v>Parintins</v>
      </c>
      <c r="C128" s="441"/>
      <c r="D128" s="442"/>
      <c r="E128" s="442"/>
      <c r="F128" s="591"/>
      <c r="G128" s="441">
        <v>1</v>
      </c>
      <c r="H128" s="442"/>
      <c r="I128" s="591"/>
      <c r="J128" s="441"/>
      <c r="K128" s="442"/>
      <c r="L128" s="591"/>
      <c r="M128" s="441">
        <v>1</v>
      </c>
      <c r="N128" s="442"/>
      <c r="O128" s="442"/>
      <c r="P128" s="591"/>
      <c r="Q128" s="441"/>
      <c r="R128" s="442"/>
      <c r="S128" s="443"/>
      <c r="T128" s="1"/>
      <c r="AN128" s="1"/>
      <c r="AO128" s="1"/>
      <c r="AP128" s="1"/>
      <c r="AQ128" s="1"/>
      <c r="AR128" s="1"/>
      <c r="AS128" s="1"/>
      <c r="AT128" s="1"/>
      <c r="AU128" s="1"/>
      <c r="AV128" s="1"/>
      <c r="AW128" s="1"/>
      <c r="AX128" s="1"/>
      <c r="AY128" s="1"/>
      <c r="AZ128" s="1"/>
      <c r="BA128" s="1"/>
      <c r="BB128" s="1"/>
      <c r="BC128" s="1"/>
      <c r="BD128" s="1"/>
      <c r="BE128" s="1"/>
      <c r="BF128" s="1"/>
    </row>
    <row r="129" spans="1:58" ht="52.2" customHeight="1" thickBot="1">
      <c r="A129" s="243">
        <v>8</v>
      </c>
      <c r="B129" s="23" t="str">
        <f t="shared" si="11"/>
        <v>Presidente Figueiredo</v>
      </c>
      <c r="C129" s="441">
        <v>1</v>
      </c>
      <c r="D129" s="442"/>
      <c r="E129" s="442"/>
      <c r="F129" s="591"/>
      <c r="G129" s="441">
        <v>1</v>
      </c>
      <c r="H129" s="442"/>
      <c r="I129" s="591"/>
      <c r="J129" s="441"/>
      <c r="K129" s="442"/>
      <c r="L129" s="591"/>
      <c r="M129" s="441"/>
      <c r="N129" s="442"/>
      <c r="O129" s="442"/>
      <c r="P129" s="591"/>
      <c r="Q129" s="441"/>
      <c r="R129" s="442"/>
      <c r="S129" s="443"/>
      <c r="T129" s="1"/>
      <c r="AN129" s="1"/>
      <c r="AO129" s="1"/>
      <c r="AP129" s="1"/>
      <c r="AQ129" s="1"/>
      <c r="AR129" s="1"/>
      <c r="AS129" s="1"/>
      <c r="AT129" s="1"/>
      <c r="AU129" s="1"/>
      <c r="AV129" s="1"/>
      <c r="AW129" s="1"/>
      <c r="AX129" s="1"/>
      <c r="AY129" s="1"/>
      <c r="AZ129" s="1"/>
      <c r="BA129" s="1"/>
      <c r="BB129" s="1"/>
      <c r="BC129" s="1"/>
      <c r="BD129" s="1"/>
      <c r="BE129" s="1"/>
      <c r="BF129" s="1"/>
    </row>
    <row r="130" spans="1:58" ht="52.2" customHeight="1" thickBot="1">
      <c r="A130" s="22">
        <v>9</v>
      </c>
      <c r="B130" s="23" t="str">
        <f t="shared" si="11"/>
        <v>Rio Preto da Eva</v>
      </c>
      <c r="C130" s="441">
        <v>1</v>
      </c>
      <c r="D130" s="442"/>
      <c r="E130" s="442"/>
      <c r="F130" s="591"/>
      <c r="G130" s="441"/>
      <c r="H130" s="442"/>
      <c r="I130" s="591"/>
      <c r="J130" s="441">
        <v>1</v>
      </c>
      <c r="K130" s="442"/>
      <c r="L130" s="591"/>
      <c r="M130" s="441">
        <v>1</v>
      </c>
      <c r="N130" s="442"/>
      <c r="O130" s="442"/>
      <c r="P130" s="591"/>
      <c r="Q130" s="441"/>
      <c r="R130" s="442"/>
      <c r="S130" s="443"/>
      <c r="T130" s="1"/>
      <c r="U130" s="1"/>
      <c r="V130" s="1"/>
      <c r="W130" s="1"/>
      <c r="X130" s="1"/>
      <c r="Y130" s="1"/>
      <c r="Z130" s="230"/>
      <c r="AA130" s="230"/>
      <c r="AB130" s="230"/>
      <c r="AC130" s="234"/>
      <c r="AD130" s="234"/>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2" customHeight="1" thickBot="1">
      <c r="A131" s="243">
        <v>10</v>
      </c>
      <c r="B131" s="23" t="str">
        <f t="shared" si="11"/>
        <v>Tabatinga</v>
      </c>
      <c r="C131" s="441"/>
      <c r="D131" s="442"/>
      <c r="E131" s="442"/>
      <c r="F131" s="591"/>
      <c r="G131" s="441"/>
      <c r="H131" s="442"/>
      <c r="I131" s="591"/>
      <c r="J131" s="441"/>
      <c r="K131" s="442"/>
      <c r="L131" s="591"/>
      <c r="M131" s="441"/>
      <c r="N131" s="442"/>
      <c r="O131" s="442"/>
      <c r="P131" s="591"/>
      <c r="Q131" s="441"/>
      <c r="R131" s="442"/>
      <c r="S131" s="443"/>
      <c r="T131" s="1"/>
      <c r="U131" s="1"/>
      <c r="V131" s="1"/>
      <c r="W131" s="1"/>
      <c r="X131" s="1"/>
      <c r="Y131" s="1"/>
      <c r="Z131" s="1"/>
      <c r="AA131" s="1"/>
      <c r="AB131" s="1"/>
      <c r="AC131" s="1"/>
      <c r="AD131" s="1"/>
      <c r="AE131" s="1"/>
      <c r="AF131" s="1"/>
      <c r="AG131" s="6"/>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row>
    <row r="132" spans="1:58" ht="52.2" customHeight="1" thickBot="1">
      <c r="A132" s="243"/>
      <c r="B132" s="23" t="str">
        <f t="shared" si="11"/>
        <v>Tapauá</v>
      </c>
      <c r="C132" s="441"/>
      <c r="D132" s="442"/>
      <c r="E132" s="442"/>
      <c r="F132" s="591"/>
      <c r="G132" s="441"/>
      <c r="H132" s="442"/>
      <c r="I132" s="591"/>
      <c r="J132" s="441"/>
      <c r="K132" s="442"/>
      <c r="L132" s="591"/>
      <c r="M132" s="441"/>
      <c r="N132" s="442"/>
      <c r="O132" s="442"/>
      <c r="P132" s="591"/>
      <c r="Q132" s="441"/>
      <c r="R132" s="442"/>
      <c r="S132" s="44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62.25" customHeight="1" thickBot="1">
      <c r="A133" s="243"/>
      <c r="B133" s="23" t="s">
        <v>35</v>
      </c>
      <c r="C133" s="441"/>
      <c r="D133" s="442"/>
      <c r="E133" s="442"/>
      <c r="F133" s="591"/>
      <c r="G133" s="441">
        <v>1</v>
      </c>
      <c r="H133" s="442"/>
      <c r="I133" s="591"/>
      <c r="J133" s="441">
        <v>1</v>
      </c>
      <c r="K133" s="442"/>
      <c r="L133" s="591"/>
      <c r="M133" s="441"/>
      <c r="N133" s="442"/>
      <c r="O133" s="442"/>
      <c r="P133" s="591"/>
      <c r="Q133" s="441"/>
      <c r="R133" s="442"/>
      <c r="S133" s="44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2" customHeight="1" thickBot="1">
      <c r="A134" s="22">
        <v>11</v>
      </c>
      <c r="B134" s="23" t="str">
        <f t="shared" ref="B134" si="12">B93</f>
        <v>Uricurituba</v>
      </c>
      <c r="C134" s="441"/>
      <c r="D134" s="442"/>
      <c r="E134" s="442"/>
      <c r="F134" s="591"/>
      <c r="G134" s="441"/>
      <c r="H134" s="442"/>
      <c r="I134" s="591"/>
      <c r="J134" s="441"/>
      <c r="K134" s="442"/>
      <c r="L134" s="591"/>
      <c r="M134" s="441"/>
      <c r="N134" s="442"/>
      <c r="O134" s="442"/>
      <c r="P134" s="591"/>
      <c r="Q134" s="441"/>
      <c r="R134" s="442"/>
      <c r="S134" s="443"/>
      <c r="T134" s="1"/>
      <c r="V134" s="308"/>
      <c r="W134" s="308"/>
      <c r="X134" s="308"/>
      <c r="Y134" s="308"/>
      <c r="AA134" s="308"/>
      <c r="AB134" s="308"/>
      <c r="AC134" s="308"/>
      <c r="AD134" s="308"/>
      <c r="AE134" s="308"/>
      <c r="AF134" s="308"/>
      <c r="AG134" s="308"/>
      <c r="AH134" s="308"/>
      <c r="AI134" s="308"/>
      <c r="AJ134" s="308"/>
      <c r="AK134" s="308"/>
      <c r="AL134" s="308"/>
      <c r="AM134" s="308"/>
      <c r="AN134" s="1"/>
      <c r="AO134" s="1"/>
      <c r="AP134" s="1"/>
      <c r="AQ134" s="1"/>
      <c r="AR134" s="1"/>
      <c r="AS134" s="1"/>
      <c r="AT134" s="1"/>
      <c r="AU134" s="1"/>
      <c r="AV134" s="1"/>
      <c r="AW134" s="1"/>
      <c r="AX134" s="1"/>
      <c r="AY134" s="1"/>
      <c r="AZ134" s="1"/>
      <c r="BA134" s="1"/>
      <c r="BB134" s="1"/>
      <c r="BC134" s="1"/>
      <c r="BD134" s="1"/>
      <c r="BE134" s="1"/>
      <c r="BF134" s="1"/>
    </row>
    <row r="135" spans="1:58" ht="52.2" customHeight="1">
      <c r="A135" s="244"/>
      <c r="B135" s="263" t="s">
        <v>23</v>
      </c>
      <c r="C135" s="607">
        <f>SUM(C104:F134)</f>
        <v>13</v>
      </c>
      <c r="D135" s="608"/>
      <c r="E135" s="608"/>
      <c r="F135" s="608"/>
      <c r="G135" s="607">
        <f>SUM(G104:I134)</f>
        <v>8</v>
      </c>
      <c r="H135" s="608"/>
      <c r="I135" s="608"/>
      <c r="J135" s="607">
        <f>SUM(J104:J134)</f>
        <v>10</v>
      </c>
      <c r="K135" s="608"/>
      <c r="L135" s="608"/>
      <c r="M135" s="607">
        <f>SUM(M104:M134)</f>
        <v>6</v>
      </c>
      <c r="N135" s="607"/>
      <c r="O135" s="607"/>
      <c r="P135" s="607"/>
      <c r="Q135" s="607">
        <f>SUM(Q104:S134)</f>
        <v>1</v>
      </c>
      <c r="R135" s="608"/>
      <c r="S135" s="608"/>
      <c r="T135" s="1"/>
      <c r="U135" s="1"/>
      <c r="V135" s="1"/>
      <c r="W135" s="1"/>
      <c r="X135" s="1"/>
      <c r="Y135" s="1"/>
      <c r="Z135" s="1"/>
      <c r="AA135" s="1"/>
      <c r="AB135" s="1"/>
      <c r="AC135" s="1"/>
      <c r="AD135" s="1"/>
      <c r="AE135" s="1"/>
      <c r="AF135" s="1"/>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2" customHeight="1">
      <c r="A136" s="6"/>
      <c r="B136" s="6"/>
      <c r="C136" s="13"/>
      <c r="D136" s="6"/>
      <c r="E136" s="6"/>
      <c r="F136" s="6"/>
      <c r="G136" s="6"/>
      <c r="H136" s="6"/>
      <c r="I136" s="6"/>
      <c r="J136" s="6"/>
      <c r="K136" s="6"/>
      <c r="L136" s="6"/>
      <c r="M136" s="6"/>
      <c r="N136" s="6"/>
      <c r="O136" s="6"/>
      <c r="P136" s="6"/>
      <c r="Q136" s="6"/>
      <c r="R136" s="6"/>
      <c r="S136" s="6"/>
      <c r="T136" s="6"/>
      <c r="U136" s="6"/>
      <c r="V136" s="6"/>
      <c r="W136" s="6"/>
      <c r="X136" s="12"/>
      <c r="Y136" s="12"/>
      <c r="Z136" s="12"/>
      <c r="AA136" s="12"/>
      <c r="AB136" s="6"/>
      <c r="AC136" s="6"/>
      <c r="AD136" s="6"/>
      <c r="AE136" s="6"/>
      <c r="AF136" s="6"/>
      <c r="AG136" s="6"/>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row>
    <row r="137" spans="1:58" ht="52.2"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2" customHeight="1">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c r="Z138" s="232"/>
      <c r="AA138" s="232"/>
      <c r="AB138" s="232"/>
      <c r="AC138" s="232"/>
      <c r="AD138" s="232"/>
      <c r="AE138" s="232"/>
      <c r="AF138" s="232"/>
      <c r="AG138" s="232"/>
      <c r="AH138" s="232"/>
      <c r="AI138" s="232"/>
      <c r="AJ138" s="232"/>
      <c r="AK138" s="232"/>
      <c r="AL138" s="232"/>
      <c r="AM138" s="232"/>
      <c r="AN138" s="232"/>
      <c r="AO138" s="232"/>
      <c r="AP138" s="232"/>
      <c r="AQ138" s="1"/>
      <c r="AR138" s="1"/>
      <c r="AS138" s="1"/>
      <c r="AT138" s="1"/>
      <c r="AU138" s="1"/>
      <c r="AV138" s="1"/>
      <c r="AW138" s="1"/>
      <c r="AX138" s="1"/>
      <c r="AY138" s="1"/>
      <c r="AZ138" s="1"/>
      <c r="BA138" s="1"/>
      <c r="BB138" s="1"/>
      <c r="BC138" s="1"/>
      <c r="BD138" s="1"/>
      <c r="BE138" s="1"/>
      <c r="BF138" s="1"/>
    </row>
    <row r="139" spans="1:58" ht="52.2" customHeight="1">
      <c r="B139" s="12"/>
      <c r="C139" s="12"/>
      <c r="D139" s="5"/>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6"/>
      <c r="AE139" s="6"/>
      <c r="AF139" s="6"/>
      <c r="AG139" s="6"/>
      <c r="AH139" s="6"/>
      <c r="AI139" s="24"/>
      <c r="AJ139" s="24"/>
      <c r="AK139" s="24"/>
      <c r="AL139" s="24"/>
      <c r="AM139" s="24"/>
      <c r="AN139" s="1"/>
      <c r="AO139" s="1"/>
      <c r="AP139" s="1"/>
      <c r="AQ139" s="1"/>
      <c r="AR139" s="1"/>
      <c r="AS139" s="1"/>
      <c r="AT139" s="1"/>
      <c r="AU139" s="1"/>
      <c r="AV139" s="1"/>
      <c r="AW139" s="1"/>
      <c r="AX139" s="1"/>
      <c r="AY139" s="1"/>
      <c r="AZ139" s="1"/>
      <c r="BA139" s="1"/>
      <c r="BB139" s="1"/>
      <c r="BC139" s="1"/>
      <c r="BD139" s="1"/>
      <c r="BE139" s="1"/>
      <c r="BF139" s="1"/>
    </row>
    <row r="140" spans="1:58" ht="52.2"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37.200000000000003" customHeight="1">
      <c r="B141" s="232"/>
      <c r="C141" s="232"/>
      <c r="D141" s="232"/>
      <c r="E141" s="232"/>
      <c r="F141" s="232"/>
      <c r="G141" s="232"/>
      <c r="H141" s="232"/>
      <c r="I141" s="232"/>
      <c r="J141" s="232"/>
      <c r="K141" s="232"/>
      <c r="L141" s="232"/>
      <c r="M141" s="232"/>
      <c r="N141" s="232"/>
      <c r="O141" s="232"/>
      <c r="P141" s="232"/>
      <c r="Q141" s="232"/>
      <c r="R141" s="232"/>
      <c r="S141" s="232"/>
      <c r="T141" s="232"/>
      <c r="U141" s="232"/>
      <c r="V141" s="232"/>
      <c r="W141" s="232"/>
      <c r="X141" s="232"/>
      <c r="Y141" s="232"/>
      <c r="Z141" s="232"/>
      <c r="AA141" s="232"/>
      <c r="AB141" s="232"/>
      <c r="AC141" s="232"/>
      <c r="AD141" s="232"/>
      <c r="AE141" s="232"/>
      <c r="AF141" s="232"/>
      <c r="AG141" s="232"/>
      <c r="AH141" s="232"/>
      <c r="AI141" s="232"/>
      <c r="AJ141" s="232"/>
      <c r="AK141" s="232"/>
      <c r="AL141" s="232"/>
      <c r="AM141" s="232"/>
      <c r="AN141" s="232"/>
      <c r="AO141" s="232"/>
      <c r="AP141" s="232"/>
      <c r="AQ141" s="1"/>
      <c r="AR141" s="1"/>
      <c r="AS141" s="1"/>
      <c r="AT141" s="1"/>
      <c r="AU141" s="1"/>
      <c r="AV141" s="1"/>
      <c r="AW141" s="1"/>
      <c r="AX141" s="1"/>
      <c r="AY141" s="1"/>
      <c r="AZ141" s="1"/>
      <c r="BA141" s="1"/>
      <c r="BB141" s="1"/>
      <c r="BC141" s="1"/>
      <c r="BD141" s="1"/>
      <c r="BE141" s="1"/>
      <c r="BF141" s="1"/>
    </row>
    <row r="142" spans="1:58" ht="27" customHeight="1">
      <c r="A142" s="12"/>
      <c r="B142" s="12"/>
      <c r="C142" s="5"/>
      <c r="D142" s="12"/>
      <c r="E142" s="12"/>
      <c r="F142" s="12"/>
      <c r="G142" s="12"/>
      <c r="H142" s="5"/>
      <c r="I142" s="5"/>
      <c r="J142" s="5"/>
      <c r="K142" s="5"/>
      <c r="L142" s="5"/>
      <c r="M142" s="5"/>
      <c r="N142" s="5"/>
      <c r="O142" s="5"/>
      <c r="P142" s="12"/>
      <c r="Q142" s="12"/>
      <c r="R142" s="12"/>
      <c r="S142" s="12"/>
      <c r="T142" s="12"/>
      <c r="U142" s="12"/>
      <c r="V142" s="12"/>
      <c r="W142" s="12"/>
      <c r="X142" s="12"/>
      <c r="Y142" s="12"/>
      <c r="Z142" s="12"/>
      <c r="AA142" s="12"/>
      <c r="AB142" s="12"/>
      <c r="AC142" s="6"/>
      <c r="AD142" s="6"/>
      <c r="AE142" s="6"/>
      <c r="AF142" s="6"/>
      <c r="AG142" s="6"/>
      <c r="AH142" s="24"/>
      <c r="AI142" s="24"/>
      <c r="AJ142" s="24"/>
      <c r="AK142" s="24"/>
      <c r="AL142" s="24"/>
      <c r="AM142" s="1"/>
      <c r="AN142" s="1"/>
      <c r="AO142" s="1"/>
      <c r="AP142" s="1"/>
      <c r="AQ142" s="1"/>
      <c r="AR142" s="1"/>
      <c r="AS142" s="1"/>
      <c r="AT142" s="1"/>
      <c r="AU142" s="1"/>
      <c r="AV142" s="1"/>
      <c r="AW142" s="1"/>
      <c r="AX142" s="1"/>
      <c r="AY142" s="1"/>
      <c r="AZ142" s="1"/>
      <c r="BA142" s="1"/>
      <c r="BB142" s="1"/>
      <c r="BC142" s="1"/>
      <c r="BD142" s="1"/>
      <c r="BE142" s="1"/>
      <c r="BF142" s="1"/>
    </row>
    <row r="143" spans="1:58" ht="52.2" customHeight="1">
      <c r="A143" s="232" t="s">
        <v>78</v>
      </c>
      <c r="AQ143" s="1"/>
      <c r="AR143" s="1"/>
      <c r="AS143" s="1"/>
      <c r="AT143" s="1"/>
      <c r="AU143" s="1"/>
      <c r="AV143" s="1"/>
      <c r="AW143" s="1"/>
      <c r="AX143" s="1"/>
      <c r="AY143" s="1"/>
      <c r="AZ143" s="1"/>
      <c r="BA143" s="1"/>
      <c r="BB143" s="1"/>
      <c r="BC143" s="1"/>
      <c r="BD143" s="1"/>
      <c r="BE143" s="1"/>
      <c r="BF143" s="1"/>
    </row>
    <row r="144" spans="1:58" ht="52.2" customHeight="1">
      <c r="A144" s="232" t="s">
        <v>79</v>
      </c>
      <c r="AQ144" s="1"/>
      <c r="AR144" s="1"/>
      <c r="AS144" s="1"/>
      <c r="AT144" s="1"/>
      <c r="AU144" s="1"/>
      <c r="AV144" s="1"/>
      <c r="AW144" s="1"/>
      <c r="AX144" s="1"/>
      <c r="AY144" s="1"/>
      <c r="AZ144" s="1"/>
      <c r="BA144" s="1"/>
      <c r="BB144" s="1"/>
      <c r="BC144" s="1"/>
      <c r="BD144" s="1"/>
      <c r="BE144" s="1"/>
      <c r="BF144" s="1"/>
    </row>
    <row r="145" spans="1:58" ht="52.2" customHeight="1">
      <c r="A145" s="12"/>
      <c r="AQ145" s="1"/>
      <c r="AR145" s="1"/>
      <c r="AS145" s="1"/>
      <c r="AT145" s="1"/>
      <c r="AU145" s="1"/>
      <c r="AV145" s="1"/>
      <c r="AW145" s="1"/>
      <c r="AX145" s="1"/>
      <c r="AY145" s="1"/>
      <c r="AZ145" s="1"/>
      <c r="BA145" s="1"/>
      <c r="BB145" s="1"/>
      <c r="BC145" s="1"/>
      <c r="BD145" s="1"/>
      <c r="BE145" s="1"/>
      <c r="BF145" s="1"/>
    </row>
    <row r="146" spans="1:58" ht="52.2" customHeight="1">
      <c r="A146" s="232" t="s">
        <v>80</v>
      </c>
      <c r="AQ146" s="1"/>
      <c r="AR146" s="1"/>
      <c r="AS146" s="1"/>
      <c r="AT146" s="1"/>
      <c r="AU146" s="1"/>
      <c r="AV146" s="1"/>
      <c r="AW146" s="1"/>
      <c r="AX146" s="1"/>
      <c r="AY146" s="1"/>
      <c r="AZ146" s="1"/>
      <c r="BA146" s="1"/>
      <c r="BB146" s="1"/>
      <c r="BC146" s="1"/>
      <c r="BD146" s="1"/>
      <c r="BE146" s="1"/>
      <c r="BF146" s="1"/>
    </row>
    <row r="147" spans="1:58" ht="52.2" customHeight="1">
      <c r="A147" s="232" t="s">
        <v>81</v>
      </c>
      <c r="AQ147" s="1"/>
      <c r="AR147" s="1"/>
      <c r="AS147" s="1"/>
      <c r="AT147" s="1"/>
      <c r="AU147" s="1"/>
      <c r="AV147" s="1"/>
      <c r="AW147" s="1"/>
      <c r="AX147" s="1"/>
      <c r="AY147" s="1"/>
      <c r="AZ147" s="1"/>
      <c r="BA147" s="1"/>
      <c r="BB147" s="1"/>
      <c r="BC147" s="1"/>
      <c r="BD147" s="1"/>
      <c r="BE147" s="1"/>
      <c r="BF147" s="1"/>
    </row>
    <row r="148" spans="1:58" ht="52.2"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2"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2"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2"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2" customHeight="1">
      <c r="A152" s="6"/>
      <c r="B152" s="6"/>
      <c r="C152" s="25"/>
      <c r="D152" s="25"/>
      <c r="E152" s="25"/>
      <c r="F152" s="25"/>
      <c r="G152" s="25"/>
      <c r="H152" s="25"/>
      <c r="I152" s="25"/>
      <c r="J152" s="25"/>
      <c r="K152" s="25"/>
      <c r="L152" s="25"/>
      <c r="M152" s="25"/>
      <c r="N152" s="25"/>
      <c r="O152" s="25"/>
      <c r="P152" s="6"/>
      <c r="Q152" s="6"/>
      <c r="R152" s="6"/>
      <c r="S152" s="6"/>
      <c r="T152" s="6"/>
      <c r="U152" s="6"/>
      <c r="V152" s="6"/>
      <c r="W152" s="6"/>
      <c r="X152" s="6"/>
      <c r="Y152" s="6"/>
      <c r="Z152" s="6"/>
      <c r="AA152" s="6"/>
      <c r="AB152" s="6"/>
      <c r="AC152" s="6"/>
      <c r="AD152" s="6"/>
      <c r="AE152" s="6"/>
      <c r="AF152" s="6"/>
      <c r="AG152" s="6"/>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2"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2"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2"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2"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2"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2"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2"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2"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2"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2"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2"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2"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2"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2"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2"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2"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2"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2"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2"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2"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2"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2"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2"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2"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2"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2"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2"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2"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2"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2"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2"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2"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2"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2"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2"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2"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2"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2"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2"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2"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2"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2"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2"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2"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2"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2"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2"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2"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2"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2"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2"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2"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2"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2"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2"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2"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2"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2"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2"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2"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2"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2"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2"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2"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2"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2"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2"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2"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2"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2"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2"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2"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2"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2"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2"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2"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2"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2"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2"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2"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2"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2"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2"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2"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2"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2"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2"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2"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2"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2"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2"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2"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2"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2"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2"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2"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2"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2"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2"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2"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2"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2"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2"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2"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2"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2"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2"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2"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2"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2"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2"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2"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2"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2"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2"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2"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2"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2"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2"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2"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2"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2"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2"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2"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2"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2"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2"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2"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2"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2"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2"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2"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2"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2"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2"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2"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2"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2"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2"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2"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2"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2"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2"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2"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2"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N297" s="24"/>
      <c r="AO297" s="24"/>
      <c r="AP297" s="24"/>
      <c r="AQ297" s="24"/>
      <c r="AR297" s="24"/>
      <c r="AS297" s="24"/>
      <c r="AT297" s="24"/>
      <c r="AU297" s="24"/>
      <c r="AV297" s="24"/>
      <c r="AW297" s="24"/>
      <c r="AX297" s="24"/>
      <c r="AY297" s="24"/>
      <c r="AZ297" s="24"/>
      <c r="BA297" s="24"/>
      <c r="BB297" s="24"/>
      <c r="BC297" s="24"/>
      <c r="BD297" s="24"/>
      <c r="BE297" s="24"/>
      <c r="BF297" s="24"/>
    </row>
    <row r="298" spans="1:58" ht="52.2"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2"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2" customHeight="1">
      <c r="A300" s="24"/>
      <c r="B300" s="24"/>
      <c r="C300" s="26"/>
      <c r="D300" s="26"/>
      <c r="E300" s="26"/>
      <c r="F300" s="26"/>
      <c r="G300" s="26"/>
      <c r="H300" s="26"/>
      <c r="I300" s="26"/>
      <c r="J300" s="26"/>
      <c r="K300" s="26"/>
      <c r="L300" s="26"/>
      <c r="M300" s="26"/>
      <c r="N300" s="26"/>
      <c r="O300" s="26"/>
      <c r="P300" s="24"/>
      <c r="Q300" s="24"/>
      <c r="R300" s="24"/>
      <c r="S300" s="24"/>
      <c r="T300" s="24"/>
      <c r="U300" s="24"/>
      <c r="V300" s="24"/>
      <c r="W300" s="24"/>
      <c r="X300" s="24"/>
      <c r="Y300" s="24"/>
      <c r="Z300" s="24"/>
      <c r="AA300" s="24"/>
      <c r="AB300" s="24"/>
      <c r="AC300" s="24"/>
      <c r="AD300" s="24"/>
      <c r="AE300" s="24"/>
      <c r="AF300" s="24"/>
      <c r="AG300" s="24"/>
      <c r="AM300" s="24"/>
      <c r="AO300" s="24"/>
      <c r="AP300" s="24"/>
      <c r="AQ300" s="24"/>
      <c r="AR300" s="24"/>
      <c r="AS300" s="24"/>
      <c r="AT300" s="24"/>
      <c r="AU300" s="24"/>
      <c r="AV300" s="24"/>
      <c r="AW300" s="24"/>
      <c r="AX300" s="24"/>
      <c r="AY300" s="24"/>
      <c r="AZ300" s="24"/>
      <c r="BA300" s="24"/>
      <c r="BB300" s="24"/>
      <c r="BC300" s="24"/>
      <c r="BD300" s="24"/>
      <c r="BE300" s="24"/>
      <c r="BF300" s="24"/>
    </row>
    <row r="301" spans="1:58" ht="52.2" customHeight="1">
      <c r="C301" s="27"/>
      <c r="D301" s="27"/>
      <c r="E301" s="27"/>
      <c r="F301" s="27"/>
      <c r="G301" s="27"/>
      <c r="H301" s="27"/>
      <c r="I301" s="27"/>
      <c r="J301" s="27"/>
      <c r="K301" s="27"/>
      <c r="L301" s="27"/>
      <c r="M301" s="27"/>
      <c r="N301" s="27"/>
      <c r="O301" s="27"/>
    </row>
    <row r="302" spans="1:58" ht="52.2" customHeight="1">
      <c r="C302" s="27"/>
      <c r="D302" s="27"/>
      <c r="E302" s="27"/>
      <c r="F302" s="27"/>
      <c r="G302" s="27"/>
      <c r="H302" s="27"/>
      <c r="I302" s="27"/>
      <c r="J302" s="27"/>
      <c r="K302" s="27"/>
      <c r="L302" s="27"/>
      <c r="M302" s="27"/>
      <c r="N302" s="27"/>
      <c r="O302" s="27"/>
    </row>
    <row r="303" spans="1:58" ht="52.2" customHeight="1">
      <c r="C303" s="27"/>
      <c r="D303" s="27"/>
      <c r="E303" s="27"/>
      <c r="F303" s="27"/>
      <c r="G303" s="27"/>
      <c r="H303" s="27"/>
      <c r="I303" s="27"/>
      <c r="J303" s="27"/>
      <c r="K303" s="27"/>
      <c r="L303" s="27"/>
      <c r="M303" s="27"/>
      <c r="N303" s="27"/>
      <c r="O303" s="27"/>
    </row>
    <row r="304" spans="1:58" ht="52.2" customHeight="1">
      <c r="C304" s="27"/>
      <c r="D304" s="27"/>
      <c r="E304" s="27"/>
      <c r="F304" s="27"/>
      <c r="G304" s="27"/>
      <c r="H304" s="27"/>
      <c r="I304" s="27"/>
      <c r="J304" s="27"/>
      <c r="K304" s="27"/>
      <c r="L304" s="27"/>
      <c r="M304" s="27"/>
      <c r="N304" s="27"/>
      <c r="O304" s="27"/>
    </row>
    <row r="305" spans="3:15" ht="52.2" customHeight="1">
      <c r="C305" s="27"/>
      <c r="D305" s="27"/>
      <c r="E305" s="27"/>
      <c r="F305" s="27"/>
      <c r="G305" s="27"/>
      <c r="H305" s="27"/>
      <c r="I305" s="27"/>
      <c r="J305" s="27"/>
      <c r="K305" s="27"/>
      <c r="L305" s="27"/>
      <c r="M305" s="27"/>
      <c r="N305" s="27"/>
      <c r="O305" s="27"/>
    </row>
    <row r="306" spans="3:15" ht="52.2" customHeight="1">
      <c r="C306" s="27"/>
      <c r="D306" s="27"/>
      <c r="E306" s="27"/>
      <c r="F306" s="27"/>
      <c r="G306" s="27"/>
      <c r="H306" s="27"/>
      <c r="I306" s="27"/>
      <c r="J306" s="27"/>
      <c r="K306" s="27"/>
      <c r="L306" s="27"/>
      <c r="M306" s="27"/>
      <c r="N306" s="27"/>
      <c r="O306" s="27"/>
    </row>
    <row r="307" spans="3:15" ht="52.2" customHeight="1">
      <c r="C307" s="27"/>
      <c r="D307" s="27"/>
      <c r="E307" s="27"/>
      <c r="F307" s="27"/>
      <c r="G307" s="27"/>
      <c r="H307" s="27"/>
      <c r="I307" s="27"/>
      <c r="J307" s="27"/>
      <c r="K307" s="27"/>
      <c r="L307" s="27"/>
      <c r="M307" s="27"/>
      <c r="N307" s="27"/>
      <c r="O307" s="27"/>
    </row>
    <row r="308" spans="3:15" ht="52.2" customHeight="1">
      <c r="C308" s="27"/>
      <c r="D308" s="27"/>
      <c r="E308" s="27"/>
      <c r="F308" s="27"/>
      <c r="G308" s="27"/>
      <c r="H308" s="27"/>
      <c r="I308" s="27"/>
      <c r="J308" s="27"/>
      <c r="K308" s="27"/>
      <c r="L308" s="27"/>
      <c r="M308" s="27"/>
      <c r="N308" s="27"/>
      <c r="O308" s="27"/>
    </row>
    <row r="309" spans="3:15" ht="52.2" customHeight="1">
      <c r="C309" s="27"/>
      <c r="D309" s="27"/>
      <c r="E309" s="27"/>
      <c r="F309" s="27"/>
      <c r="G309" s="27"/>
      <c r="H309" s="27"/>
      <c r="I309" s="27"/>
      <c r="J309" s="27"/>
      <c r="K309" s="27"/>
      <c r="L309" s="27"/>
      <c r="M309" s="27"/>
      <c r="N309" s="27"/>
      <c r="O309" s="27"/>
    </row>
    <row r="310" spans="3:15" ht="52.2" customHeight="1">
      <c r="C310" s="27"/>
      <c r="D310" s="27"/>
      <c r="E310" s="27"/>
      <c r="F310" s="27"/>
      <c r="G310" s="27"/>
      <c r="H310" s="27"/>
      <c r="I310" s="27"/>
      <c r="J310" s="27"/>
      <c r="K310" s="27"/>
      <c r="L310" s="27"/>
      <c r="M310" s="27"/>
      <c r="N310" s="27"/>
      <c r="O310" s="27"/>
    </row>
    <row r="311" spans="3:15" ht="52.2" customHeight="1">
      <c r="C311" s="27"/>
      <c r="D311" s="27"/>
      <c r="E311" s="27"/>
      <c r="F311" s="27"/>
      <c r="G311" s="27"/>
      <c r="H311" s="27"/>
      <c r="I311" s="27"/>
      <c r="J311" s="27"/>
      <c r="K311" s="27"/>
      <c r="L311" s="27"/>
      <c r="M311" s="27"/>
      <c r="N311" s="27"/>
      <c r="O311" s="27"/>
    </row>
    <row r="312" spans="3:15" ht="52.2" customHeight="1">
      <c r="C312" s="27"/>
      <c r="D312" s="27"/>
      <c r="E312" s="27"/>
      <c r="F312" s="27"/>
      <c r="G312" s="27"/>
      <c r="H312" s="27"/>
      <c r="I312" s="27"/>
      <c r="J312" s="27"/>
      <c r="K312" s="27"/>
      <c r="L312" s="27"/>
      <c r="M312" s="27"/>
      <c r="N312" s="27"/>
      <c r="O312" s="27"/>
    </row>
    <row r="313" spans="3:15" ht="52.2" customHeight="1">
      <c r="C313" s="27"/>
      <c r="D313" s="27"/>
      <c r="E313" s="27"/>
      <c r="F313" s="27"/>
      <c r="G313" s="27"/>
      <c r="H313" s="27"/>
      <c r="I313" s="27"/>
      <c r="J313" s="27"/>
      <c r="K313" s="27"/>
      <c r="L313" s="27"/>
      <c r="M313" s="27"/>
      <c r="N313" s="27"/>
      <c r="O313" s="27"/>
    </row>
    <row r="314" spans="3:15" ht="52.2" customHeight="1">
      <c r="C314" s="27"/>
      <c r="D314" s="27"/>
      <c r="E314" s="27"/>
      <c r="F314" s="27"/>
      <c r="G314" s="27"/>
      <c r="H314" s="27"/>
      <c r="I314" s="27"/>
      <c r="J314" s="27"/>
      <c r="K314" s="27"/>
      <c r="L314" s="27"/>
      <c r="M314" s="27"/>
      <c r="N314" s="27"/>
      <c r="O314" s="27"/>
    </row>
    <row r="315" spans="3:15" ht="52.2" customHeight="1">
      <c r="C315" s="27"/>
      <c r="D315" s="27"/>
      <c r="E315" s="27"/>
      <c r="F315" s="27"/>
      <c r="G315" s="27"/>
      <c r="H315" s="27"/>
      <c r="I315" s="27"/>
      <c r="J315" s="27"/>
      <c r="K315" s="27"/>
      <c r="L315" s="27"/>
      <c r="M315" s="27"/>
      <c r="N315" s="27"/>
      <c r="O315" s="27"/>
    </row>
    <row r="316" spans="3:15" ht="52.2" customHeight="1">
      <c r="C316" s="27"/>
      <c r="D316" s="27"/>
      <c r="E316" s="27"/>
      <c r="F316" s="27"/>
      <c r="G316" s="27"/>
      <c r="H316" s="27"/>
      <c r="I316" s="27"/>
      <c r="J316" s="27"/>
      <c r="K316" s="27"/>
      <c r="L316" s="27"/>
      <c r="M316" s="27"/>
      <c r="N316" s="27"/>
      <c r="O316" s="27"/>
    </row>
    <row r="317" spans="3:15" ht="52.2" customHeight="1">
      <c r="C317" s="27"/>
      <c r="D317" s="27"/>
      <c r="E317" s="27"/>
      <c r="F317" s="27"/>
      <c r="G317" s="27"/>
      <c r="H317" s="27"/>
      <c r="I317" s="27"/>
      <c r="J317" s="27"/>
      <c r="K317" s="27"/>
      <c r="L317" s="27"/>
      <c r="M317" s="27"/>
      <c r="N317" s="27"/>
      <c r="O317" s="27"/>
    </row>
    <row r="318" spans="3:15" ht="52.2" customHeight="1">
      <c r="C318" s="27"/>
      <c r="D318" s="27"/>
      <c r="E318" s="27"/>
      <c r="F318" s="27"/>
      <c r="G318" s="27"/>
      <c r="H318" s="27"/>
      <c r="I318" s="27"/>
      <c r="J318" s="27"/>
      <c r="K318" s="27"/>
      <c r="L318" s="27"/>
      <c r="M318" s="27"/>
      <c r="N318" s="27"/>
      <c r="O318" s="27"/>
    </row>
    <row r="319" spans="3:15" ht="52.2" customHeight="1">
      <c r="C319" s="27"/>
      <c r="D319" s="27"/>
      <c r="E319" s="27"/>
      <c r="F319" s="27"/>
      <c r="G319" s="27"/>
      <c r="H319" s="27"/>
      <c r="I319" s="27"/>
      <c r="J319" s="27"/>
      <c r="K319" s="27"/>
      <c r="L319" s="27"/>
      <c r="M319" s="27"/>
      <c r="N319" s="27"/>
      <c r="O319" s="27"/>
    </row>
    <row r="320" spans="3:15" ht="52.2" customHeight="1">
      <c r="C320" s="27"/>
      <c r="D320" s="27"/>
      <c r="E320" s="27"/>
      <c r="F320" s="27"/>
      <c r="G320" s="27"/>
      <c r="H320" s="27"/>
      <c r="I320" s="27"/>
      <c r="J320" s="27"/>
      <c r="K320" s="27"/>
      <c r="L320" s="27"/>
      <c r="M320" s="27"/>
      <c r="N320" s="27"/>
      <c r="O320" s="27"/>
    </row>
    <row r="321" spans="3:15" ht="52.2" customHeight="1">
      <c r="C321" s="27"/>
      <c r="D321" s="27"/>
      <c r="E321" s="27"/>
      <c r="F321" s="27"/>
      <c r="G321" s="27"/>
      <c r="H321" s="27"/>
      <c r="I321" s="27"/>
      <c r="J321" s="27"/>
      <c r="K321" s="27"/>
      <c r="L321" s="27"/>
      <c r="M321" s="27"/>
      <c r="N321" s="27"/>
      <c r="O321" s="27"/>
    </row>
    <row r="322" spans="3:15" ht="52.2" customHeight="1">
      <c r="C322" s="27"/>
      <c r="D322" s="27"/>
      <c r="E322" s="27"/>
      <c r="F322" s="27"/>
      <c r="G322" s="27"/>
      <c r="H322" s="27"/>
      <c r="I322" s="27"/>
      <c r="J322" s="27"/>
      <c r="K322" s="27"/>
      <c r="L322" s="27"/>
      <c r="M322" s="27"/>
      <c r="N322" s="27"/>
      <c r="O322" s="27"/>
    </row>
    <row r="323" spans="3:15" ht="52.2" customHeight="1">
      <c r="C323" s="27"/>
      <c r="D323" s="27"/>
      <c r="E323" s="27"/>
      <c r="F323" s="27"/>
      <c r="G323" s="27"/>
      <c r="H323" s="27"/>
      <c r="I323" s="27"/>
      <c r="J323" s="27"/>
      <c r="K323" s="27"/>
      <c r="L323" s="27"/>
      <c r="M323" s="27"/>
      <c r="N323" s="27"/>
      <c r="O323" s="27"/>
    </row>
    <row r="324" spans="3:15" ht="52.2" customHeight="1">
      <c r="C324" s="27"/>
      <c r="D324" s="27"/>
      <c r="E324" s="27"/>
      <c r="F324" s="27"/>
      <c r="G324" s="27"/>
      <c r="H324" s="27"/>
      <c r="I324" s="27"/>
      <c r="J324" s="27"/>
      <c r="K324" s="27"/>
      <c r="L324" s="27"/>
      <c r="M324" s="27"/>
      <c r="N324" s="27"/>
      <c r="O324" s="27"/>
    </row>
    <row r="325" spans="3:15" ht="52.2" customHeight="1">
      <c r="C325" s="27"/>
      <c r="D325" s="27"/>
      <c r="E325" s="27"/>
      <c r="F325" s="27"/>
      <c r="G325" s="27"/>
      <c r="H325" s="27"/>
      <c r="I325" s="27"/>
      <c r="J325" s="27"/>
      <c r="K325" s="27"/>
      <c r="L325" s="27"/>
      <c r="M325" s="27"/>
      <c r="N325" s="27"/>
      <c r="O325" s="27"/>
    </row>
    <row r="326" spans="3:15" ht="52.2" customHeight="1">
      <c r="C326" s="27"/>
      <c r="D326" s="27"/>
      <c r="E326" s="27"/>
      <c r="F326" s="27"/>
      <c r="G326" s="27"/>
      <c r="H326" s="27"/>
      <c r="I326" s="27"/>
      <c r="J326" s="27"/>
      <c r="K326" s="27"/>
      <c r="L326" s="27"/>
      <c r="M326" s="27"/>
      <c r="N326" s="27"/>
      <c r="O326" s="27"/>
    </row>
    <row r="327" spans="3:15" ht="52.2" customHeight="1">
      <c r="C327" s="27"/>
      <c r="D327" s="27"/>
      <c r="E327" s="27"/>
      <c r="F327" s="27"/>
      <c r="G327" s="27"/>
      <c r="H327" s="27"/>
      <c r="I327" s="27"/>
      <c r="J327" s="27"/>
      <c r="K327" s="27"/>
      <c r="L327" s="27"/>
      <c r="M327" s="27"/>
      <c r="N327" s="27"/>
      <c r="O327" s="27"/>
    </row>
    <row r="328" spans="3:15" ht="52.2" customHeight="1">
      <c r="C328" s="27"/>
      <c r="D328" s="27"/>
      <c r="E328" s="27"/>
      <c r="F328" s="27"/>
      <c r="G328" s="27"/>
      <c r="H328" s="27"/>
      <c r="I328" s="27"/>
      <c r="J328" s="27"/>
      <c r="K328" s="27"/>
      <c r="L328" s="27"/>
      <c r="M328" s="27"/>
      <c r="N328" s="27"/>
      <c r="O328" s="27"/>
    </row>
    <row r="329" spans="3:15" ht="52.2" customHeight="1">
      <c r="C329" s="27"/>
      <c r="D329" s="27"/>
      <c r="E329" s="27"/>
      <c r="F329" s="27"/>
      <c r="G329" s="27"/>
      <c r="H329" s="27"/>
      <c r="I329" s="27"/>
      <c r="J329" s="27"/>
      <c r="K329" s="27"/>
      <c r="L329" s="27"/>
      <c r="M329" s="27"/>
      <c r="N329" s="27"/>
      <c r="O329" s="27"/>
    </row>
    <row r="330" spans="3:15" ht="52.2" customHeight="1">
      <c r="C330" s="27"/>
      <c r="D330" s="27"/>
      <c r="E330" s="27"/>
      <c r="F330" s="27"/>
      <c r="G330" s="27"/>
      <c r="H330" s="27"/>
      <c r="I330" s="27"/>
      <c r="J330" s="27"/>
      <c r="K330" s="27"/>
      <c r="L330" s="27"/>
      <c r="M330" s="27"/>
      <c r="N330" s="27"/>
      <c r="O330" s="27"/>
    </row>
    <row r="331" spans="3:15" ht="52.2" customHeight="1">
      <c r="C331" s="27"/>
      <c r="D331" s="27"/>
      <c r="E331" s="27"/>
      <c r="F331" s="27"/>
      <c r="G331" s="27"/>
      <c r="H331" s="27"/>
      <c r="I331" s="27"/>
      <c r="J331" s="27"/>
      <c r="K331" s="27"/>
      <c r="L331" s="27"/>
      <c r="M331" s="27"/>
      <c r="N331" s="27"/>
      <c r="O331" s="27"/>
    </row>
    <row r="332" spans="3:15" ht="52.2" customHeight="1">
      <c r="C332" s="27"/>
      <c r="D332" s="27"/>
      <c r="E332" s="27"/>
      <c r="F332" s="27"/>
      <c r="G332" s="27"/>
      <c r="H332" s="27"/>
      <c r="I332" s="27"/>
      <c r="J332" s="27"/>
      <c r="K332" s="27"/>
      <c r="L332" s="27"/>
      <c r="M332" s="27"/>
      <c r="N332" s="27"/>
      <c r="O332" s="27"/>
    </row>
    <row r="333" spans="3:15" ht="52.2" customHeight="1">
      <c r="C333" s="27"/>
      <c r="D333" s="27"/>
      <c r="E333" s="27"/>
      <c r="F333" s="27"/>
      <c r="G333" s="27"/>
      <c r="H333" s="27"/>
      <c r="I333" s="27"/>
      <c r="J333" s="27"/>
      <c r="K333" s="27"/>
      <c r="L333" s="27"/>
      <c r="M333" s="27"/>
      <c r="N333" s="27"/>
      <c r="O333" s="27"/>
    </row>
    <row r="334" spans="3:15" ht="52.2" customHeight="1">
      <c r="C334" s="27"/>
      <c r="D334" s="27"/>
      <c r="E334" s="27"/>
      <c r="F334" s="27"/>
      <c r="G334" s="27"/>
      <c r="H334" s="27"/>
      <c r="I334" s="27"/>
      <c r="J334" s="27"/>
      <c r="K334" s="27"/>
      <c r="L334" s="27"/>
      <c r="M334" s="27"/>
      <c r="N334" s="27"/>
      <c r="O334" s="27"/>
    </row>
    <row r="335" spans="3:15" ht="52.2" customHeight="1">
      <c r="C335" s="27"/>
      <c r="D335" s="27"/>
      <c r="E335" s="27"/>
      <c r="F335" s="27"/>
      <c r="G335" s="27"/>
      <c r="H335" s="27"/>
      <c r="I335" s="27"/>
      <c r="J335" s="27"/>
      <c r="K335" s="27"/>
      <c r="L335" s="27"/>
      <c r="M335" s="27"/>
      <c r="N335" s="27"/>
      <c r="O335" s="27"/>
    </row>
    <row r="336" spans="3:15" ht="52.2" customHeight="1">
      <c r="C336" s="27"/>
      <c r="D336" s="27"/>
      <c r="E336" s="27"/>
      <c r="F336" s="27"/>
      <c r="G336" s="27"/>
      <c r="H336" s="27"/>
      <c r="I336" s="27"/>
      <c r="J336" s="27"/>
      <c r="K336" s="27"/>
      <c r="L336" s="27"/>
      <c r="M336" s="27"/>
      <c r="N336" s="27"/>
      <c r="O336" s="27"/>
    </row>
    <row r="337" spans="3:15" ht="52.2" customHeight="1">
      <c r="C337" s="27"/>
      <c r="D337" s="27"/>
      <c r="E337" s="27"/>
      <c r="F337" s="27"/>
      <c r="G337" s="27"/>
      <c r="H337" s="27"/>
      <c r="I337" s="27"/>
      <c r="J337" s="27"/>
      <c r="K337" s="27"/>
      <c r="L337" s="27"/>
      <c r="M337" s="27"/>
      <c r="N337" s="27"/>
      <c r="O337" s="27"/>
    </row>
    <row r="338" spans="3:15" ht="52.2" customHeight="1">
      <c r="C338" s="27"/>
      <c r="D338" s="27"/>
      <c r="E338" s="27"/>
      <c r="F338" s="27"/>
      <c r="G338" s="27"/>
      <c r="H338" s="27"/>
      <c r="I338" s="27"/>
      <c r="J338" s="27"/>
      <c r="K338" s="27"/>
      <c r="L338" s="27"/>
      <c r="M338" s="27"/>
      <c r="N338" s="27"/>
      <c r="O338" s="27"/>
    </row>
    <row r="339" spans="3:15" ht="52.2" customHeight="1">
      <c r="C339" s="27"/>
      <c r="D339" s="27"/>
      <c r="E339" s="27"/>
      <c r="F339" s="27"/>
      <c r="G339" s="27"/>
      <c r="H339" s="27"/>
      <c r="I339" s="27"/>
      <c r="J339" s="27"/>
      <c r="K339" s="27"/>
      <c r="L339" s="27"/>
      <c r="M339" s="27"/>
      <c r="N339" s="27"/>
      <c r="O339" s="27"/>
    </row>
    <row r="340" spans="3:15" ht="52.2" customHeight="1">
      <c r="C340" s="27"/>
      <c r="D340" s="27"/>
      <c r="E340" s="27"/>
      <c r="F340" s="27"/>
      <c r="G340" s="27"/>
      <c r="H340" s="27"/>
      <c r="I340" s="27"/>
      <c r="J340" s="27"/>
      <c r="K340" s="27"/>
      <c r="L340" s="27"/>
      <c r="M340" s="27"/>
      <c r="N340" s="27"/>
      <c r="O340" s="27"/>
    </row>
    <row r="341" spans="3:15" ht="52.2" customHeight="1">
      <c r="C341" s="27"/>
      <c r="D341" s="27"/>
      <c r="E341" s="27"/>
      <c r="F341" s="27"/>
      <c r="G341" s="27"/>
      <c r="H341" s="27"/>
      <c r="I341" s="27"/>
      <c r="J341" s="27"/>
      <c r="K341" s="27"/>
      <c r="L341" s="27"/>
      <c r="M341" s="27"/>
      <c r="N341" s="27"/>
      <c r="O341" s="27"/>
    </row>
    <row r="342" spans="3:15" ht="52.2" customHeight="1">
      <c r="C342" s="27"/>
      <c r="D342" s="27"/>
      <c r="E342" s="27"/>
      <c r="F342" s="27"/>
      <c r="G342" s="27"/>
      <c r="H342" s="27"/>
      <c r="I342" s="27"/>
      <c r="J342" s="27"/>
      <c r="K342" s="27"/>
      <c r="L342" s="27"/>
      <c r="M342" s="27"/>
      <c r="N342" s="27"/>
      <c r="O342" s="27"/>
    </row>
    <row r="343" spans="3:15" ht="52.2" customHeight="1">
      <c r="C343" s="28"/>
    </row>
    <row r="344" spans="3:15" ht="52.2" customHeight="1">
      <c r="C344" s="28"/>
    </row>
    <row r="345" spans="3:15" ht="52.2" customHeight="1">
      <c r="C345" s="28"/>
    </row>
    <row r="346" spans="3:15" ht="52.2" customHeight="1">
      <c r="C346" s="28"/>
    </row>
    <row r="347" spans="3:15" ht="52.2" customHeight="1">
      <c r="C347" s="28"/>
    </row>
    <row r="348" spans="3:15" ht="52.2" customHeight="1">
      <c r="C348" s="28"/>
    </row>
    <row r="349" spans="3:15" ht="52.2" customHeight="1">
      <c r="C349" s="28"/>
    </row>
    <row r="350" spans="3:15" ht="52.2" customHeight="1">
      <c r="C350" s="28"/>
    </row>
    <row r="351" spans="3:15" ht="52.2" customHeight="1">
      <c r="C351" s="28"/>
    </row>
    <row r="352" spans="3:15" ht="52.2" customHeight="1">
      <c r="C352" s="28"/>
    </row>
    <row r="353" spans="3:3" ht="52.2" customHeight="1">
      <c r="C353" s="28"/>
    </row>
    <row r="354" spans="3:3" ht="52.2" customHeight="1">
      <c r="C354" s="28"/>
    </row>
    <row r="355" spans="3:3" ht="52.2" customHeight="1">
      <c r="C355" s="28"/>
    </row>
    <row r="356" spans="3:3" ht="52.2" customHeight="1">
      <c r="C356" s="28"/>
    </row>
    <row r="357" spans="3:3" ht="52.2" customHeight="1">
      <c r="C357" s="28"/>
    </row>
    <row r="358" spans="3:3" ht="52.2" customHeight="1">
      <c r="C358" s="28"/>
    </row>
    <row r="359" spans="3:3" ht="52.2" customHeight="1">
      <c r="C359" s="28"/>
    </row>
    <row r="360" spans="3:3" ht="52.2" customHeight="1">
      <c r="C360" s="28"/>
    </row>
    <row r="361" spans="3:3" ht="52.2" customHeight="1">
      <c r="C361" s="28"/>
    </row>
    <row r="362" spans="3:3" ht="52.2" customHeight="1">
      <c r="C362" s="28"/>
    </row>
    <row r="363" spans="3:3" ht="52.2" customHeight="1">
      <c r="C363" s="28"/>
    </row>
    <row r="364" spans="3:3" ht="52.2" customHeight="1">
      <c r="C364" s="28"/>
    </row>
    <row r="365" spans="3:3" ht="52.2" customHeight="1">
      <c r="C365" s="28"/>
    </row>
    <row r="366" spans="3:3" ht="52.2" customHeight="1">
      <c r="C366" s="28"/>
    </row>
    <row r="367" spans="3:3" ht="52.2" customHeight="1">
      <c r="C367" s="28"/>
    </row>
    <row r="368" spans="3:3" ht="52.2" customHeight="1">
      <c r="C368" s="28"/>
    </row>
    <row r="369" spans="3:3" ht="52.2" customHeight="1">
      <c r="C369" s="28"/>
    </row>
    <row r="370" spans="3:3" ht="52.2" customHeight="1">
      <c r="C370" s="28"/>
    </row>
    <row r="371" spans="3:3" ht="52.2" customHeight="1">
      <c r="C371" s="28"/>
    </row>
    <row r="372" spans="3:3" ht="52.2" customHeight="1">
      <c r="C372" s="28"/>
    </row>
    <row r="373" spans="3:3" ht="52.2" customHeight="1">
      <c r="C373" s="28"/>
    </row>
    <row r="374" spans="3:3" ht="52.2" customHeight="1">
      <c r="C374" s="28"/>
    </row>
    <row r="375" spans="3:3" ht="52.2" customHeight="1">
      <c r="C375" s="28"/>
    </row>
    <row r="376" spans="3:3" ht="52.2" customHeight="1">
      <c r="C376" s="28"/>
    </row>
    <row r="377" spans="3:3" ht="52.2" customHeight="1">
      <c r="C377" s="28"/>
    </row>
    <row r="378" spans="3:3" ht="52.2" customHeight="1">
      <c r="C378" s="28"/>
    </row>
    <row r="379" spans="3:3" ht="52.2" customHeight="1">
      <c r="C379" s="28"/>
    </row>
    <row r="380" spans="3:3" ht="52.2" customHeight="1">
      <c r="C380" s="28"/>
    </row>
    <row r="381" spans="3:3" ht="52.2" customHeight="1">
      <c r="C381" s="28"/>
    </row>
    <row r="382" spans="3:3" ht="52.2" customHeight="1">
      <c r="C382" s="28"/>
    </row>
    <row r="383" spans="3:3" ht="52.2" customHeight="1">
      <c r="C383" s="28"/>
    </row>
    <row r="384" spans="3:3" ht="52.2" customHeight="1">
      <c r="C384" s="28"/>
    </row>
    <row r="385" spans="3:3" ht="52.2" customHeight="1">
      <c r="C385" s="28"/>
    </row>
    <row r="386" spans="3:3" ht="52.2" customHeight="1">
      <c r="C386" s="28"/>
    </row>
    <row r="387" spans="3:3" ht="52.2" customHeight="1">
      <c r="C387" s="28"/>
    </row>
    <row r="388" spans="3:3" ht="52.2" customHeight="1">
      <c r="C388" s="28"/>
    </row>
    <row r="389" spans="3:3" ht="52.2" customHeight="1">
      <c r="C389" s="28"/>
    </row>
    <row r="390" spans="3:3" ht="52.2" customHeight="1">
      <c r="C390" s="28"/>
    </row>
    <row r="391" spans="3:3" ht="52.2" customHeight="1">
      <c r="C391" s="28"/>
    </row>
    <row r="392" spans="3:3" ht="52.2" customHeight="1">
      <c r="C392" s="28"/>
    </row>
    <row r="393" spans="3:3" ht="52.2" customHeight="1">
      <c r="C393" s="28"/>
    </row>
    <row r="394" spans="3:3" ht="52.2" customHeight="1">
      <c r="C394" s="28"/>
    </row>
    <row r="395" spans="3:3" ht="52.2" customHeight="1">
      <c r="C395" s="28"/>
    </row>
    <row r="396" spans="3:3" ht="52.2" customHeight="1">
      <c r="C396" s="28"/>
    </row>
    <row r="397" spans="3:3" ht="52.2" customHeight="1">
      <c r="C397" s="28"/>
    </row>
    <row r="398" spans="3:3" ht="52.2" customHeight="1">
      <c r="C398" s="28"/>
    </row>
    <row r="399" spans="3:3" ht="52.2" customHeight="1">
      <c r="C399" s="28"/>
    </row>
    <row r="400" spans="3:3" ht="52.2" customHeight="1">
      <c r="C400" s="28"/>
    </row>
    <row r="401" spans="3:3" ht="52.2" customHeight="1">
      <c r="C401" s="28"/>
    </row>
    <row r="402" spans="3:3" ht="52.2" customHeight="1">
      <c r="C402" s="28"/>
    </row>
    <row r="403" spans="3:3" ht="52.2" customHeight="1">
      <c r="C403" s="28"/>
    </row>
    <row r="404" spans="3:3" ht="52.2" customHeight="1">
      <c r="C404" s="28"/>
    </row>
    <row r="405" spans="3:3" ht="52.2" customHeight="1">
      <c r="C405" s="28"/>
    </row>
    <row r="406" spans="3:3" ht="52.2" customHeight="1">
      <c r="C406" s="28"/>
    </row>
    <row r="407" spans="3:3" ht="52.2" customHeight="1">
      <c r="C407" s="28"/>
    </row>
    <row r="408" spans="3:3" ht="52.2" customHeight="1">
      <c r="C408" s="28"/>
    </row>
    <row r="409" spans="3:3" ht="52.2" customHeight="1">
      <c r="C409" s="28"/>
    </row>
    <row r="410" spans="3:3" ht="52.2" customHeight="1">
      <c r="C410" s="28"/>
    </row>
    <row r="411" spans="3:3" ht="52.2" customHeight="1">
      <c r="C411" s="28"/>
    </row>
    <row r="412" spans="3:3" ht="52.2" customHeight="1">
      <c r="C412" s="28"/>
    </row>
    <row r="413" spans="3:3" ht="52.2" customHeight="1">
      <c r="C413" s="28"/>
    </row>
    <row r="414" spans="3:3" ht="52.2" customHeight="1">
      <c r="C414" s="28"/>
    </row>
    <row r="415" spans="3:3" ht="52.2" customHeight="1">
      <c r="C415" s="28"/>
    </row>
    <row r="416" spans="3:3" ht="52.2" customHeight="1">
      <c r="C416" s="28"/>
    </row>
    <row r="417" spans="3:3" ht="52.2" customHeight="1">
      <c r="C417" s="28"/>
    </row>
    <row r="418" spans="3:3" ht="52.2" customHeight="1">
      <c r="C418" s="28"/>
    </row>
    <row r="419" spans="3:3" ht="52.2" customHeight="1">
      <c r="C419" s="28"/>
    </row>
    <row r="420" spans="3:3" ht="52.2" customHeight="1">
      <c r="C420" s="28"/>
    </row>
    <row r="421" spans="3:3" ht="52.2" customHeight="1">
      <c r="C421" s="28"/>
    </row>
    <row r="422" spans="3:3" ht="52.2" customHeight="1">
      <c r="C422" s="28"/>
    </row>
    <row r="423" spans="3:3" ht="52.2" customHeight="1">
      <c r="C423" s="28"/>
    </row>
    <row r="424" spans="3:3" ht="52.2" customHeight="1">
      <c r="C424" s="28"/>
    </row>
    <row r="425" spans="3:3" ht="52.2" customHeight="1">
      <c r="C425" s="28"/>
    </row>
    <row r="426" spans="3:3" ht="52.2" customHeight="1">
      <c r="C426" s="28"/>
    </row>
    <row r="427" spans="3:3" ht="52.2" customHeight="1">
      <c r="C427" s="28"/>
    </row>
    <row r="428" spans="3:3" ht="52.2" customHeight="1">
      <c r="C428" s="28"/>
    </row>
    <row r="429" spans="3:3" ht="52.2" customHeight="1">
      <c r="C429" s="28"/>
    </row>
    <row r="430" spans="3:3" ht="52.2" customHeight="1">
      <c r="C430" s="28"/>
    </row>
    <row r="431" spans="3:3" ht="52.2" customHeight="1">
      <c r="C431" s="28"/>
    </row>
    <row r="432" spans="3:3" ht="52.2" customHeight="1">
      <c r="C432" s="28"/>
    </row>
    <row r="433" spans="3:3" ht="52.2" customHeight="1">
      <c r="C433" s="28"/>
    </row>
    <row r="434" spans="3:3" ht="52.2" customHeight="1">
      <c r="C434" s="28"/>
    </row>
    <row r="435" spans="3:3" ht="52.2" customHeight="1">
      <c r="C435" s="28"/>
    </row>
    <row r="436" spans="3:3" ht="52.2" customHeight="1">
      <c r="C436" s="28"/>
    </row>
    <row r="437" spans="3:3" ht="52.2" customHeight="1">
      <c r="C437" s="28"/>
    </row>
    <row r="438" spans="3:3" ht="52.2" customHeight="1">
      <c r="C438" s="28"/>
    </row>
    <row r="439" spans="3:3" ht="52.2" customHeight="1">
      <c r="C439" s="28"/>
    </row>
    <row r="440" spans="3:3" ht="52.2" customHeight="1">
      <c r="C440" s="28"/>
    </row>
    <row r="441" spans="3:3" ht="52.2" customHeight="1">
      <c r="C441" s="28"/>
    </row>
    <row r="442" spans="3:3" ht="52.2" customHeight="1">
      <c r="C442" s="28"/>
    </row>
    <row r="443" spans="3:3" ht="52.2" customHeight="1">
      <c r="C443" s="28"/>
    </row>
    <row r="444" spans="3:3" ht="52.2" customHeight="1">
      <c r="C444" s="28"/>
    </row>
    <row r="445" spans="3:3" ht="52.2" customHeight="1">
      <c r="C445" s="28"/>
    </row>
    <row r="446" spans="3:3" ht="52.2" customHeight="1">
      <c r="C446" s="28"/>
    </row>
    <row r="447" spans="3:3" ht="52.2" customHeight="1">
      <c r="C447" s="28"/>
    </row>
    <row r="448" spans="3:3" ht="52.2" customHeight="1">
      <c r="C448" s="28"/>
    </row>
    <row r="449" spans="3:3" ht="52.2" customHeight="1">
      <c r="C449" s="28"/>
    </row>
    <row r="450" spans="3:3" ht="52.2" customHeight="1">
      <c r="C450" s="28"/>
    </row>
    <row r="451" spans="3:3" ht="52.2" customHeight="1">
      <c r="C451" s="28"/>
    </row>
    <row r="452" spans="3:3" ht="52.2" customHeight="1">
      <c r="C452" s="28"/>
    </row>
    <row r="453" spans="3:3" ht="52.2" customHeight="1">
      <c r="C453" s="28"/>
    </row>
    <row r="454" spans="3:3" ht="52.2" customHeight="1">
      <c r="C454" s="28"/>
    </row>
    <row r="455" spans="3:3" ht="52.2" customHeight="1">
      <c r="C455" s="28"/>
    </row>
    <row r="456" spans="3:3" ht="52.2" customHeight="1">
      <c r="C456" s="28"/>
    </row>
    <row r="457" spans="3:3" ht="52.2" customHeight="1">
      <c r="C457" s="28"/>
    </row>
    <row r="458" spans="3:3" ht="52.2" customHeight="1">
      <c r="C458" s="28"/>
    </row>
    <row r="459" spans="3:3" ht="52.2" customHeight="1">
      <c r="C459" s="28"/>
    </row>
    <row r="460" spans="3:3" ht="52.2" customHeight="1">
      <c r="C460" s="28"/>
    </row>
    <row r="461" spans="3:3" ht="52.2" customHeight="1">
      <c r="C461" s="28"/>
    </row>
    <row r="462" spans="3:3" ht="52.2" customHeight="1">
      <c r="C462" s="28"/>
    </row>
    <row r="463" spans="3:3" ht="52.2" customHeight="1">
      <c r="C463" s="28"/>
    </row>
    <row r="464" spans="3:3" ht="52.2" customHeight="1">
      <c r="C464" s="28"/>
    </row>
    <row r="465" spans="3:3" ht="52.2" customHeight="1">
      <c r="C465" s="28"/>
    </row>
    <row r="466" spans="3:3" ht="52.2" customHeight="1">
      <c r="C466" s="28"/>
    </row>
    <row r="467" spans="3:3" ht="52.2" customHeight="1">
      <c r="C467" s="28"/>
    </row>
    <row r="468" spans="3:3" ht="52.2" customHeight="1">
      <c r="C468" s="28"/>
    </row>
    <row r="469" spans="3:3" ht="52.2" customHeight="1">
      <c r="C469" s="28"/>
    </row>
    <row r="470" spans="3:3" ht="52.2" customHeight="1">
      <c r="C470" s="28"/>
    </row>
    <row r="471" spans="3:3" ht="52.2" customHeight="1">
      <c r="C471" s="28"/>
    </row>
    <row r="472" spans="3:3" ht="52.2" customHeight="1">
      <c r="C472" s="28"/>
    </row>
    <row r="473" spans="3:3" ht="52.2" customHeight="1">
      <c r="C473" s="28"/>
    </row>
    <row r="474" spans="3:3" ht="52.2" customHeight="1">
      <c r="C474" s="28"/>
    </row>
    <row r="475" spans="3:3" ht="52.2" customHeight="1">
      <c r="C475" s="28"/>
    </row>
    <row r="476" spans="3:3" ht="52.2" customHeight="1">
      <c r="C476" s="28"/>
    </row>
    <row r="477" spans="3:3" ht="52.2" customHeight="1">
      <c r="C477" s="28"/>
    </row>
    <row r="478" spans="3:3" ht="52.2" customHeight="1">
      <c r="C478" s="28"/>
    </row>
    <row r="479" spans="3:3" ht="52.2" customHeight="1">
      <c r="C479" s="28"/>
    </row>
    <row r="480" spans="3:3" ht="52.2" customHeight="1">
      <c r="C480" s="28"/>
    </row>
    <row r="481" spans="3:3" ht="52.2" customHeight="1">
      <c r="C481" s="28"/>
    </row>
    <row r="482" spans="3:3" ht="52.2" customHeight="1">
      <c r="C482" s="28"/>
    </row>
    <row r="483" spans="3:3" ht="52.2" customHeight="1">
      <c r="C483" s="28"/>
    </row>
    <row r="484" spans="3:3" ht="52.2" customHeight="1">
      <c r="C484" s="28"/>
    </row>
    <row r="485" spans="3:3" ht="52.2" customHeight="1">
      <c r="C485" s="28"/>
    </row>
    <row r="486" spans="3:3" ht="52.2" customHeight="1">
      <c r="C486" s="28"/>
    </row>
    <row r="487" spans="3:3" ht="52.2" customHeight="1">
      <c r="C487" s="28"/>
    </row>
    <row r="488" spans="3:3" ht="52.2" customHeight="1">
      <c r="C488" s="28"/>
    </row>
    <row r="489" spans="3:3" ht="52.2" customHeight="1">
      <c r="C489" s="28"/>
    </row>
    <row r="490" spans="3:3" ht="52.2" customHeight="1">
      <c r="C490" s="28"/>
    </row>
    <row r="491" spans="3:3" ht="52.2" customHeight="1">
      <c r="C491" s="28"/>
    </row>
    <row r="492" spans="3:3" ht="52.2" customHeight="1">
      <c r="C492" s="28"/>
    </row>
    <row r="493" spans="3:3" ht="52.2" customHeight="1">
      <c r="C493" s="28"/>
    </row>
    <row r="494" spans="3:3" ht="52.2" customHeight="1">
      <c r="C494" s="28"/>
    </row>
    <row r="495" spans="3:3" ht="52.2" customHeight="1">
      <c r="C495" s="28"/>
    </row>
    <row r="496" spans="3:3" ht="52.2" customHeight="1">
      <c r="C496" s="28"/>
    </row>
    <row r="497" spans="3:3" ht="52.2" customHeight="1">
      <c r="C497" s="28"/>
    </row>
    <row r="498" spans="3:3" ht="52.2" customHeight="1">
      <c r="C498" s="28"/>
    </row>
    <row r="499" spans="3:3" ht="52.2" customHeight="1">
      <c r="C499" s="28"/>
    </row>
    <row r="500" spans="3:3" ht="52.2" customHeight="1">
      <c r="C500" s="28"/>
    </row>
    <row r="501" spans="3:3" ht="52.2" customHeight="1">
      <c r="C501" s="28"/>
    </row>
    <row r="502" spans="3:3" ht="52.2" customHeight="1">
      <c r="C502" s="28"/>
    </row>
    <row r="503" spans="3:3" ht="52.2" customHeight="1">
      <c r="C503" s="28"/>
    </row>
    <row r="504" spans="3:3" ht="52.2" customHeight="1">
      <c r="C504" s="28"/>
    </row>
    <row r="505" spans="3:3" ht="52.2" customHeight="1">
      <c r="C505" s="28"/>
    </row>
    <row r="506" spans="3:3" ht="52.2" customHeight="1">
      <c r="C506" s="28"/>
    </row>
    <row r="507" spans="3:3" ht="52.2" customHeight="1">
      <c r="C507" s="28"/>
    </row>
    <row r="508" spans="3:3" ht="52.2" customHeight="1">
      <c r="C508" s="28"/>
    </row>
    <row r="509" spans="3:3" ht="52.2" customHeight="1">
      <c r="C509" s="28"/>
    </row>
    <row r="510" spans="3:3" ht="52.2" customHeight="1">
      <c r="C510" s="28"/>
    </row>
    <row r="511" spans="3:3" ht="52.2" customHeight="1">
      <c r="C511" s="28"/>
    </row>
    <row r="512" spans="3:3" ht="52.2" customHeight="1">
      <c r="C512" s="28"/>
    </row>
    <row r="513" spans="3:3" ht="52.2" customHeight="1">
      <c r="C513" s="28"/>
    </row>
    <row r="514" spans="3:3" ht="52.2" customHeight="1">
      <c r="C514" s="28"/>
    </row>
    <row r="515" spans="3:3" ht="52.2" customHeight="1">
      <c r="C515" s="28"/>
    </row>
    <row r="516" spans="3:3" ht="52.2" customHeight="1">
      <c r="C516" s="28"/>
    </row>
    <row r="517" spans="3:3" ht="52.2" customHeight="1">
      <c r="C517" s="28"/>
    </row>
    <row r="518" spans="3:3" ht="52.2" customHeight="1">
      <c r="C518" s="28"/>
    </row>
    <row r="519" spans="3:3" ht="52.2" customHeight="1">
      <c r="C519" s="28"/>
    </row>
    <row r="520" spans="3:3" ht="52.2" customHeight="1">
      <c r="C520" s="28"/>
    </row>
    <row r="521" spans="3:3" ht="52.2" customHeight="1">
      <c r="C521" s="28"/>
    </row>
    <row r="522" spans="3:3" ht="52.2" customHeight="1">
      <c r="C522" s="28"/>
    </row>
    <row r="523" spans="3:3" ht="52.2" customHeight="1">
      <c r="C523" s="28"/>
    </row>
    <row r="524" spans="3:3" ht="52.2" customHeight="1">
      <c r="C524" s="28"/>
    </row>
    <row r="525" spans="3:3" ht="52.2" customHeight="1">
      <c r="C525" s="28"/>
    </row>
    <row r="526" spans="3:3" ht="52.2" customHeight="1">
      <c r="C526" s="28"/>
    </row>
    <row r="527" spans="3:3" ht="52.2" customHeight="1">
      <c r="C527" s="28"/>
    </row>
    <row r="528" spans="3:3" ht="52.2" customHeight="1">
      <c r="C528" s="28"/>
    </row>
    <row r="529" spans="3:3" ht="52.2" customHeight="1">
      <c r="C529" s="28"/>
    </row>
    <row r="530" spans="3:3" ht="52.2" customHeight="1">
      <c r="C530" s="28"/>
    </row>
    <row r="531" spans="3:3" ht="52.2" customHeight="1">
      <c r="C531" s="28"/>
    </row>
    <row r="532" spans="3:3" ht="52.2" customHeight="1">
      <c r="C532" s="28"/>
    </row>
    <row r="533" spans="3:3" ht="52.2" customHeight="1">
      <c r="C533" s="28"/>
    </row>
    <row r="534" spans="3:3" ht="52.2" customHeight="1">
      <c r="C534" s="28"/>
    </row>
    <row r="535" spans="3:3" ht="52.2" customHeight="1">
      <c r="C535" s="28"/>
    </row>
    <row r="536" spans="3:3" ht="52.2" customHeight="1">
      <c r="C536" s="28"/>
    </row>
    <row r="537" spans="3:3" ht="52.2" customHeight="1">
      <c r="C537" s="28"/>
    </row>
    <row r="538" spans="3:3" ht="52.2" customHeight="1">
      <c r="C538" s="28"/>
    </row>
    <row r="539" spans="3:3" ht="52.2" customHeight="1">
      <c r="C539" s="28"/>
    </row>
    <row r="540" spans="3:3" ht="52.2" customHeight="1">
      <c r="C540" s="28"/>
    </row>
    <row r="541" spans="3:3" ht="52.2" customHeight="1">
      <c r="C541" s="28"/>
    </row>
    <row r="542" spans="3:3" ht="52.2" customHeight="1">
      <c r="C542" s="28"/>
    </row>
    <row r="543" spans="3:3" ht="52.2" customHeight="1">
      <c r="C543" s="28"/>
    </row>
    <row r="544" spans="3:3" ht="52.2" customHeight="1">
      <c r="C544" s="28"/>
    </row>
    <row r="545" spans="3:3" ht="52.2" customHeight="1">
      <c r="C545" s="28"/>
    </row>
    <row r="546" spans="3:3" ht="52.2" customHeight="1">
      <c r="C546" s="28"/>
    </row>
    <row r="547" spans="3:3" ht="52.2" customHeight="1">
      <c r="C547" s="28"/>
    </row>
    <row r="548" spans="3:3" ht="52.2" customHeight="1">
      <c r="C548" s="28"/>
    </row>
    <row r="549" spans="3:3" ht="52.2" customHeight="1">
      <c r="C549" s="28"/>
    </row>
    <row r="550" spans="3:3" ht="52.2" customHeight="1">
      <c r="C550" s="28"/>
    </row>
    <row r="551" spans="3:3" ht="52.2" customHeight="1">
      <c r="C551" s="28"/>
    </row>
    <row r="552" spans="3:3" ht="52.2" customHeight="1">
      <c r="C552" s="28"/>
    </row>
    <row r="553" spans="3:3" ht="52.2" customHeight="1">
      <c r="C553" s="28"/>
    </row>
    <row r="554" spans="3:3" ht="52.2" customHeight="1">
      <c r="C554" s="28"/>
    </row>
    <row r="555" spans="3:3" ht="52.2" customHeight="1">
      <c r="C555" s="28"/>
    </row>
    <row r="556" spans="3:3" ht="52.2" customHeight="1">
      <c r="C556" s="28"/>
    </row>
    <row r="557" spans="3:3" ht="52.2" customHeight="1">
      <c r="C557" s="28"/>
    </row>
    <row r="558" spans="3:3" ht="52.2" customHeight="1">
      <c r="C558" s="28"/>
    </row>
    <row r="559" spans="3:3" ht="52.2" customHeight="1">
      <c r="C559" s="28"/>
    </row>
    <row r="560" spans="3:3" ht="52.2" customHeight="1">
      <c r="C560" s="28"/>
    </row>
    <row r="561" spans="3:3" ht="52.2" customHeight="1">
      <c r="C561" s="28"/>
    </row>
    <row r="562" spans="3:3" ht="52.2" customHeight="1">
      <c r="C562" s="28"/>
    </row>
    <row r="563" spans="3:3" ht="52.2" customHeight="1">
      <c r="C563" s="28"/>
    </row>
    <row r="564" spans="3:3" ht="52.2" customHeight="1">
      <c r="C564" s="28"/>
    </row>
    <row r="565" spans="3:3" ht="52.2" customHeight="1">
      <c r="C565" s="28"/>
    </row>
    <row r="566" spans="3:3" ht="52.2" customHeight="1">
      <c r="C566" s="28"/>
    </row>
    <row r="567" spans="3:3" ht="52.2" customHeight="1">
      <c r="C567" s="28"/>
    </row>
    <row r="568" spans="3:3" ht="52.2" customHeight="1">
      <c r="C568" s="28"/>
    </row>
    <row r="569" spans="3:3" ht="52.2" customHeight="1">
      <c r="C569" s="28"/>
    </row>
    <row r="570" spans="3:3" ht="52.2" customHeight="1">
      <c r="C570" s="28"/>
    </row>
    <row r="571" spans="3:3" ht="52.2" customHeight="1">
      <c r="C571" s="28"/>
    </row>
    <row r="572" spans="3:3" ht="52.2" customHeight="1">
      <c r="C572" s="28"/>
    </row>
    <row r="573" spans="3:3" ht="52.2" customHeight="1">
      <c r="C573" s="28"/>
    </row>
    <row r="574" spans="3:3" ht="52.2" customHeight="1">
      <c r="C574" s="28"/>
    </row>
    <row r="575" spans="3:3" ht="52.2" customHeight="1">
      <c r="C575" s="28"/>
    </row>
    <row r="576" spans="3:3" ht="52.2" customHeight="1">
      <c r="C576" s="28"/>
    </row>
    <row r="577" spans="3:3" ht="52.2" customHeight="1">
      <c r="C577" s="28"/>
    </row>
    <row r="578" spans="3:3" ht="52.2" customHeight="1">
      <c r="C578" s="28"/>
    </row>
    <row r="579" spans="3:3" ht="52.2" customHeight="1">
      <c r="C579" s="28"/>
    </row>
    <row r="580" spans="3:3" ht="52.2" customHeight="1">
      <c r="C580" s="28"/>
    </row>
    <row r="581" spans="3:3" ht="52.2" customHeight="1">
      <c r="C581" s="28"/>
    </row>
    <row r="582" spans="3:3" ht="52.2" customHeight="1">
      <c r="C582" s="28"/>
    </row>
    <row r="583" spans="3:3" ht="52.2" customHeight="1">
      <c r="C583" s="28"/>
    </row>
    <row r="584" spans="3:3" ht="52.2" customHeight="1">
      <c r="C584" s="28"/>
    </row>
    <row r="585" spans="3:3" ht="52.2" customHeight="1">
      <c r="C585" s="28"/>
    </row>
    <row r="586" spans="3:3" ht="52.2" customHeight="1">
      <c r="C586" s="28"/>
    </row>
    <row r="587" spans="3:3" ht="52.2" customHeight="1">
      <c r="C587" s="28"/>
    </row>
    <row r="588" spans="3:3" ht="52.2" customHeight="1">
      <c r="C588" s="28"/>
    </row>
    <row r="589" spans="3:3" ht="52.2" customHeight="1">
      <c r="C589" s="28"/>
    </row>
    <row r="590" spans="3:3" ht="52.2" customHeight="1">
      <c r="C590" s="28"/>
    </row>
    <row r="591" spans="3:3" ht="52.2" customHeight="1">
      <c r="C591" s="28"/>
    </row>
    <row r="592" spans="3:3" ht="52.2" customHeight="1">
      <c r="C592" s="28"/>
    </row>
    <row r="593" spans="3:3" ht="52.2" customHeight="1">
      <c r="C593" s="28"/>
    </row>
    <row r="594" spans="3:3" ht="52.2" customHeight="1">
      <c r="C594" s="28"/>
    </row>
    <row r="595" spans="3:3" ht="52.2" customHeight="1">
      <c r="C595" s="28"/>
    </row>
    <row r="596" spans="3:3" ht="52.2" customHeight="1">
      <c r="C596" s="28"/>
    </row>
    <row r="597" spans="3:3" ht="52.2" customHeight="1">
      <c r="C597" s="28"/>
    </row>
    <row r="598" spans="3:3" ht="52.2" customHeight="1">
      <c r="C598" s="28"/>
    </row>
    <row r="599" spans="3:3" ht="52.2" customHeight="1">
      <c r="C599" s="28"/>
    </row>
    <row r="600" spans="3:3" ht="52.2" customHeight="1">
      <c r="C600" s="28"/>
    </row>
    <row r="601" spans="3:3" ht="52.2" customHeight="1">
      <c r="C601" s="28"/>
    </row>
    <row r="602" spans="3:3" ht="52.2" customHeight="1">
      <c r="C602" s="28"/>
    </row>
    <row r="603" spans="3:3" ht="52.2" customHeight="1">
      <c r="C603" s="28"/>
    </row>
    <row r="604" spans="3:3" ht="52.2" customHeight="1">
      <c r="C604" s="28"/>
    </row>
    <row r="605" spans="3:3" ht="52.2" customHeight="1">
      <c r="C605" s="28"/>
    </row>
    <row r="606" spans="3:3" ht="52.2" customHeight="1">
      <c r="C606" s="28"/>
    </row>
    <row r="607" spans="3:3" ht="52.2" customHeight="1">
      <c r="C607" s="28"/>
    </row>
    <row r="608" spans="3:3" ht="52.2" customHeight="1">
      <c r="C608" s="28"/>
    </row>
    <row r="609" spans="3:3" ht="52.2" customHeight="1">
      <c r="C609" s="28"/>
    </row>
    <row r="610" spans="3:3" ht="52.2" customHeight="1">
      <c r="C610" s="28"/>
    </row>
    <row r="611" spans="3:3" ht="52.2" customHeight="1">
      <c r="C611" s="28"/>
    </row>
    <row r="612" spans="3:3" ht="52.2" customHeight="1">
      <c r="C612" s="28"/>
    </row>
    <row r="613" spans="3:3" ht="52.2" customHeight="1">
      <c r="C613" s="28"/>
    </row>
    <row r="614" spans="3:3" ht="52.2" customHeight="1">
      <c r="C614" s="28"/>
    </row>
    <row r="615" spans="3:3" ht="52.2" customHeight="1">
      <c r="C615" s="28"/>
    </row>
    <row r="616" spans="3:3" ht="52.2" customHeight="1">
      <c r="C616" s="28"/>
    </row>
    <row r="617" spans="3:3" ht="52.2" customHeight="1">
      <c r="C617" s="28"/>
    </row>
    <row r="618" spans="3:3" ht="52.2" customHeight="1">
      <c r="C618" s="28"/>
    </row>
    <row r="619" spans="3:3" ht="52.2" customHeight="1">
      <c r="C619" s="28"/>
    </row>
    <row r="620" spans="3:3" ht="52.2" customHeight="1">
      <c r="C620" s="28"/>
    </row>
    <row r="621" spans="3:3" ht="52.2" customHeight="1">
      <c r="C621" s="28"/>
    </row>
    <row r="622" spans="3:3" ht="52.2" customHeight="1">
      <c r="C622" s="28"/>
    </row>
    <row r="623" spans="3:3" ht="52.2" customHeight="1">
      <c r="C623" s="28"/>
    </row>
    <row r="624" spans="3:3" ht="52.2" customHeight="1">
      <c r="C624" s="28"/>
    </row>
    <row r="625" spans="3:3" ht="52.2" customHeight="1">
      <c r="C625" s="28"/>
    </row>
    <row r="626" spans="3:3" ht="52.2" customHeight="1">
      <c r="C626" s="28"/>
    </row>
    <row r="627" spans="3:3" ht="52.2" customHeight="1">
      <c r="C627" s="28"/>
    </row>
    <row r="628" spans="3:3" ht="52.2" customHeight="1">
      <c r="C628" s="28"/>
    </row>
    <row r="629" spans="3:3" ht="52.2" customHeight="1">
      <c r="C629" s="28"/>
    </row>
    <row r="630" spans="3:3" ht="52.2" customHeight="1">
      <c r="C630" s="28"/>
    </row>
    <row r="631" spans="3:3" ht="52.2" customHeight="1">
      <c r="C631" s="28"/>
    </row>
    <row r="632" spans="3:3" ht="52.2" customHeight="1">
      <c r="C632" s="28"/>
    </row>
    <row r="633" spans="3:3" ht="52.2" customHeight="1">
      <c r="C633" s="28"/>
    </row>
    <row r="634" spans="3:3" ht="52.2" customHeight="1">
      <c r="C634" s="28"/>
    </row>
    <row r="635" spans="3:3" ht="52.2" customHeight="1">
      <c r="C635" s="28"/>
    </row>
    <row r="636" spans="3:3" ht="52.2" customHeight="1">
      <c r="C636" s="28"/>
    </row>
    <row r="637" spans="3:3" ht="52.2" customHeight="1">
      <c r="C637" s="28"/>
    </row>
    <row r="638" spans="3:3" ht="52.2" customHeight="1">
      <c r="C638" s="28"/>
    </row>
    <row r="639" spans="3:3" ht="52.2" customHeight="1">
      <c r="C639" s="28"/>
    </row>
    <row r="640" spans="3:3" ht="52.2" customHeight="1">
      <c r="C640" s="28"/>
    </row>
    <row r="641" spans="3:3" ht="52.2" customHeight="1">
      <c r="C641" s="28"/>
    </row>
    <row r="642" spans="3:3" ht="52.2" customHeight="1">
      <c r="C642" s="28"/>
    </row>
    <row r="643" spans="3:3" ht="52.2" customHeight="1">
      <c r="C643" s="28"/>
    </row>
    <row r="644" spans="3:3" ht="52.2" customHeight="1">
      <c r="C644" s="28"/>
    </row>
    <row r="645" spans="3:3" ht="52.2" customHeight="1">
      <c r="C645" s="28"/>
    </row>
    <row r="646" spans="3:3" ht="52.2" customHeight="1">
      <c r="C646" s="28"/>
    </row>
    <row r="647" spans="3:3" ht="52.2" customHeight="1">
      <c r="C647" s="28"/>
    </row>
    <row r="648" spans="3:3" ht="52.2" customHeight="1">
      <c r="C648" s="28"/>
    </row>
    <row r="649" spans="3:3" ht="52.2" customHeight="1">
      <c r="C649" s="28"/>
    </row>
    <row r="650" spans="3:3" ht="52.2" customHeight="1">
      <c r="C650" s="28"/>
    </row>
    <row r="651" spans="3:3" ht="52.2" customHeight="1">
      <c r="C651" s="28"/>
    </row>
    <row r="652" spans="3:3" ht="52.2" customHeight="1">
      <c r="C652" s="28"/>
    </row>
    <row r="653" spans="3:3" ht="52.2" customHeight="1">
      <c r="C653" s="28"/>
    </row>
    <row r="654" spans="3:3" ht="52.2" customHeight="1">
      <c r="C654" s="28"/>
    </row>
    <row r="655" spans="3:3" ht="52.2" customHeight="1">
      <c r="C655" s="28"/>
    </row>
    <row r="656" spans="3:3" ht="52.2" customHeight="1">
      <c r="C656" s="28"/>
    </row>
    <row r="657" spans="3:3" ht="52.2" customHeight="1">
      <c r="C657" s="28"/>
    </row>
    <row r="658" spans="3:3" ht="52.2" customHeight="1">
      <c r="C658" s="28"/>
    </row>
    <row r="659" spans="3:3" ht="52.2" customHeight="1">
      <c r="C659" s="28"/>
    </row>
    <row r="660" spans="3:3" ht="52.2" customHeight="1">
      <c r="C660" s="28"/>
    </row>
    <row r="661" spans="3:3" ht="52.2" customHeight="1">
      <c r="C661" s="28"/>
    </row>
    <row r="662" spans="3:3" ht="52.2" customHeight="1">
      <c r="C662" s="28"/>
    </row>
    <row r="663" spans="3:3" ht="52.2" customHeight="1">
      <c r="C663" s="28"/>
    </row>
    <row r="664" spans="3:3" ht="52.2" customHeight="1">
      <c r="C664" s="28"/>
    </row>
    <row r="665" spans="3:3" ht="52.2" customHeight="1">
      <c r="C665" s="28"/>
    </row>
    <row r="666" spans="3:3" ht="52.2" customHeight="1">
      <c r="C666" s="28"/>
    </row>
    <row r="667" spans="3:3" ht="52.2" customHeight="1">
      <c r="C667" s="28"/>
    </row>
    <row r="668" spans="3:3" ht="52.2" customHeight="1">
      <c r="C668" s="28"/>
    </row>
    <row r="669" spans="3:3" ht="52.2" customHeight="1">
      <c r="C669" s="28"/>
    </row>
    <row r="670" spans="3:3" ht="52.2" customHeight="1">
      <c r="C670" s="28"/>
    </row>
    <row r="671" spans="3:3" ht="52.2" customHeight="1">
      <c r="C671" s="28"/>
    </row>
    <row r="672" spans="3:3" ht="52.2" customHeight="1">
      <c r="C672" s="28"/>
    </row>
    <row r="673" spans="3:3" ht="52.2" customHeight="1">
      <c r="C673" s="28"/>
    </row>
    <row r="674" spans="3:3" ht="52.2" customHeight="1">
      <c r="C674" s="28"/>
    </row>
    <row r="675" spans="3:3" ht="52.2" customHeight="1">
      <c r="C675" s="28"/>
    </row>
    <row r="676" spans="3:3" ht="52.2" customHeight="1">
      <c r="C676" s="28"/>
    </row>
    <row r="677" spans="3:3" ht="52.2" customHeight="1">
      <c r="C677" s="28"/>
    </row>
    <row r="678" spans="3:3" ht="52.2" customHeight="1">
      <c r="C678" s="28"/>
    </row>
    <row r="679" spans="3:3" ht="52.2" customHeight="1">
      <c r="C679" s="28"/>
    </row>
    <row r="680" spans="3:3" ht="52.2" customHeight="1">
      <c r="C680" s="28"/>
    </row>
    <row r="681" spans="3:3" ht="52.2" customHeight="1">
      <c r="C681" s="28"/>
    </row>
    <row r="682" spans="3:3" ht="52.2" customHeight="1">
      <c r="C682" s="28"/>
    </row>
    <row r="683" spans="3:3" ht="52.2" customHeight="1">
      <c r="C683" s="28"/>
    </row>
    <row r="684" spans="3:3" ht="52.2" customHeight="1">
      <c r="C684" s="28"/>
    </row>
    <row r="685" spans="3:3" ht="52.2" customHeight="1">
      <c r="C685" s="28"/>
    </row>
    <row r="686" spans="3:3" ht="52.2" customHeight="1">
      <c r="C686" s="28"/>
    </row>
    <row r="687" spans="3:3" ht="52.2" customHeight="1">
      <c r="C687" s="28"/>
    </row>
    <row r="688" spans="3:3" ht="52.2" customHeight="1">
      <c r="C688" s="28"/>
    </row>
    <row r="689" spans="3:3" ht="52.2" customHeight="1">
      <c r="C689" s="28"/>
    </row>
    <row r="690" spans="3:3" ht="52.2" customHeight="1">
      <c r="C690" s="28"/>
    </row>
    <row r="691" spans="3:3" ht="52.2" customHeight="1">
      <c r="C691" s="28"/>
    </row>
    <row r="692" spans="3:3" ht="52.2" customHeight="1">
      <c r="C692" s="28"/>
    </row>
    <row r="693" spans="3:3" ht="52.2" customHeight="1">
      <c r="C693" s="28"/>
    </row>
    <row r="694" spans="3:3" ht="52.2" customHeight="1">
      <c r="C694" s="28"/>
    </row>
    <row r="695" spans="3:3" ht="52.2" customHeight="1">
      <c r="C695" s="28"/>
    </row>
    <row r="696" spans="3:3" ht="52.2" customHeight="1">
      <c r="C696" s="28"/>
    </row>
    <row r="697" spans="3:3" ht="52.2" customHeight="1">
      <c r="C697" s="28"/>
    </row>
    <row r="698" spans="3:3" ht="52.2" customHeight="1">
      <c r="C698" s="28"/>
    </row>
    <row r="699" spans="3:3" ht="52.2" customHeight="1">
      <c r="C699" s="28"/>
    </row>
    <row r="700" spans="3:3" ht="52.2" customHeight="1">
      <c r="C700" s="28"/>
    </row>
    <row r="701" spans="3:3" ht="52.2" customHeight="1">
      <c r="C701" s="28"/>
    </row>
    <row r="702" spans="3:3" ht="52.2" customHeight="1">
      <c r="C702" s="28"/>
    </row>
    <row r="703" spans="3:3" ht="52.2" customHeight="1">
      <c r="C703" s="28"/>
    </row>
    <row r="704" spans="3:3" ht="52.2" customHeight="1">
      <c r="C704" s="28"/>
    </row>
    <row r="705" spans="3:3" ht="52.2" customHeight="1">
      <c r="C705" s="28"/>
    </row>
    <row r="706" spans="3:3" ht="52.2" customHeight="1">
      <c r="C706" s="28"/>
    </row>
    <row r="707" spans="3:3" ht="52.2" customHeight="1">
      <c r="C707" s="28"/>
    </row>
    <row r="708" spans="3:3" ht="52.2" customHeight="1">
      <c r="C708" s="28"/>
    </row>
    <row r="709" spans="3:3" ht="52.2" customHeight="1">
      <c r="C709" s="28"/>
    </row>
    <row r="710" spans="3:3" ht="52.2" customHeight="1">
      <c r="C710" s="28"/>
    </row>
    <row r="711" spans="3:3" ht="52.2" customHeight="1">
      <c r="C711" s="28"/>
    </row>
    <row r="712" spans="3:3" ht="52.2" customHeight="1">
      <c r="C712" s="28"/>
    </row>
    <row r="713" spans="3:3" ht="52.2" customHeight="1">
      <c r="C713" s="28"/>
    </row>
    <row r="714" spans="3:3" ht="52.2" customHeight="1">
      <c r="C714" s="28"/>
    </row>
    <row r="715" spans="3:3" ht="52.2" customHeight="1">
      <c r="C715" s="28"/>
    </row>
    <row r="716" spans="3:3" ht="52.2" customHeight="1">
      <c r="C716" s="28"/>
    </row>
    <row r="717" spans="3:3" ht="52.2" customHeight="1">
      <c r="C717" s="28"/>
    </row>
    <row r="718" spans="3:3" ht="52.2" customHeight="1">
      <c r="C718" s="28"/>
    </row>
    <row r="719" spans="3:3" ht="52.2" customHeight="1">
      <c r="C719" s="28"/>
    </row>
    <row r="720" spans="3:3" ht="52.2" customHeight="1">
      <c r="C720" s="28"/>
    </row>
    <row r="721" spans="3:3" ht="52.2" customHeight="1">
      <c r="C721" s="28"/>
    </row>
    <row r="722" spans="3:3" ht="52.2" customHeight="1">
      <c r="C722" s="28"/>
    </row>
    <row r="723" spans="3:3" ht="52.2" customHeight="1">
      <c r="C723" s="28"/>
    </row>
    <row r="724" spans="3:3" ht="52.2" customHeight="1">
      <c r="C724" s="28"/>
    </row>
    <row r="725" spans="3:3" ht="52.2" customHeight="1">
      <c r="C725" s="28"/>
    </row>
    <row r="726" spans="3:3" ht="52.2" customHeight="1">
      <c r="C726" s="28"/>
    </row>
    <row r="727" spans="3:3" ht="52.2" customHeight="1">
      <c r="C727" s="28"/>
    </row>
    <row r="728" spans="3:3" ht="52.2" customHeight="1">
      <c r="C728" s="28"/>
    </row>
    <row r="729" spans="3:3" ht="52.2" customHeight="1">
      <c r="C729" s="28"/>
    </row>
    <row r="730" spans="3:3" ht="52.2" customHeight="1">
      <c r="C730" s="28"/>
    </row>
    <row r="731" spans="3:3" ht="52.2" customHeight="1">
      <c r="C731" s="28"/>
    </row>
    <row r="732" spans="3:3" ht="52.2" customHeight="1">
      <c r="C732" s="28"/>
    </row>
    <row r="733" spans="3:3" ht="52.2" customHeight="1">
      <c r="C733" s="28"/>
    </row>
    <row r="734" spans="3:3" ht="52.2" customHeight="1">
      <c r="C734" s="28"/>
    </row>
    <row r="735" spans="3:3" ht="52.2" customHeight="1">
      <c r="C735" s="28"/>
    </row>
    <row r="736" spans="3:3" ht="52.2" customHeight="1">
      <c r="C736" s="28"/>
    </row>
    <row r="737" spans="3:3" ht="52.2" customHeight="1">
      <c r="C737" s="28"/>
    </row>
    <row r="738" spans="3:3" ht="52.2" customHeight="1">
      <c r="C738" s="28"/>
    </row>
    <row r="739" spans="3:3" ht="52.2" customHeight="1">
      <c r="C739" s="28"/>
    </row>
    <row r="740" spans="3:3" ht="52.2" customHeight="1">
      <c r="C740" s="28"/>
    </row>
    <row r="741" spans="3:3" ht="52.2" customHeight="1">
      <c r="C741" s="28"/>
    </row>
    <row r="742" spans="3:3" ht="52.2" customHeight="1">
      <c r="C742" s="28"/>
    </row>
    <row r="743" spans="3:3" ht="52.2" customHeight="1">
      <c r="C743" s="28"/>
    </row>
    <row r="744" spans="3:3" ht="52.2" customHeight="1">
      <c r="C744" s="28"/>
    </row>
    <row r="745" spans="3:3" ht="52.2" customHeight="1">
      <c r="C745" s="28"/>
    </row>
    <row r="746" spans="3:3" ht="52.2" customHeight="1">
      <c r="C746" s="28"/>
    </row>
    <row r="747" spans="3:3" ht="52.2" customHeight="1">
      <c r="C747" s="28"/>
    </row>
    <row r="748" spans="3:3" ht="52.2" customHeight="1">
      <c r="C748" s="28"/>
    </row>
    <row r="749" spans="3:3" ht="52.2" customHeight="1">
      <c r="C749" s="28"/>
    </row>
    <row r="750" spans="3:3" ht="52.2" customHeight="1">
      <c r="C750" s="28"/>
    </row>
    <row r="751" spans="3:3" ht="52.2" customHeight="1">
      <c r="C751" s="28"/>
    </row>
    <row r="752" spans="3:3" ht="52.2" customHeight="1">
      <c r="C752" s="28"/>
    </row>
    <row r="753" spans="3:3" ht="52.2" customHeight="1">
      <c r="C753" s="28"/>
    </row>
    <row r="754" spans="3:3" ht="52.2" customHeight="1">
      <c r="C754" s="28"/>
    </row>
    <row r="755" spans="3:3" ht="52.2" customHeight="1">
      <c r="C755" s="28"/>
    </row>
    <row r="756" spans="3:3" ht="52.2" customHeight="1">
      <c r="C756" s="28"/>
    </row>
    <row r="757" spans="3:3" ht="52.2" customHeight="1">
      <c r="C757" s="28"/>
    </row>
    <row r="758" spans="3:3" ht="52.2" customHeight="1">
      <c r="C758" s="28"/>
    </row>
    <row r="759" spans="3:3" ht="52.2" customHeight="1">
      <c r="C759" s="28"/>
    </row>
    <row r="760" spans="3:3" ht="52.2" customHeight="1">
      <c r="C760" s="28"/>
    </row>
    <row r="761" spans="3:3" ht="52.2" customHeight="1">
      <c r="C761" s="28"/>
    </row>
    <row r="762" spans="3:3" ht="52.2" customHeight="1">
      <c r="C762" s="28"/>
    </row>
    <row r="763" spans="3:3" ht="52.2" customHeight="1">
      <c r="C763" s="28"/>
    </row>
    <row r="764" spans="3:3" ht="52.2" customHeight="1">
      <c r="C764" s="28"/>
    </row>
    <row r="765" spans="3:3" ht="52.2" customHeight="1">
      <c r="C765" s="28"/>
    </row>
    <row r="766" spans="3:3" ht="52.2" customHeight="1">
      <c r="C766" s="28"/>
    </row>
    <row r="767" spans="3:3" ht="52.2" customHeight="1">
      <c r="C767" s="28"/>
    </row>
    <row r="768" spans="3:3" ht="52.2" customHeight="1">
      <c r="C768" s="28"/>
    </row>
    <row r="769" spans="3:3" ht="52.2" customHeight="1">
      <c r="C769" s="28"/>
    </row>
    <row r="770" spans="3:3" ht="52.2" customHeight="1">
      <c r="C770" s="28"/>
    </row>
    <row r="771" spans="3:3" ht="52.2" customHeight="1">
      <c r="C771" s="28"/>
    </row>
    <row r="772" spans="3:3" ht="52.2" customHeight="1">
      <c r="C772" s="28"/>
    </row>
    <row r="773" spans="3:3" ht="52.2" customHeight="1">
      <c r="C773" s="28"/>
    </row>
    <row r="774" spans="3:3" ht="52.2" customHeight="1">
      <c r="C774" s="28"/>
    </row>
    <row r="775" spans="3:3" ht="52.2" customHeight="1">
      <c r="C775" s="28"/>
    </row>
    <row r="776" spans="3:3" ht="52.2" customHeight="1">
      <c r="C776" s="28"/>
    </row>
    <row r="777" spans="3:3" ht="52.2" customHeight="1">
      <c r="C777" s="28"/>
    </row>
    <row r="778" spans="3:3" ht="52.2" customHeight="1">
      <c r="C778" s="28"/>
    </row>
    <row r="779" spans="3:3" ht="52.2" customHeight="1">
      <c r="C779" s="28"/>
    </row>
    <row r="780" spans="3:3" ht="52.2" customHeight="1">
      <c r="C780" s="28"/>
    </row>
    <row r="781" spans="3:3" ht="52.2" customHeight="1">
      <c r="C781" s="28"/>
    </row>
    <row r="782" spans="3:3" ht="52.2" customHeight="1">
      <c r="C782" s="28"/>
    </row>
    <row r="783" spans="3:3" ht="52.2" customHeight="1">
      <c r="C783" s="28"/>
    </row>
    <row r="784" spans="3:3" ht="52.2" customHeight="1">
      <c r="C784" s="28"/>
    </row>
    <row r="785" spans="3:3" ht="52.2" customHeight="1">
      <c r="C785" s="28"/>
    </row>
    <row r="786" spans="3:3" ht="52.2" customHeight="1">
      <c r="C786" s="28"/>
    </row>
    <row r="787" spans="3:3" ht="52.2" customHeight="1">
      <c r="C787" s="28"/>
    </row>
    <row r="788" spans="3:3" ht="52.2" customHeight="1">
      <c r="C788" s="28"/>
    </row>
    <row r="789" spans="3:3" ht="52.2" customHeight="1">
      <c r="C789" s="28"/>
    </row>
    <row r="790" spans="3:3" ht="52.2" customHeight="1">
      <c r="C790" s="28"/>
    </row>
    <row r="791" spans="3:3" ht="52.2" customHeight="1">
      <c r="C791" s="28"/>
    </row>
    <row r="792" spans="3:3" ht="52.2" customHeight="1">
      <c r="C792" s="28"/>
    </row>
    <row r="793" spans="3:3" ht="52.2" customHeight="1">
      <c r="C793" s="28"/>
    </row>
    <row r="794" spans="3:3" ht="52.2" customHeight="1">
      <c r="C794" s="28"/>
    </row>
    <row r="795" spans="3:3" ht="52.2" customHeight="1">
      <c r="C795" s="28"/>
    </row>
    <row r="796" spans="3:3" ht="52.2" customHeight="1">
      <c r="C796" s="28"/>
    </row>
    <row r="797" spans="3:3" ht="52.2" customHeight="1">
      <c r="C797" s="28"/>
    </row>
    <row r="798" spans="3:3" ht="52.2" customHeight="1">
      <c r="C798" s="28"/>
    </row>
    <row r="799" spans="3:3" ht="52.2" customHeight="1">
      <c r="C799" s="28"/>
    </row>
    <row r="800" spans="3:3" ht="52.2" customHeight="1">
      <c r="C800" s="28"/>
    </row>
    <row r="801" spans="3:3" ht="52.2" customHeight="1">
      <c r="C801" s="28"/>
    </row>
    <row r="802" spans="3:3" ht="52.2" customHeight="1">
      <c r="C802" s="28"/>
    </row>
    <row r="803" spans="3:3" ht="52.2" customHeight="1">
      <c r="C803" s="28"/>
    </row>
    <row r="804" spans="3:3" ht="52.2" customHeight="1">
      <c r="C804" s="28"/>
    </row>
    <row r="805" spans="3:3" ht="52.2" customHeight="1">
      <c r="C805" s="28"/>
    </row>
    <row r="806" spans="3:3" ht="52.2" customHeight="1">
      <c r="C806" s="28"/>
    </row>
    <row r="807" spans="3:3" ht="52.2" customHeight="1">
      <c r="C807" s="28"/>
    </row>
    <row r="808" spans="3:3" ht="52.2" customHeight="1">
      <c r="C808" s="28"/>
    </row>
    <row r="809" spans="3:3" ht="52.2" customHeight="1">
      <c r="C809" s="28"/>
    </row>
    <row r="810" spans="3:3" ht="52.2" customHeight="1">
      <c r="C810" s="28"/>
    </row>
    <row r="811" spans="3:3" ht="52.2" customHeight="1">
      <c r="C811" s="28"/>
    </row>
    <row r="812" spans="3:3" ht="52.2" customHeight="1">
      <c r="C812" s="28"/>
    </row>
    <row r="813" spans="3:3" ht="52.2" customHeight="1">
      <c r="C813" s="28"/>
    </row>
    <row r="814" spans="3:3" ht="52.2" customHeight="1">
      <c r="C814" s="28"/>
    </row>
    <row r="815" spans="3:3" ht="52.2" customHeight="1">
      <c r="C815" s="28"/>
    </row>
    <row r="816" spans="3:3" ht="52.2" customHeight="1">
      <c r="C816" s="28"/>
    </row>
    <row r="817" spans="3:3" ht="52.2" customHeight="1">
      <c r="C817" s="28"/>
    </row>
    <row r="818" spans="3:3" ht="52.2" customHeight="1">
      <c r="C818" s="28"/>
    </row>
    <row r="819" spans="3:3" ht="52.2" customHeight="1">
      <c r="C819" s="28"/>
    </row>
    <row r="820" spans="3:3" ht="52.2" customHeight="1">
      <c r="C820" s="28"/>
    </row>
    <row r="821" spans="3:3" ht="52.2" customHeight="1">
      <c r="C821" s="28"/>
    </row>
    <row r="822" spans="3:3" ht="52.2" customHeight="1">
      <c r="C822" s="28"/>
    </row>
    <row r="823" spans="3:3" ht="52.2" customHeight="1">
      <c r="C823" s="28"/>
    </row>
    <row r="824" spans="3:3" ht="52.2" customHeight="1">
      <c r="C824" s="28"/>
    </row>
    <row r="825" spans="3:3" ht="52.2" customHeight="1">
      <c r="C825" s="28"/>
    </row>
    <row r="826" spans="3:3" ht="52.2" customHeight="1">
      <c r="C826" s="28"/>
    </row>
    <row r="827" spans="3:3" ht="52.2" customHeight="1">
      <c r="C827" s="28"/>
    </row>
    <row r="828" spans="3:3" ht="52.2" customHeight="1">
      <c r="C828" s="28"/>
    </row>
    <row r="829" spans="3:3" ht="52.2" customHeight="1">
      <c r="C829" s="28"/>
    </row>
    <row r="830" spans="3:3" ht="52.2" customHeight="1">
      <c r="C830" s="28"/>
    </row>
    <row r="831" spans="3:3" ht="52.2" customHeight="1">
      <c r="C831" s="28"/>
    </row>
    <row r="832" spans="3:3" ht="52.2" customHeight="1">
      <c r="C832" s="28"/>
    </row>
    <row r="833" spans="3:3" ht="52.2" customHeight="1">
      <c r="C833" s="28"/>
    </row>
    <row r="834" spans="3:3" ht="52.2" customHeight="1">
      <c r="C834" s="28"/>
    </row>
    <row r="835" spans="3:3" ht="52.2" customHeight="1">
      <c r="C835" s="28"/>
    </row>
    <row r="836" spans="3:3" ht="52.2" customHeight="1">
      <c r="C836" s="28"/>
    </row>
    <row r="837" spans="3:3" ht="52.2" customHeight="1">
      <c r="C837" s="28"/>
    </row>
    <row r="838" spans="3:3" ht="52.2" customHeight="1">
      <c r="C838" s="28"/>
    </row>
    <row r="839" spans="3:3" ht="52.2" customHeight="1">
      <c r="C839" s="28"/>
    </row>
    <row r="840" spans="3:3" ht="52.2" customHeight="1">
      <c r="C840" s="28"/>
    </row>
    <row r="841" spans="3:3" ht="52.2" customHeight="1">
      <c r="C841" s="28"/>
    </row>
    <row r="842" spans="3:3" ht="52.2" customHeight="1">
      <c r="C842" s="28"/>
    </row>
    <row r="843" spans="3:3" ht="52.2" customHeight="1">
      <c r="C843" s="28"/>
    </row>
    <row r="844" spans="3:3" ht="52.2" customHeight="1">
      <c r="C844" s="28"/>
    </row>
    <row r="845" spans="3:3" ht="52.2" customHeight="1">
      <c r="C845" s="28"/>
    </row>
    <row r="846" spans="3:3" ht="52.2" customHeight="1">
      <c r="C846" s="28"/>
    </row>
    <row r="847" spans="3:3" ht="52.2" customHeight="1">
      <c r="C847" s="28"/>
    </row>
    <row r="848" spans="3:3" ht="52.2" customHeight="1">
      <c r="C848" s="28"/>
    </row>
    <row r="849" spans="3:3" ht="52.2" customHeight="1">
      <c r="C849" s="28"/>
    </row>
    <row r="850" spans="3:3" ht="52.2" customHeight="1">
      <c r="C850" s="28"/>
    </row>
    <row r="851" spans="3:3" ht="52.2" customHeight="1">
      <c r="C851" s="28"/>
    </row>
    <row r="852" spans="3:3" ht="52.2" customHeight="1">
      <c r="C852" s="28"/>
    </row>
    <row r="853" spans="3:3" ht="52.2" customHeight="1">
      <c r="C853" s="28"/>
    </row>
    <row r="854" spans="3:3" ht="52.2" customHeight="1">
      <c r="C854" s="28"/>
    </row>
    <row r="855" spans="3:3" ht="52.2" customHeight="1">
      <c r="C855" s="28"/>
    </row>
    <row r="856" spans="3:3" ht="52.2" customHeight="1">
      <c r="C856" s="28"/>
    </row>
    <row r="857" spans="3:3" ht="52.2" customHeight="1">
      <c r="C857" s="28"/>
    </row>
    <row r="858" spans="3:3" ht="52.2" customHeight="1">
      <c r="C858" s="28"/>
    </row>
    <row r="859" spans="3:3" ht="52.2" customHeight="1">
      <c r="C859" s="28"/>
    </row>
    <row r="860" spans="3:3" ht="52.2" customHeight="1">
      <c r="C860" s="28"/>
    </row>
    <row r="861" spans="3:3" ht="52.2" customHeight="1">
      <c r="C861" s="28"/>
    </row>
    <row r="862" spans="3:3" ht="52.2" customHeight="1">
      <c r="C862" s="28"/>
    </row>
    <row r="863" spans="3:3" ht="52.2" customHeight="1">
      <c r="C863" s="28"/>
    </row>
    <row r="864" spans="3:3" ht="52.2" customHeight="1">
      <c r="C864" s="28"/>
    </row>
    <row r="865" spans="3:3" ht="52.2" customHeight="1">
      <c r="C865" s="28"/>
    </row>
    <row r="866" spans="3:3" ht="52.2" customHeight="1">
      <c r="C866" s="28"/>
    </row>
    <row r="867" spans="3:3" ht="52.2" customHeight="1">
      <c r="C867" s="28"/>
    </row>
    <row r="868" spans="3:3" ht="52.2" customHeight="1">
      <c r="C868" s="28"/>
    </row>
    <row r="869" spans="3:3" ht="52.2" customHeight="1">
      <c r="C869" s="28"/>
    </row>
    <row r="870" spans="3:3" ht="52.2" customHeight="1">
      <c r="C870" s="28"/>
    </row>
    <row r="871" spans="3:3" ht="52.2" customHeight="1">
      <c r="C871" s="28"/>
    </row>
    <row r="872" spans="3:3" ht="52.2" customHeight="1">
      <c r="C872" s="28"/>
    </row>
    <row r="873" spans="3:3" ht="52.2" customHeight="1">
      <c r="C873" s="28"/>
    </row>
    <row r="874" spans="3:3" ht="52.2" customHeight="1">
      <c r="C874" s="28"/>
    </row>
    <row r="875" spans="3:3" ht="52.2" customHeight="1">
      <c r="C875" s="28"/>
    </row>
    <row r="876" spans="3:3" ht="52.2" customHeight="1">
      <c r="C876" s="28"/>
    </row>
    <row r="877" spans="3:3" ht="52.2" customHeight="1">
      <c r="C877" s="28"/>
    </row>
    <row r="878" spans="3:3" ht="52.2" customHeight="1">
      <c r="C878" s="28"/>
    </row>
    <row r="879" spans="3:3" ht="52.2" customHeight="1">
      <c r="C879" s="28"/>
    </row>
    <row r="880" spans="3:3" ht="52.2" customHeight="1">
      <c r="C880" s="28"/>
    </row>
    <row r="881" spans="3:3" ht="52.2" customHeight="1">
      <c r="C881" s="28"/>
    </row>
    <row r="882" spans="3:3" ht="52.2" customHeight="1">
      <c r="C882" s="28"/>
    </row>
    <row r="883" spans="3:3" ht="52.2" customHeight="1">
      <c r="C883" s="28"/>
    </row>
    <row r="884" spans="3:3" ht="52.2" customHeight="1">
      <c r="C884" s="28"/>
    </row>
    <row r="885" spans="3:3" ht="52.2" customHeight="1">
      <c r="C885" s="28"/>
    </row>
    <row r="886" spans="3:3" ht="52.2" customHeight="1">
      <c r="C886" s="28"/>
    </row>
    <row r="887" spans="3:3" ht="52.2" customHeight="1">
      <c r="C887" s="28"/>
    </row>
    <row r="888" spans="3:3" ht="52.2" customHeight="1">
      <c r="C888" s="28"/>
    </row>
    <row r="889" spans="3:3" ht="52.2" customHeight="1">
      <c r="C889" s="28"/>
    </row>
    <row r="890" spans="3:3" ht="52.2" customHeight="1">
      <c r="C890" s="28"/>
    </row>
    <row r="891" spans="3:3" ht="52.2" customHeight="1">
      <c r="C891" s="28"/>
    </row>
    <row r="892" spans="3:3" ht="52.2" customHeight="1">
      <c r="C892" s="28"/>
    </row>
    <row r="893" spans="3:3" ht="52.2" customHeight="1">
      <c r="C893" s="28"/>
    </row>
    <row r="894" spans="3:3" ht="52.2" customHeight="1">
      <c r="C894" s="28"/>
    </row>
    <row r="895" spans="3:3" ht="52.2" customHeight="1">
      <c r="C895" s="28"/>
    </row>
    <row r="896" spans="3:3" ht="52.2" customHeight="1">
      <c r="C896" s="28"/>
    </row>
    <row r="897" spans="3:3" ht="52.2" customHeight="1">
      <c r="C897" s="28"/>
    </row>
    <row r="898" spans="3:3" ht="52.2" customHeight="1">
      <c r="C898" s="28"/>
    </row>
    <row r="899" spans="3:3" ht="52.2" customHeight="1">
      <c r="C899" s="28"/>
    </row>
    <row r="900" spans="3:3" ht="52.2" customHeight="1">
      <c r="C900" s="28"/>
    </row>
    <row r="901" spans="3:3" ht="52.2" customHeight="1">
      <c r="C901" s="28"/>
    </row>
    <row r="902" spans="3:3" ht="52.2" customHeight="1">
      <c r="C902" s="28"/>
    </row>
    <row r="903" spans="3:3" ht="52.2" customHeight="1">
      <c r="C903" s="28"/>
    </row>
    <row r="904" spans="3:3" ht="52.2" customHeight="1">
      <c r="C904" s="28"/>
    </row>
    <row r="905" spans="3:3" ht="52.2" customHeight="1">
      <c r="C905" s="28"/>
    </row>
    <row r="906" spans="3:3" ht="52.2" customHeight="1">
      <c r="C906" s="28"/>
    </row>
    <row r="907" spans="3:3" ht="52.2" customHeight="1">
      <c r="C907" s="28"/>
    </row>
    <row r="908" spans="3:3" ht="52.2" customHeight="1">
      <c r="C908" s="28"/>
    </row>
    <row r="909" spans="3:3" ht="52.2" customHeight="1">
      <c r="C909" s="28"/>
    </row>
    <row r="910" spans="3:3" ht="52.2" customHeight="1">
      <c r="C910" s="28"/>
    </row>
    <row r="911" spans="3:3" ht="52.2" customHeight="1">
      <c r="C911" s="28"/>
    </row>
    <row r="912" spans="3:3" ht="52.2" customHeight="1">
      <c r="C912" s="28"/>
    </row>
    <row r="913" spans="3:3" ht="52.2" customHeight="1">
      <c r="C913" s="28"/>
    </row>
    <row r="914" spans="3:3" ht="52.2" customHeight="1">
      <c r="C914" s="28"/>
    </row>
    <row r="915" spans="3:3" ht="52.2" customHeight="1">
      <c r="C915" s="28"/>
    </row>
    <row r="916" spans="3:3" ht="52.2" customHeight="1">
      <c r="C916" s="28"/>
    </row>
    <row r="917" spans="3:3" ht="52.2" customHeight="1">
      <c r="C917" s="28"/>
    </row>
    <row r="918" spans="3:3" ht="52.2" customHeight="1">
      <c r="C918" s="28"/>
    </row>
    <row r="919" spans="3:3" ht="52.2" customHeight="1">
      <c r="C919" s="28"/>
    </row>
    <row r="920" spans="3:3" ht="52.2" customHeight="1">
      <c r="C920" s="28"/>
    </row>
    <row r="921" spans="3:3" ht="52.2" customHeight="1">
      <c r="C921" s="28"/>
    </row>
    <row r="922" spans="3:3" ht="52.2" customHeight="1">
      <c r="C922" s="28"/>
    </row>
    <row r="923" spans="3:3" ht="52.2" customHeight="1">
      <c r="C923" s="28"/>
    </row>
    <row r="924" spans="3:3" ht="52.2" customHeight="1">
      <c r="C924" s="28"/>
    </row>
    <row r="925" spans="3:3" ht="52.2" customHeight="1">
      <c r="C925" s="28"/>
    </row>
    <row r="926" spans="3:3" ht="52.2" customHeight="1">
      <c r="C926" s="28"/>
    </row>
    <row r="927" spans="3:3" ht="52.2" customHeight="1">
      <c r="C927" s="28"/>
    </row>
    <row r="928" spans="3:3" ht="52.2" customHeight="1">
      <c r="C928" s="28"/>
    </row>
    <row r="929" spans="3:3" ht="52.2" customHeight="1">
      <c r="C929" s="28"/>
    </row>
    <row r="930" spans="3:3" ht="52.2" customHeight="1">
      <c r="C930" s="28"/>
    </row>
    <row r="931" spans="3:3" ht="52.2" customHeight="1">
      <c r="C931" s="28"/>
    </row>
    <row r="932" spans="3:3" ht="52.2" customHeight="1">
      <c r="C932" s="28"/>
    </row>
    <row r="933" spans="3:3" ht="52.2" customHeight="1">
      <c r="C933" s="28"/>
    </row>
    <row r="934" spans="3:3" ht="52.2" customHeight="1">
      <c r="C934" s="28"/>
    </row>
    <row r="935" spans="3:3" ht="52.2" customHeight="1">
      <c r="C935" s="28"/>
    </row>
    <row r="936" spans="3:3" ht="52.2" customHeight="1">
      <c r="C936" s="28"/>
    </row>
    <row r="937" spans="3:3" ht="52.2" customHeight="1">
      <c r="C937" s="28"/>
    </row>
    <row r="938" spans="3:3" ht="52.2" customHeight="1">
      <c r="C938" s="28"/>
    </row>
    <row r="939" spans="3:3" ht="52.2" customHeight="1">
      <c r="C939" s="28"/>
    </row>
    <row r="940" spans="3:3" ht="52.2" customHeight="1">
      <c r="C940" s="28"/>
    </row>
    <row r="941" spans="3:3" ht="52.2" customHeight="1">
      <c r="C941" s="28"/>
    </row>
    <row r="942" spans="3:3" ht="52.2" customHeight="1">
      <c r="C942" s="28"/>
    </row>
    <row r="943" spans="3:3" ht="52.2" customHeight="1">
      <c r="C943" s="28"/>
    </row>
    <row r="944" spans="3:3" ht="52.2" customHeight="1">
      <c r="C944" s="28"/>
    </row>
    <row r="945" spans="3:3" ht="52.2" customHeight="1">
      <c r="C945" s="28"/>
    </row>
    <row r="946" spans="3:3" ht="52.2" customHeight="1">
      <c r="C946" s="28"/>
    </row>
    <row r="947" spans="3:3" ht="52.2" customHeight="1">
      <c r="C947" s="28"/>
    </row>
    <row r="948" spans="3:3" ht="52.2" customHeight="1">
      <c r="C948" s="28"/>
    </row>
    <row r="949" spans="3:3" ht="52.2" customHeight="1">
      <c r="C949" s="28"/>
    </row>
    <row r="950" spans="3:3" ht="52.2" customHeight="1">
      <c r="C950" s="28"/>
    </row>
    <row r="951" spans="3:3" ht="52.2" customHeight="1">
      <c r="C951" s="28"/>
    </row>
    <row r="952" spans="3:3" ht="52.2" customHeight="1">
      <c r="C952" s="28"/>
    </row>
    <row r="953" spans="3:3" ht="52.2" customHeight="1">
      <c r="C953" s="28"/>
    </row>
    <row r="954" spans="3:3" ht="52.2" customHeight="1">
      <c r="C954" s="28"/>
    </row>
    <row r="955" spans="3:3" ht="52.2" customHeight="1">
      <c r="C955" s="28"/>
    </row>
    <row r="956" spans="3:3" ht="52.2" customHeight="1">
      <c r="C956" s="28"/>
    </row>
    <row r="957" spans="3:3" ht="52.2" customHeight="1">
      <c r="C957" s="28"/>
    </row>
    <row r="958" spans="3:3" ht="52.2" customHeight="1">
      <c r="C958" s="28"/>
    </row>
    <row r="959" spans="3:3" ht="52.2" customHeight="1">
      <c r="C959" s="28"/>
    </row>
    <row r="960" spans="3:3" ht="52.2" customHeight="1">
      <c r="C960" s="28"/>
    </row>
    <row r="961" spans="3:3" ht="52.2" customHeight="1">
      <c r="C961" s="28"/>
    </row>
    <row r="962" spans="3:3" ht="52.2" customHeight="1">
      <c r="C962" s="28"/>
    </row>
    <row r="963" spans="3:3" ht="52.2" customHeight="1">
      <c r="C963" s="28"/>
    </row>
    <row r="964" spans="3:3" ht="52.2" customHeight="1">
      <c r="C964" s="28"/>
    </row>
    <row r="965" spans="3:3" ht="52.2" customHeight="1">
      <c r="C965" s="28"/>
    </row>
    <row r="966" spans="3:3" ht="52.2" customHeight="1">
      <c r="C966" s="28"/>
    </row>
    <row r="967" spans="3:3" ht="52.2" customHeight="1">
      <c r="C967" s="28"/>
    </row>
    <row r="968" spans="3:3" ht="52.2" customHeight="1">
      <c r="C968" s="28"/>
    </row>
    <row r="969" spans="3:3" ht="52.2" customHeight="1">
      <c r="C969" s="28"/>
    </row>
    <row r="970" spans="3:3" ht="52.2" customHeight="1">
      <c r="C970" s="28"/>
    </row>
    <row r="971" spans="3:3" ht="52.2" customHeight="1">
      <c r="C971" s="28"/>
    </row>
    <row r="972" spans="3:3" ht="52.2" customHeight="1">
      <c r="C972" s="28"/>
    </row>
    <row r="973" spans="3:3" ht="52.2" customHeight="1">
      <c r="C973" s="28"/>
    </row>
    <row r="974" spans="3:3" ht="52.2" customHeight="1">
      <c r="C974" s="28"/>
    </row>
    <row r="975" spans="3:3" ht="52.2" customHeight="1">
      <c r="C975" s="28"/>
    </row>
    <row r="976" spans="3:3" ht="52.2" customHeight="1">
      <c r="C976" s="28"/>
    </row>
    <row r="977" spans="3:3" ht="52.2" customHeight="1">
      <c r="C977" s="28"/>
    </row>
    <row r="978" spans="3:3" ht="52.2" customHeight="1">
      <c r="C978" s="28"/>
    </row>
    <row r="979" spans="3:3" ht="52.2" customHeight="1">
      <c r="C979" s="28"/>
    </row>
    <row r="980" spans="3:3" ht="52.2" customHeight="1">
      <c r="C980" s="28"/>
    </row>
    <row r="981" spans="3:3" ht="52.2" customHeight="1">
      <c r="C981" s="28"/>
    </row>
    <row r="982" spans="3:3" ht="52.2" customHeight="1">
      <c r="C982" s="28"/>
    </row>
    <row r="983" spans="3:3" ht="52.2" customHeight="1">
      <c r="C983" s="28"/>
    </row>
    <row r="984" spans="3:3" ht="52.2" customHeight="1">
      <c r="C984" s="28"/>
    </row>
    <row r="985" spans="3:3" ht="52.2" customHeight="1">
      <c r="C985" s="28"/>
    </row>
    <row r="986" spans="3:3" ht="52.2" customHeight="1">
      <c r="C986" s="28"/>
    </row>
    <row r="987" spans="3:3" ht="52.2" customHeight="1">
      <c r="C987" s="28"/>
    </row>
    <row r="988" spans="3:3" ht="52.2" customHeight="1">
      <c r="C988" s="28"/>
    </row>
    <row r="989" spans="3:3" ht="52.2" customHeight="1">
      <c r="C989" s="28"/>
    </row>
    <row r="990" spans="3:3" ht="52.2" customHeight="1">
      <c r="C990" s="28"/>
    </row>
    <row r="991" spans="3:3" ht="52.2" customHeight="1">
      <c r="C991" s="28"/>
    </row>
    <row r="992" spans="3:3" ht="52.2" customHeight="1">
      <c r="C992" s="28"/>
    </row>
    <row r="993" spans="3:3" ht="52.2" customHeight="1">
      <c r="C993" s="28"/>
    </row>
    <row r="994" spans="3:3" ht="52.2" customHeight="1">
      <c r="C994" s="28"/>
    </row>
    <row r="995" spans="3:3" ht="52.2" customHeight="1">
      <c r="C995" s="28"/>
    </row>
    <row r="996" spans="3:3" ht="52.2" customHeight="1">
      <c r="C996" s="28"/>
    </row>
    <row r="997" spans="3:3" ht="52.2" customHeight="1">
      <c r="C997" s="28"/>
    </row>
    <row r="998" spans="3:3" ht="52.2" customHeight="1">
      <c r="C998" s="28"/>
    </row>
    <row r="999" spans="3:3" ht="52.2" customHeight="1">
      <c r="C999" s="28"/>
    </row>
    <row r="1000" spans="3:3" ht="52.2" customHeight="1">
      <c r="C1000" s="28"/>
    </row>
    <row r="1001" spans="3:3" ht="52.2" customHeight="1">
      <c r="C1001" s="28"/>
    </row>
    <row r="1002" spans="3:3" ht="52.2" customHeight="1">
      <c r="C1002" s="28"/>
    </row>
    <row r="1003" spans="3:3" ht="52.2" customHeight="1">
      <c r="C1003" s="28"/>
    </row>
    <row r="1004" spans="3:3" ht="52.2" customHeight="1">
      <c r="C1004" s="28"/>
    </row>
    <row r="1005" spans="3:3" ht="52.2" customHeight="1">
      <c r="C1005" s="28"/>
    </row>
    <row r="1006" spans="3:3" ht="52.2" customHeight="1">
      <c r="C1006" s="28"/>
    </row>
    <row r="1007" spans="3:3" ht="52.2" customHeight="1">
      <c r="C1007" s="28"/>
    </row>
    <row r="1008" spans="3:3" ht="52.2" customHeight="1">
      <c r="C1008" s="28"/>
    </row>
    <row r="1009" spans="3:3" ht="52.2" customHeight="1">
      <c r="C1009" s="28"/>
    </row>
    <row r="1010" spans="3:3" ht="52.2" customHeight="1">
      <c r="C1010" s="28"/>
    </row>
    <row r="1011" spans="3:3" ht="52.2" customHeight="1">
      <c r="C1011" s="28"/>
    </row>
    <row r="1012" spans="3:3" ht="52.2" customHeight="1">
      <c r="C1012" s="28"/>
    </row>
    <row r="1013" spans="3:3" ht="52.2" customHeight="1">
      <c r="C1013" s="28"/>
    </row>
    <row r="1014" spans="3:3" ht="52.2" customHeight="1">
      <c r="C1014" s="28"/>
    </row>
    <row r="1015" spans="3:3" ht="52.2" customHeight="1">
      <c r="C1015" s="28"/>
    </row>
    <row r="1016" spans="3:3" ht="52.2" customHeight="1">
      <c r="C1016" s="28"/>
    </row>
    <row r="1017" spans="3:3" ht="52.2" customHeight="1">
      <c r="C1017" s="28"/>
    </row>
    <row r="1018" spans="3:3" ht="52.2" customHeight="1">
      <c r="C1018" s="28"/>
    </row>
    <row r="1019" spans="3:3" ht="52.2" customHeight="1">
      <c r="C1019" s="28"/>
    </row>
    <row r="1020" spans="3:3" ht="52.2" customHeight="1">
      <c r="C1020" s="28"/>
    </row>
    <row r="1021" spans="3:3" ht="52.2" customHeight="1">
      <c r="C1021" s="28"/>
    </row>
    <row r="1022" spans="3:3" ht="52.2" customHeight="1">
      <c r="C1022" s="28"/>
    </row>
    <row r="1023" spans="3:3" ht="52.2" customHeight="1">
      <c r="C1023" s="28"/>
    </row>
    <row r="1024" spans="3:3" ht="52.2" customHeight="1">
      <c r="C1024" s="28"/>
    </row>
    <row r="1025" spans="3:3" ht="52.2" customHeight="1">
      <c r="C1025" s="28"/>
    </row>
    <row r="1026" spans="3:3" ht="52.2" customHeight="1">
      <c r="C1026" s="28"/>
    </row>
    <row r="1027" spans="3:3" ht="52.2" customHeight="1">
      <c r="C1027" s="28"/>
    </row>
    <row r="1028" spans="3:3" ht="52.2" customHeight="1">
      <c r="C1028" s="28"/>
    </row>
    <row r="1029" spans="3:3" ht="52.2" customHeight="1">
      <c r="C1029" s="28"/>
    </row>
    <row r="1030" spans="3:3" ht="52.2" customHeight="1">
      <c r="C1030" s="28"/>
    </row>
    <row r="1031" spans="3:3" ht="52.2" customHeight="1">
      <c r="C1031" s="28"/>
    </row>
    <row r="1032" spans="3:3" ht="52.2" customHeight="1">
      <c r="C1032" s="28"/>
    </row>
    <row r="1033" spans="3:3" ht="52.2" customHeight="1">
      <c r="C1033" s="28"/>
    </row>
    <row r="1034" spans="3:3" ht="52.2" customHeight="1">
      <c r="C1034" s="28"/>
    </row>
    <row r="1035" spans="3:3" ht="52.2" customHeight="1">
      <c r="C1035" s="28"/>
    </row>
    <row r="1036" spans="3:3" ht="52.2" customHeight="1">
      <c r="C1036" s="28"/>
    </row>
    <row r="1037" spans="3:3" ht="52.2" customHeight="1">
      <c r="C1037" s="28"/>
    </row>
    <row r="1038" spans="3:3" ht="52.2" customHeight="1">
      <c r="C1038" s="28"/>
    </row>
    <row r="1039" spans="3:3" ht="52.2" customHeight="1">
      <c r="C1039" s="28"/>
    </row>
    <row r="1040" spans="3:3" ht="52.2" customHeight="1">
      <c r="C1040" s="28"/>
    </row>
    <row r="1041" spans="3:3" ht="52.2" customHeight="1">
      <c r="C1041" s="28"/>
    </row>
    <row r="1042" spans="3:3" ht="52.2" customHeight="1">
      <c r="C1042" s="28"/>
    </row>
    <row r="1043" spans="3:3" ht="52.2" customHeight="1">
      <c r="C1043" s="28"/>
    </row>
    <row r="1044" spans="3:3" ht="52.2" customHeight="1">
      <c r="C1044" s="28"/>
    </row>
    <row r="1045" spans="3:3" ht="52.2" customHeight="1">
      <c r="C1045" s="28"/>
    </row>
    <row r="1046" spans="3:3" ht="52.2" customHeight="1">
      <c r="C1046" s="28"/>
    </row>
    <row r="1047" spans="3:3" ht="52.2" customHeight="1">
      <c r="C1047" s="28"/>
    </row>
    <row r="1048" spans="3:3" ht="52.2" customHeight="1">
      <c r="C1048" s="28"/>
    </row>
    <row r="1049" spans="3:3" ht="52.2" customHeight="1">
      <c r="C1049" s="28"/>
    </row>
    <row r="1050" spans="3:3" ht="52.2" customHeight="1">
      <c r="C1050" s="28"/>
    </row>
    <row r="1051" spans="3:3" ht="52.2" customHeight="1">
      <c r="C1051" s="28"/>
    </row>
  </sheetData>
  <sheetProtection selectLockedCells="1"/>
  <mergeCells count="755">
    <mergeCell ref="C73:E73"/>
    <mergeCell ref="F73:H73"/>
    <mergeCell ref="I73:K73"/>
    <mergeCell ref="U73:W73"/>
    <mergeCell ref="X73:Z73"/>
    <mergeCell ref="AA73:AC73"/>
    <mergeCell ref="AV73:AX73"/>
    <mergeCell ref="AY73:BA73"/>
    <mergeCell ref="BB73:BD73"/>
    <mergeCell ref="AD73:AE73"/>
    <mergeCell ref="AF73:AH73"/>
    <mergeCell ref="G133:I133"/>
    <mergeCell ref="J110:L110"/>
    <mergeCell ref="J111:L111"/>
    <mergeCell ref="J112:L112"/>
    <mergeCell ref="J113:L113"/>
    <mergeCell ref="J133:L133"/>
    <mergeCell ref="M133:P133"/>
    <mergeCell ref="C125:F125"/>
    <mergeCell ref="G105:I105"/>
    <mergeCell ref="G106:I106"/>
    <mergeCell ref="G108:I108"/>
    <mergeCell ref="G110:I110"/>
    <mergeCell ref="G111:I111"/>
    <mergeCell ref="G112:I112"/>
    <mergeCell ref="G113:I113"/>
    <mergeCell ref="G128:I128"/>
    <mergeCell ref="C117:F117"/>
    <mergeCell ref="G117:I117"/>
    <mergeCell ref="J117:L117"/>
    <mergeCell ref="C115:F115"/>
    <mergeCell ref="J115:L115"/>
    <mergeCell ref="M115:P115"/>
    <mergeCell ref="C120:F120"/>
    <mergeCell ref="C121:F121"/>
    <mergeCell ref="I70:K70"/>
    <mergeCell ref="C133:F133"/>
    <mergeCell ref="F70:H70"/>
    <mergeCell ref="Q133:S133"/>
    <mergeCell ref="AV92:AX92"/>
    <mergeCell ref="AY92:BA92"/>
    <mergeCell ref="BB92:BD92"/>
    <mergeCell ref="AF90:AH90"/>
    <mergeCell ref="BB78:BD78"/>
    <mergeCell ref="BB76:BD76"/>
    <mergeCell ref="AV70:AX70"/>
    <mergeCell ref="C71:E71"/>
    <mergeCell ref="C70:E70"/>
    <mergeCell ref="C94:E94"/>
    <mergeCell ref="F94:H94"/>
    <mergeCell ref="C93:E93"/>
    <mergeCell ref="M94:N94"/>
    <mergeCell ref="I94:K94"/>
    <mergeCell ref="AK103:AM106"/>
    <mergeCell ref="C91:E91"/>
    <mergeCell ref="M98:N98"/>
    <mergeCell ref="C88:E88"/>
    <mergeCell ref="I88:K88"/>
    <mergeCell ref="C92:E92"/>
    <mergeCell ref="G23:K23"/>
    <mergeCell ref="G24:K24"/>
    <mergeCell ref="U92:W92"/>
    <mergeCell ref="X92:Z92"/>
    <mergeCell ref="AA92:AC92"/>
    <mergeCell ref="AD92:AE92"/>
    <mergeCell ref="M91:N91"/>
    <mergeCell ref="M92:N92"/>
    <mergeCell ref="AF92:AH92"/>
    <mergeCell ref="AA84:AC84"/>
    <mergeCell ref="P61:AJ61"/>
    <mergeCell ref="U62:W62"/>
    <mergeCell ref="AD63:AE63"/>
    <mergeCell ref="AD65:AE65"/>
    <mergeCell ref="U63:W63"/>
    <mergeCell ref="U65:W65"/>
    <mergeCell ref="AF62:AH62"/>
    <mergeCell ref="AD62:AE62"/>
    <mergeCell ref="AG37:AH37"/>
    <mergeCell ref="AG40:AH40"/>
    <mergeCell ref="X64:Z64"/>
    <mergeCell ref="AA90:AC90"/>
    <mergeCell ref="F82:H82"/>
    <mergeCell ref="F88:H88"/>
    <mergeCell ref="P17:T17"/>
    <mergeCell ref="AF66:AH66"/>
    <mergeCell ref="AF67:AH67"/>
    <mergeCell ref="AF68:AH68"/>
    <mergeCell ref="AF69:AH69"/>
    <mergeCell ref="BG62:BI62"/>
    <mergeCell ref="AY64:BA64"/>
    <mergeCell ref="BB64:BD64"/>
    <mergeCell ref="AY63:BA63"/>
    <mergeCell ref="AY65:BA65"/>
    <mergeCell ref="BB63:BD63"/>
    <mergeCell ref="BB65:BD65"/>
    <mergeCell ref="BB66:BD66"/>
    <mergeCell ref="BG63:BI63"/>
    <mergeCell ref="AY66:BA66"/>
    <mergeCell ref="AM31:AN31"/>
    <mergeCell ref="AM33:AN33"/>
    <mergeCell ref="AF65:AH65"/>
    <mergeCell ref="AG41:AH41"/>
    <mergeCell ref="AG35:AH35"/>
    <mergeCell ref="AR62:AU62"/>
    <mergeCell ref="AK68:AM68"/>
    <mergeCell ref="AY68:BA68"/>
    <mergeCell ref="BB67:BD67"/>
    <mergeCell ref="AQ61:BK61"/>
    <mergeCell ref="AM35:AN35"/>
    <mergeCell ref="AM37:AN37"/>
    <mergeCell ref="U66:W66"/>
    <mergeCell ref="U64:W64"/>
    <mergeCell ref="X72:Z72"/>
    <mergeCell ref="U71:W71"/>
    <mergeCell ref="U74:W74"/>
    <mergeCell ref="AD64:AE64"/>
    <mergeCell ref="X70:Z70"/>
    <mergeCell ref="AD67:AE67"/>
    <mergeCell ref="AD68:AE68"/>
    <mergeCell ref="AA69:AC69"/>
    <mergeCell ref="AD66:AE66"/>
    <mergeCell ref="AD69:AE69"/>
    <mergeCell ref="AA67:AC67"/>
    <mergeCell ref="X68:Z68"/>
    <mergeCell ref="AA68:AC68"/>
    <mergeCell ref="X67:Z67"/>
    <mergeCell ref="AD71:AE71"/>
    <mergeCell ref="AD70:AE70"/>
    <mergeCell ref="BG71:BI71"/>
    <mergeCell ref="AY67:BA67"/>
    <mergeCell ref="AY70:BA70"/>
    <mergeCell ref="P16:T16"/>
    <mergeCell ref="I71:K71"/>
    <mergeCell ref="AQ94:AU94"/>
    <mergeCell ref="AD85:AE85"/>
    <mergeCell ref="AD86:AE86"/>
    <mergeCell ref="AD87:AE87"/>
    <mergeCell ref="AD88:AE88"/>
    <mergeCell ref="AD89:AE89"/>
    <mergeCell ref="I81:K81"/>
    <mergeCell ref="AD76:AE76"/>
    <mergeCell ref="U81:W81"/>
    <mergeCell ref="AD75:AE75"/>
    <mergeCell ref="AD74:AE74"/>
    <mergeCell ref="U88:W88"/>
    <mergeCell ref="U94:W94"/>
    <mergeCell ref="X82:Z82"/>
    <mergeCell ref="X85:Z85"/>
    <mergeCell ref="X83:Z83"/>
    <mergeCell ref="AF75:AH75"/>
    <mergeCell ref="AF76:AH76"/>
    <mergeCell ref="AF77:AH77"/>
    <mergeCell ref="AF78:AH78"/>
    <mergeCell ref="AF79:AH79"/>
    <mergeCell ref="I72:K72"/>
    <mergeCell ref="F97:H97"/>
    <mergeCell ref="C98:E98"/>
    <mergeCell ref="C106:F106"/>
    <mergeCell ref="F93:H93"/>
    <mergeCell ref="A96:N96"/>
    <mergeCell ref="C85:E85"/>
    <mergeCell ref="F86:H86"/>
    <mergeCell ref="I86:K86"/>
    <mergeCell ref="AF94:AH94"/>
    <mergeCell ref="F98:H98"/>
    <mergeCell ref="I98:K98"/>
    <mergeCell ref="P100:T100"/>
    <mergeCell ref="C99:E99"/>
    <mergeCell ref="I99:K99"/>
    <mergeCell ref="M99:N99"/>
    <mergeCell ref="P99:T99"/>
    <mergeCell ref="A97:B97"/>
    <mergeCell ref="M100:N100"/>
    <mergeCell ref="C100:E100"/>
    <mergeCell ref="A98:B98"/>
    <mergeCell ref="F99:H99"/>
    <mergeCell ref="A99:B99"/>
    <mergeCell ref="A100:B100"/>
    <mergeCell ref="F100:H100"/>
    <mergeCell ref="C77:E77"/>
    <mergeCell ref="C84:E84"/>
    <mergeCell ref="F84:H84"/>
    <mergeCell ref="I84:K84"/>
    <mergeCell ref="F79:H79"/>
    <mergeCell ref="I79:K79"/>
    <mergeCell ref="C80:E80"/>
    <mergeCell ref="C81:E81"/>
    <mergeCell ref="F81:H81"/>
    <mergeCell ref="I80:K80"/>
    <mergeCell ref="C83:E83"/>
    <mergeCell ref="C79:E79"/>
    <mergeCell ref="C74:E74"/>
    <mergeCell ref="F74:H74"/>
    <mergeCell ref="I74:K74"/>
    <mergeCell ref="F80:H80"/>
    <mergeCell ref="C76:E76"/>
    <mergeCell ref="I78:K78"/>
    <mergeCell ref="F77:H77"/>
    <mergeCell ref="C72:E72"/>
    <mergeCell ref="AY72:BA72"/>
    <mergeCell ref="C78:E78"/>
    <mergeCell ref="F78:H78"/>
    <mergeCell ref="C75:E75"/>
    <mergeCell ref="F75:H75"/>
    <mergeCell ref="U78:W78"/>
    <mergeCell ref="U77:W77"/>
    <mergeCell ref="X77:Z77"/>
    <mergeCell ref="U76:W76"/>
    <mergeCell ref="I75:K75"/>
    <mergeCell ref="U75:W75"/>
    <mergeCell ref="X78:Z78"/>
    <mergeCell ref="F76:H76"/>
    <mergeCell ref="I76:K76"/>
    <mergeCell ref="I77:K77"/>
    <mergeCell ref="AD79:AE79"/>
    <mergeCell ref="BE85:BF85"/>
    <mergeCell ref="BE86:BF86"/>
    <mergeCell ref="BE87:BF87"/>
    <mergeCell ref="BE88:BF88"/>
    <mergeCell ref="BG83:BI83"/>
    <mergeCell ref="BG77:BI77"/>
    <mergeCell ref="BG72:BI72"/>
    <mergeCell ref="BG86:BI86"/>
    <mergeCell ref="BG87:BI87"/>
    <mergeCell ref="BG88:BI88"/>
    <mergeCell ref="BE84:BF84"/>
    <mergeCell ref="BE81:BF81"/>
    <mergeCell ref="BE82:BF82"/>
    <mergeCell ref="BG85:BI85"/>
    <mergeCell ref="BG79:BI79"/>
    <mergeCell ref="BG80:BI80"/>
    <mergeCell ref="BG81:BI81"/>
    <mergeCell ref="BG82:BI82"/>
    <mergeCell ref="BE79:BF79"/>
    <mergeCell ref="BE80:BF80"/>
    <mergeCell ref="BG84:BI84"/>
    <mergeCell ref="BG76:BI76"/>
    <mergeCell ref="BE72:BF72"/>
    <mergeCell ref="BE83:BF83"/>
    <mergeCell ref="BG78:BI78"/>
    <mergeCell ref="BE77:BF77"/>
    <mergeCell ref="BE63:BF63"/>
    <mergeCell ref="BE65:BF65"/>
    <mergeCell ref="BE66:BF66"/>
    <mergeCell ref="BE69:BF69"/>
    <mergeCell ref="BE71:BF71"/>
    <mergeCell ref="BE74:BF74"/>
    <mergeCell ref="BE75:BF75"/>
    <mergeCell ref="BE76:BF76"/>
    <mergeCell ref="BE78:BF78"/>
    <mergeCell ref="BG74:BI74"/>
    <mergeCell ref="BG75:BI75"/>
    <mergeCell ref="BG70:BI70"/>
    <mergeCell ref="BG68:BI68"/>
    <mergeCell ref="BG67:BI67"/>
    <mergeCell ref="BG64:BI64"/>
    <mergeCell ref="BE64:BF64"/>
    <mergeCell ref="BE67:BF67"/>
    <mergeCell ref="BE68:BF68"/>
    <mergeCell ref="BE70:BF70"/>
    <mergeCell ref="BG65:BI65"/>
    <mergeCell ref="BG66:BI66"/>
    <mergeCell ref="BG69:BI69"/>
    <mergeCell ref="BG93:BI93"/>
    <mergeCell ref="BG94:BI94"/>
    <mergeCell ref="BE90:BF90"/>
    <mergeCell ref="BE91:BF91"/>
    <mergeCell ref="BE93:BF93"/>
    <mergeCell ref="BE94:BF94"/>
    <mergeCell ref="BE89:BF89"/>
    <mergeCell ref="BG89:BI89"/>
    <mergeCell ref="BG90:BI90"/>
    <mergeCell ref="BE92:BF92"/>
    <mergeCell ref="BG92:BI92"/>
    <mergeCell ref="BG91:BI91"/>
    <mergeCell ref="BB96:BD96"/>
    <mergeCell ref="AV94:AX94"/>
    <mergeCell ref="AY94:BA94"/>
    <mergeCell ref="BB89:BD89"/>
    <mergeCell ref="BB90:BD90"/>
    <mergeCell ref="BB91:BD91"/>
    <mergeCell ref="AY74:BA74"/>
    <mergeCell ref="AY75:BA75"/>
    <mergeCell ref="AV79:AX79"/>
    <mergeCell ref="AV80:AX80"/>
    <mergeCell ref="AV81:AX81"/>
    <mergeCell ref="AV82:AX82"/>
    <mergeCell ref="AV83:AX83"/>
    <mergeCell ref="AV85:AX85"/>
    <mergeCell ref="AV86:AX86"/>
    <mergeCell ref="AY87:BA87"/>
    <mergeCell ref="AV87:AX87"/>
    <mergeCell ref="BB94:BD94"/>
    <mergeCell ref="AY88:BA88"/>
    <mergeCell ref="AY89:BA89"/>
    <mergeCell ref="AV90:AX90"/>
    <mergeCell ref="AV91:AX91"/>
    <mergeCell ref="BB72:BD72"/>
    <mergeCell ref="BB70:BD70"/>
    <mergeCell ref="BB93:BD93"/>
    <mergeCell ref="BB68:BD68"/>
    <mergeCell ref="BB69:BD69"/>
    <mergeCell ref="BB71:BD71"/>
    <mergeCell ref="BB74:BD74"/>
    <mergeCell ref="BB75:BD75"/>
    <mergeCell ref="AY69:BA69"/>
    <mergeCell ref="AY71:BA71"/>
    <mergeCell ref="BB83:BD83"/>
    <mergeCell ref="BB84:BD84"/>
    <mergeCell ref="BB85:BD85"/>
    <mergeCell ref="BB86:BD86"/>
    <mergeCell ref="BB87:BD87"/>
    <mergeCell ref="BB88:BD88"/>
    <mergeCell ref="BB79:BD79"/>
    <mergeCell ref="BB80:BD80"/>
    <mergeCell ref="BB81:BD81"/>
    <mergeCell ref="AY93:BA93"/>
    <mergeCell ref="BE96:BF96"/>
    <mergeCell ref="BB62:BD62"/>
    <mergeCell ref="BE62:BF62"/>
    <mergeCell ref="AY62:BA62"/>
    <mergeCell ref="AV64:AX64"/>
    <mergeCell ref="AV67:AX67"/>
    <mergeCell ref="AV68:AX68"/>
    <mergeCell ref="AV72:AX72"/>
    <mergeCell ref="AV77:AX77"/>
    <mergeCell ref="AV63:AX63"/>
    <mergeCell ref="AV65:AX65"/>
    <mergeCell ref="AV66:AX66"/>
    <mergeCell ref="AV69:AX69"/>
    <mergeCell ref="AY76:BA76"/>
    <mergeCell ref="AY77:BA77"/>
    <mergeCell ref="BB77:BD77"/>
    <mergeCell ref="AY81:BA81"/>
    <mergeCell ref="AY82:BA82"/>
    <mergeCell ref="AY85:BA85"/>
    <mergeCell ref="AV78:AX78"/>
    <mergeCell ref="AV74:AX74"/>
    <mergeCell ref="AV75:AX75"/>
    <mergeCell ref="AV76:AX76"/>
    <mergeCell ref="AV71:AX71"/>
    <mergeCell ref="I100:K100"/>
    <mergeCell ref="P97:T97"/>
    <mergeCell ref="P98:T98"/>
    <mergeCell ref="AQ3:AV4"/>
    <mergeCell ref="AQ1:AV2"/>
    <mergeCell ref="AM50:AN50"/>
    <mergeCell ref="AD42:AL42"/>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4:AH34"/>
    <mergeCell ref="AM42:AN42"/>
    <mergeCell ref="AG36:AH36"/>
    <mergeCell ref="AG38:AH38"/>
    <mergeCell ref="AG39:AH39"/>
    <mergeCell ref="AQ7:AV7"/>
    <mergeCell ref="AM27:AN27"/>
    <mergeCell ref="AD26:AH26"/>
    <mergeCell ref="AJ26:AN26"/>
    <mergeCell ref="AD27:AF27"/>
    <mergeCell ref="AG27:AH27"/>
    <mergeCell ref="AJ27:AL27"/>
    <mergeCell ref="AM28:AN28"/>
    <mergeCell ref="AM30:AN30"/>
    <mergeCell ref="AE10:AF10"/>
    <mergeCell ref="AE11:AF11"/>
    <mergeCell ref="AM29:AN29"/>
    <mergeCell ref="AE12:AF12"/>
    <mergeCell ref="AE13:AF13"/>
    <mergeCell ref="AE14:AF14"/>
    <mergeCell ref="AG29:AH29"/>
    <mergeCell ref="AM34:AN34"/>
    <mergeCell ref="AM36:AN36"/>
    <mergeCell ref="AM38:AN38"/>
    <mergeCell ref="AM32:AN32"/>
    <mergeCell ref="AD82:AE82"/>
    <mergeCell ref="AG33:AH33"/>
    <mergeCell ref="AC10:AD10"/>
    <mergeCell ref="AC11:AD11"/>
    <mergeCell ref="AC12:AD12"/>
    <mergeCell ref="AC13:AD13"/>
    <mergeCell ref="AC14:AD14"/>
    <mergeCell ref="AG32:AH32"/>
    <mergeCell ref="AF84:AH84"/>
    <mergeCell ref="AD84:AE84"/>
    <mergeCell ref="AD72:AE72"/>
    <mergeCell ref="AD77:AE77"/>
    <mergeCell ref="AD78:AE78"/>
    <mergeCell ref="AD80:AE80"/>
    <mergeCell ref="AD81:AE81"/>
    <mergeCell ref="AF63:AH63"/>
    <mergeCell ref="AF64:AH64"/>
    <mergeCell ref="AF70:AH70"/>
    <mergeCell ref="AF71:AH71"/>
    <mergeCell ref="AF72:AH72"/>
    <mergeCell ref="AF74:AH74"/>
    <mergeCell ref="AF80:AH80"/>
    <mergeCell ref="AF81:AH81"/>
    <mergeCell ref="AF82:AH82"/>
    <mergeCell ref="AD83:AE83"/>
    <mergeCell ref="AA93:AC93"/>
    <mergeCell ref="AA85:AC85"/>
    <mergeCell ref="X89:Z89"/>
    <mergeCell ref="X90:Z90"/>
    <mergeCell ref="X93:Z93"/>
    <mergeCell ref="AF85:AH85"/>
    <mergeCell ref="AF86:AH86"/>
    <mergeCell ref="AF87:AH87"/>
    <mergeCell ref="AF88:AH88"/>
    <mergeCell ref="AF83:AH83"/>
    <mergeCell ref="AF89:AH89"/>
    <mergeCell ref="AA86:AC86"/>
    <mergeCell ref="Q128:S128"/>
    <mergeCell ref="C128:F128"/>
    <mergeCell ref="C129:F129"/>
    <mergeCell ref="G124:I124"/>
    <mergeCell ref="J124:L124"/>
    <mergeCell ref="J125:L125"/>
    <mergeCell ref="G125:I125"/>
    <mergeCell ref="Q127:S127"/>
    <mergeCell ref="C127:F127"/>
    <mergeCell ref="G127:I127"/>
    <mergeCell ref="J128:L128"/>
    <mergeCell ref="J127:L127"/>
    <mergeCell ref="M129:P129"/>
    <mergeCell ref="Q129:S129"/>
    <mergeCell ref="M128:P128"/>
    <mergeCell ref="G129:I129"/>
    <mergeCell ref="J129:L129"/>
    <mergeCell ref="M127:P127"/>
    <mergeCell ref="C126:F126"/>
    <mergeCell ref="G126:I126"/>
    <mergeCell ref="J126:L126"/>
    <mergeCell ref="C124:F124"/>
    <mergeCell ref="M125:P125"/>
    <mergeCell ref="Q124:S124"/>
    <mergeCell ref="G135:I135"/>
    <mergeCell ref="J135:L135"/>
    <mergeCell ref="Q135:S135"/>
    <mergeCell ref="M135:P135"/>
    <mergeCell ref="C135:F135"/>
    <mergeCell ref="M130:P130"/>
    <mergeCell ref="Q130:S130"/>
    <mergeCell ref="C130:F130"/>
    <mergeCell ref="G130:I130"/>
    <mergeCell ref="C132:F132"/>
    <mergeCell ref="Q132:S132"/>
    <mergeCell ref="M131:P131"/>
    <mergeCell ref="Q131:S131"/>
    <mergeCell ref="Q134:S134"/>
    <mergeCell ref="G134:I134"/>
    <mergeCell ref="J131:L131"/>
    <mergeCell ref="G132:I132"/>
    <mergeCell ref="J132:L132"/>
    <mergeCell ref="C134:F134"/>
    <mergeCell ref="M134:P134"/>
    <mergeCell ref="G131:I131"/>
    <mergeCell ref="J134:L134"/>
    <mergeCell ref="M132:P132"/>
    <mergeCell ref="C131:F131"/>
    <mergeCell ref="Q113:S113"/>
    <mergeCell ref="M109:P109"/>
    <mergeCell ref="C109:F109"/>
    <mergeCell ref="G109:I109"/>
    <mergeCell ref="J109:L109"/>
    <mergeCell ref="G116:I116"/>
    <mergeCell ref="J116:L116"/>
    <mergeCell ref="G115:I115"/>
    <mergeCell ref="C110:F110"/>
    <mergeCell ref="C111:F111"/>
    <mergeCell ref="C112:F112"/>
    <mergeCell ref="C113:F113"/>
    <mergeCell ref="C116:F116"/>
    <mergeCell ref="Q109:S109"/>
    <mergeCell ref="M113:P113"/>
    <mergeCell ref="Q115:S115"/>
    <mergeCell ref="M112:P112"/>
    <mergeCell ref="Q110:S110"/>
    <mergeCell ref="Q111:S111"/>
    <mergeCell ref="Q112:S112"/>
    <mergeCell ref="M119:P119"/>
    <mergeCell ref="Q119:S119"/>
    <mergeCell ref="J121:L121"/>
    <mergeCell ref="G122:I122"/>
    <mergeCell ref="J122:L122"/>
    <mergeCell ref="C119:F119"/>
    <mergeCell ref="M121:P121"/>
    <mergeCell ref="G119:I119"/>
    <mergeCell ref="C122:F122"/>
    <mergeCell ref="G120:I120"/>
    <mergeCell ref="J130:L130"/>
    <mergeCell ref="J123:L123"/>
    <mergeCell ref="M124:P124"/>
    <mergeCell ref="M126:P126"/>
    <mergeCell ref="Q126:S126"/>
    <mergeCell ref="J105:L105"/>
    <mergeCell ref="J106:L106"/>
    <mergeCell ref="J119:L119"/>
    <mergeCell ref="Q123:S123"/>
    <mergeCell ref="M118:P118"/>
    <mergeCell ref="M120:P120"/>
    <mergeCell ref="Q120:S120"/>
    <mergeCell ref="J120:L120"/>
    <mergeCell ref="M117:P117"/>
    <mergeCell ref="Q117:S117"/>
    <mergeCell ref="M116:P116"/>
    <mergeCell ref="Q107:S107"/>
    <mergeCell ref="M123:P123"/>
    <mergeCell ref="Q118:S118"/>
    <mergeCell ref="M122:P122"/>
    <mergeCell ref="Q122:S122"/>
    <mergeCell ref="Q106:S106"/>
    <mergeCell ref="M110:P110"/>
    <mergeCell ref="M111:P111"/>
    <mergeCell ref="C118:F118"/>
    <mergeCell ref="J118:L118"/>
    <mergeCell ref="C123:F123"/>
    <mergeCell ref="G123:I123"/>
    <mergeCell ref="G121:I121"/>
    <mergeCell ref="G118:I118"/>
    <mergeCell ref="AE5:AH5"/>
    <mergeCell ref="AE6:AH6"/>
    <mergeCell ref="I69:K69"/>
    <mergeCell ref="F69:H69"/>
    <mergeCell ref="C69:E69"/>
    <mergeCell ref="F90:H90"/>
    <mergeCell ref="I93:K93"/>
    <mergeCell ref="F91:H91"/>
    <mergeCell ref="Q121:S121"/>
    <mergeCell ref="Q116:S116"/>
    <mergeCell ref="I85:K85"/>
    <mergeCell ref="C89:E89"/>
    <mergeCell ref="F89:H89"/>
    <mergeCell ref="I89:K89"/>
    <mergeCell ref="M97:N97"/>
    <mergeCell ref="I97:K97"/>
    <mergeCell ref="C97:E97"/>
    <mergeCell ref="F85:H85"/>
    <mergeCell ref="C90:E90"/>
    <mergeCell ref="I90:K90"/>
    <mergeCell ref="C86:E86"/>
    <mergeCell ref="C87:E87"/>
    <mergeCell ref="F87:H87"/>
    <mergeCell ref="I87:K87"/>
    <mergeCell ref="I91:K91"/>
    <mergeCell ref="C82:E82"/>
    <mergeCell ref="F83:H83"/>
    <mergeCell ref="I82:K82"/>
    <mergeCell ref="I83:K83"/>
    <mergeCell ref="C108:F108"/>
    <mergeCell ref="C105:F105"/>
    <mergeCell ref="G103:I103"/>
    <mergeCell ref="J104:L104"/>
    <mergeCell ref="C104:F104"/>
    <mergeCell ref="C103:F103"/>
    <mergeCell ref="A102:S102"/>
    <mergeCell ref="Q103:S103"/>
    <mergeCell ref="M104:P104"/>
    <mergeCell ref="Q104:S104"/>
    <mergeCell ref="C107:F107"/>
    <mergeCell ref="G107:I107"/>
    <mergeCell ref="J107:L107"/>
    <mergeCell ref="J108:L108"/>
    <mergeCell ref="J103:L103"/>
    <mergeCell ref="G104:I104"/>
    <mergeCell ref="M107:P107"/>
    <mergeCell ref="M103:P103"/>
    <mergeCell ref="M105:P105"/>
    <mergeCell ref="M106:P106"/>
    <mergeCell ref="M108:P108"/>
    <mergeCell ref="Q105:S105"/>
    <mergeCell ref="Q108:S108"/>
    <mergeCell ref="C65:E65"/>
    <mergeCell ref="F65:H65"/>
    <mergeCell ref="I65:K65"/>
    <mergeCell ref="F72:H72"/>
    <mergeCell ref="AW5:BA6"/>
    <mergeCell ref="AW7:BA7"/>
    <mergeCell ref="G10:K10"/>
    <mergeCell ref="C66:E66"/>
    <mergeCell ref="F66:H66"/>
    <mergeCell ref="I66:K66"/>
    <mergeCell ref="C63:E63"/>
    <mergeCell ref="F63:H63"/>
    <mergeCell ref="I63:K63"/>
    <mergeCell ref="C62:E62"/>
    <mergeCell ref="F62:H62"/>
    <mergeCell ref="I62:K62"/>
    <mergeCell ref="A61:N61"/>
    <mergeCell ref="M62:N62"/>
    <mergeCell ref="Q62:T62"/>
    <mergeCell ref="AG28:AH28"/>
    <mergeCell ref="AG30:AH30"/>
    <mergeCell ref="AG31:AH31"/>
    <mergeCell ref="AV62:AX62"/>
    <mergeCell ref="AA62:AC62"/>
    <mergeCell ref="P9:W9"/>
    <mergeCell ref="BB82:BD82"/>
    <mergeCell ref="AY79:BA79"/>
    <mergeCell ref="AY80:BA80"/>
    <mergeCell ref="AV84:AX84"/>
    <mergeCell ref="AY83:BA83"/>
    <mergeCell ref="AY84:BA84"/>
    <mergeCell ref="X100:Z100"/>
    <mergeCell ref="AV96:AX96"/>
    <mergeCell ref="AY96:BA96"/>
    <mergeCell ref="AY90:BA90"/>
    <mergeCell ref="AY91:BA91"/>
    <mergeCell ref="AH96:AM96"/>
    <mergeCell ref="AE97:AF97"/>
    <mergeCell ref="X97:Z97"/>
    <mergeCell ref="AQ95:AU96"/>
    <mergeCell ref="AD90:AE90"/>
    <mergeCell ref="AD91:AE91"/>
    <mergeCell ref="AD93:AE93"/>
    <mergeCell ref="AV93:AX93"/>
    <mergeCell ref="AV88:AX88"/>
    <mergeCell ref="AF93:AH93"/>
    <mergeCell ref="AF91:AH91"/>
    <mergeCell ref="X75:Z75"/>
    <mergeCell ref="X79:Z79"/>
    <mergeCell ref="X80:Z80"/>
    <mergeCell ref="U80:W80"/>
    <mergeCell ref="U79:W79"/>
    <mergeCell ref="U90:W90"/>
    <mergeCell ref="U91:W91"/>
    <mergeCell ref="U89:W89"/>
    <mergeCell ref="U82:W82"/>
    <mergeCell ref="U85:W85"/>
    <mergeCell ref="U86:W86"/>
    <mergeCell ref="U87:W87"/>
    <mergeCell ref="U84:W84"/>
    <mergeCell ref="X87:Z87"/>
    <mergeCell ref="X88:Z88"/>
    <mergeCell ref="U102:AM102"/>
    <mergeCell ref="AC107:AD107"/>
    <mergeCell ref="AA94:AC94"/>
    <mergeCell ref="AE99:AF99"/>
    <mergeCell ref="AE100:AF100"/>
    <mergeCell ref="AD94:AE94"/>
    <mergeCell ref="U98:W98"/>
    <mergeCell ref="P96:AF96"/>
    <mergeCell ref="AA98:AC98"/>
    <mergeCell ref="X99:Z99"/>
    <mergeCell ref="X94:Z94"/>
    <mergeCell ref="AK109:AM109"/>
    <mergeCell ref="AK107:AM107"/>
    <mergeCell ref="AF109:AJ109"/>
    <mergeCell ref="AH97:AM100"/>
    <mergeCell ref="AE98:AF98"/>
    <mergeCell ref="AK74:AN74"/>
    <mergeCell ref="U109:Y109"/>
    <mergeCell ref="Z109:AB109"/>
    <mergeCell ref="Z103:AB106"/>
    <mergeCell ref="U107:Y107"/>
    <mergeCell ref="Z107:AB107"/>
    <mergeCell ref="AF107:AJ107"/>
    <mergeCell ref="U103:Y106"/>
    <mergeCell ref="Z108:AB108"/>
    <mergeCell ref="AC108:AD108"/>
    <mergeCell ref="AC103:AD106"/>
    <mergeCell ref="AC109:AD109"/>
    <mergeCell ref="AF108:AJ108"/>
    <mergeCell ref="AE103:AE106"/>
    <mergeCell ref="AF103:AJ106"/>
    <mergeCell ref="X76:Z76"/>
    <mergeCell ref="X86:Z86"/>
    <mergeCell ref="AK108:AM108"/>
    <mergeCell ref="U108:Y108"/>
    <mergeCell ref="W4:AC4"/>
    <mergeCell ref="AA88:AC88"/>
    <mergeCell ref="AA74:AC74"/>
    <mergeCell ref="U99:W99"/>
    <mergeCell ref="U97:W97"/>
    <mergeCell ref="U93:W93"/>
    <mergeCell ref="X84:Z84"/>
    <mergeCell ref="X81:Z81"/>
    <mergeCell ref="AA82:AC82"/>
    <mergeCell ref="U70:W70"/>
    <mergeCell ref="AA64:AC64"/>
    <mergeCell ref="X65:Z65"/>
    <mergeCell ref="X66:Z66"/>
    <mergeCell ref="AA87:AC87"/>
    <mergeCell ref="AA89:AC89"/>
    <mergeCell ref="AA81:AC81"/>
    <mergeCell ref="AA99:AC99"/>
    <mergeCell ref="X98:Z98"/>
    <mergeCell ref="AA66:AC66"/>
    <mergeCell ref="Y10:AA10"/>
    <mergeCell ref="Y11:AA11"/>
    <mergeCell ref="Y12:AA12"/>
    <mergeCell ref="Y13:AA13"/>
    <mergeCell ref="Y14:AA14"/>
    <mergeCell ref="W3:AC3"/>
    <mergeCell ref="W5:AC5"/>
    <mergeCell ref="W6:AC6"/>
    <mergeCell ref="AA72:AC72"/>
    <mergeCell ref="AA77:AC77"/>
    <mergeCell ref="A26:AB26"/>
    <mergeCell ref="X63:Z63"/>
    <mergeCell ref="AA63:AC63"/>
    <mergeCell ref="C64:E64"/>
    <mergeCell ref="F64:H64"/>
    <mergeCell ref="I64:K64"/>
    <mergeCell ref="C67:E67"/>
    <mergeCell ref="F67:H67"/>
    <mergeCell ref="I67:K67"/>
    <mergeCell ref="C68:E68"/>
    <mergeCell ref="F68:H68"/>
    <mergeCell ref="I68:K68"/>
    <mergeCell ref="U67:W67"/>
    <mergeCell ref="X69:Z69"/>
    <mergeCell ref="X71:Z71"/>
    <mergeCell ref="AA75:AC75"/>
    <mergeCell ref="AA76:AC76"/>
    <mergeCell ref="AA65:AC65"/>
    <mergeCell ref="X74:Z74"/>
    <mergeCell ref="F92:H92"/>
    <mergeCell ref="I92:K92"/>
    <mergeCell ref="BE73:BF73"/>
    <mergeCell ref="BG73:BI73"/>
    <mergeCell ref="Q125:S125"/>
    <mergeCell ref="U68:W68"/>
    <mergeCell ref="AV89:AX89"/>
    <mergeCell ref="F71:H71"/>
    <mergeCell ref="AY86:BA86"/>
    <mergeCell ref="AY78:BA78"/>
    <mergeCell ref="AA100:AC100"/>
    <mergeCell ref="AA97:AC97"/>
    <mergeCell ref="U83:W83"/>
    <mergeCell ref="AA83:AC83"/>
    <mergeCell ref="AA79:AC79"/>
    <mergeCell ref="AA78:AC78"/>
    <mergeCell ref="AA70:AC70"/>
    <mergeCell ref="AA71:AC71"/>
    <mergeCell ref="U72:W72"/>
    <mergeCell ref="U69:W69"/>
    <mergeCell ref="AA80:AC80"/>
    <mergeCell ref="U100:W100"/>
    <mergeCell ref="X91:Z91"/>
    <mergeCell ref="AA91:AC91"/>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5" xr:uid="{00000000-0002-0000-0100-000000000000}"/>
    <dataValidation allowBlank="1" showInputMessage="1" showErrorMessage="1" promptTitle="ATENÇÃO ATUALIZAR" prompt="SERVIÇO ORDINÁRIO E SEG_x000a_" sqref="B11:E11" xr:uid="{00000000-0002-0000-0100-000001000000}"/>
    <dataValidation allowBlank="1" showInputMessage="1" showErrorMessage="1" promptTitle="ATENÇÃO ATUALIZAR" prompt="SERVIÇO ORDINÁRIO E SEG" sqref="G11:M12 U15:V16 P19:V19 P14:T15 Q12:V12 AD15:AE15" xr:uid="{00000000-0002-0000-0100-000002000000}"/>
    <dataValidation allowBlank="1" showInputMessage="1" showErrorMessage="1" promptTitle="ATENÇÃO ATUALIZAR" prompt="ATENÇÃO ATUALIZAR" sqref="G19:M19 L22:M23 H22:K22 G22:G23" xr:uid="{00000000-0002-0000-01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9" min="1" max="39" man="1"/>
    <brk id="94"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546875" defaultRowHeight="15" customHeight="1"/>
  <cols>
    <col min="1" max="1" width="16.6640625" customWidth="1"/>
    <col min="2" max="2" width="0.44140625" customWidth="1"/>
    <col min="3" max="3" width="15.44140625" customWidth="1"/>
    <col min="4" max="4" width="12.6640625" customWidth="1"/>
    <col min="5" max="5" width="12.44140625" customWidth="1"/>
    <col min="6" max="6" width="24.33203125" customWidth="1"/>
    <col min="7" max="7" width="17.6640625" customWidth="1"/>
    <col min="8" max="8" width="20.6640625" customWidth="1"/>
    <col min="9" max="9" width="28.6640625" customWidth="1"/>
    <col min="10" max="10" width="23.44140625" customWidth="1"/>
    <col min="11" max="45" width="18.664062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2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546875" defaultRowHeight="15" customHeight="1"/>
  <cols>
    <col min="1" max="1" width="16.6640625" customWidth="1"/>
    <col min="2" max="2" width="0.44140625" customWidth="1"/>
    <col min="3" max="3" width="15.44140625" customWidth="1"/>
    <col min="4" max="4" width="12.6640625" customWidth="1"/>
    <col min="5" max="5" width="12.44140625" customWidth="1"/>
    <col min="6" max="6" width="24.33203125" customWidth="1"/>
    <col min="7" max="7" width="17.6640625" customWidth="1"/>
    <col min="8" max="8" width="20.6640625" customWidth="1"/>
    <col min="9" max="9" width="19.33203125" customWidth="1"/>
    <col min="10" max="10" width="23.44140625" customWidth="1"/>
    <col min="11" max="45" width="18.664062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3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2283"/>
  <sheetViews>
    <sheetView workbookViewId="0"/>
  </sheetViews>
  <sheetFormatPr defaultColWidth="12.5546875" defaultRowHeight="15" customHeight="1"/>
  <cols>
    <col min="1" max="1" width="23.6640625" customWidth="1"/>
    <col min="2" max="2" width="29.44140625" customWidth="1"/>
    <col min="3" max="3" width="10.44140625" customWidth="1"/>
    <col min="4" max="4" width="10.6640625" customWidth="1"/>
    <col min="5" max="5" width="20" customWidth="1"/>
    <col min="6" max="6" width="18.33203125" customWidth="1"/>
    <col min="7" max="7" width="23.33203125" customWidth="1"/>
    <col min="8" max="8" width="25.33203125" customWidth="1"/>
    <col min="9" max="9" width="24.44140625" customWidth="1"/>
    <col min="10" max="10" width="17.33203125" customWidth="1"/>
    <col min="11" max="11" width="36.6640625" customWidth="1"/>
    <col min="12" max="25" width="12.441406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1000"/>
  <sheetViews>
    <sheetView workbookViewId="0"/>
  </sheetViews>
  <sheetFormatPr defaultColWidth="12.5546875" defaultRowHeight="15" customHeight="1"/>
  <cols>
    <col min="1" max="1" width="7.6640625" customWidth="1"/>
    <col min="2" max="2" width="17.44140625" customWidth="1"/>
    <col min="3" max="3" width="13.33203125" customWidth="1"/>
    <col min="4" max="4" width="11.6640625" customWidth="1"/>
    <col min="5" max="5" width="12.33203125" customWidth="1"/>
    <col min="6" max="6" width="13.44140625" customWidth="1"/>
    <col min="7" max="22" width="4.44140625" customWidth="1"/>
    <col min="23" max="23" width="18.33203125" customWidth="1"/>
    <col min="24" max="24" width="13.44140625" customWidth="1"/>
    <col min="25" max="25" width="13.6640625" customWidth="1"/>
    <col min="26" max="26" width="10.44140625" customWidth="1"/>
    <col min="27" max="27" width="13.44140625" customWidth="1"/>
    <col min="28" max="28" width="9.44140625" customWidth="1"/>
    <col min="29" max="29" width="18.44140625" customWidth="1"/>
    <col min="30" max="30" width="9.44140625" customWidth="1"/>
    <col min="31" max="31" width="12.44140625" customWidth="1"/>
  </cols>
  <sheetData>
    <row r="1" spans="1:30" ht="15.75" customHeight="1">
      <c r="A1" s="751" t="s">
        <v>0</v>
      </c>
      <c r="B1" s="646"/>
      <c r="C1" s="646"/>
      <c r="D1" s="646"/>
      <c r="E1" s="646"/>
      <c r="F1" s="646"/>
      <c r="G1" s="646"/>
      <c r="H1" s="646"/>
      <c r="I1" s="646"/>
      <c r="J1" s="646"/>
      <c r="K1" s="646"/>
      <c r="L1" s="646"/>
      <c r="M1" s="646"/>
      <c r="N1" s="646"/>
      <c r="O1" s="646"/>
      <c r="P1" s="646"/>
      <c r="Q1" s="646"/>
      <c r="R1" s="646"/>
      <c r="S1" s="646"/>
      <c r="T1" s="646"/>
      <c r="U1" s="646"/>
      <c r="V1" s="646"/>
      <c r="W1" s="646"/>
      <c r="X1" s="646"/>
      <c r="Y1" s="646"/>
      <c r="Z1" s="646"/>
      <c r="AA1" s="646"/>
      <c r="AB1" s="646"/>
      <c r="AC1" s="646"/>
      <c r="AD1" s="647"/>
    </row>
    <row r="2" spans="1:30" ht="15.75" customHeight="1">
      <c r="A2" s="751" t="s">
        <v>15948</v>
      </c>
      <c r="B2" s="646"/>
      <c r="C2" s="646"/>
      <c r="D2" s="646"/>
      <c r="E2" s="646"/>
      <c r="F2" s="646"/>
      <c r="G2" s="646"/>
      <c r="H2" s="646"/>
      <c r="I2" s="646"/>
      <c r="J2" s="646"/>
      <c r="K2" s="646"/>
      <c r="L2" s="646"/>
      <c r="M2" s="646"/>
      <c r="N2" s="646"/>
      <c r="O2" s="646"/>
      <c r="P2" s="646"/>
      <c r="Q2" s="646"/>
      <c r="R2" s="646"/>
      <c r="S2" s="646"/>
      <c r="T2" s="646"/>
      <c r="U2" s="646"/>
      <c r="V2" s="646"/>
      <c r="W2" s="646"/>
      <c r="X2" s="646"/>
      <c r="Y2" s="646"/>
      <c r="Z2" s="646"/>
      <c r="AA2" s="646"/>
      <c r="AB2" s="646"/>
      <c r="AC2" s="646"/>
      <c r="AD2" s="647"/>
    </row>
    <row r="3" spans="1:30" ht="15.75" customHeight="1">
      <c r="A3" s="60">
        <v>1</v>
      </c>
      <c r="B3" s="752" t="s">
        <v>1</v>
      </c>
      <c r="C3" s="649"/>
      <c r="D3" s="649"/>
      <c r="E3" s="649"/>
      <c r="F3" s="649"/>
      <c r="G3" s="753" t="s">
        <v>4</v>
      </c>
      <c r="H3" s="649"/>
      <c r="I3" s="649"/>
      <c r="J3" s="649"/>
      <c r="K3" s="649"/>
      <c r="L3" s="63"/>
      <c r="M3" s="63"/>
      <c r="N3" s="63"/>
      <c r="O3" s="63"/>
      <c r="P3" s="63"/>
      <c r="Q3" s="63"/>
      <c r="R3" s="63"/>
      <c r="S3" s="63"/>
      <c r="T3" s="63"/>
      <c r="U3" s="63"/>
      <c r="V3" s="63"/>
      <c r="W3" s="63"/>
      <c r="X3" s="63"/>
      <c r="Y3" s="63"/>
      <c r="Z3" s="63"/>
      <c r="AA3" s="63"/>
    </row>
    <row r="4" spans="1:30" ht="15.75" customHeight="1">
      <c r="A4" s="60">
        <v>2</v>
      </c>
      <c r="B4" s="752" t="s">
        <v>3</v>
      </c>
      <c r="C4" s="649"/>
      <c r="D4" s="649"/>
      <c r="E4" s="649"/>
      <c r="F4" s="649"/>
      <c r="G4" s="753" t="s">
        <v>15949</v>
      </c>
      <c r="H4" s="649"/>
      <c r="I4" s="649"/>
      <c r="J4" s="649"/>
      <c r="K4" s="649"/>
      <c r="L4" s="63"/>
      <c r="M4" s="63"/>
      <c r="N4" s="63"/>
      <c r="O4" s="63"/>
      <c r="P4" s="63"/>
      <c r="Q4" s="63"/>
      <c r="R4" s="63"/>
      <c r="S4" s="63"/>
      <c r="T4" s="63"/>
      <c r="U4" s="63"/>
      <c r="V4" s="63"/>
      <c r="W4" s="63"/>
      <c r="X4" s="63"/>
      <c r="Y4" s="63"/>
      <c r="Z4" s="63"/>
      <c r="AA4" s="63"/>
    </row>
    <row r="5" spans="1:30" ht="15.75" customHeight="1">
      <c r="A5" s="60">
        <v>3</v>
      </c>
      <c r="B5" s="752" t="s">
        <v>5</v>
      </c>
      <c r="C5" s="649"/>
      <c r="D5" s="649"/>
      <c r="E5" s="649"/>
      <c r="F5" s="649"/>
      <c r="G5" s="753" t="s">
        <v>15950</v>
      </c>
      <c r="H5" s="649"/>
      <c r="I5" s="649"/>
      <c r="J5" s="649"/>
      <c r="K5" s="649"/>
      <c r="L5" s="63"/>
      <c r="M5" s="63"/>
      <c r="N5" s="63"/>
      <c r="O5" s="63"/>
      <c r="P5" s="63"/>
      <c r="Q5" s="63"/>
      <c r="R5" s="63"/>
      <c r="S5" s="63"/>
      <c r="T5" s="63"/>
      <c r="U5" s="63"/>
      <c r="V5" s="63"/>
      <c r="W5" s="63"/>
      <c r="X5" s="63"/>
      <c r="Y5" s="63"/>
      <c r="Z5" s="63"/>
      <c r="AA5" s="63"/>
      <c r="AB5" s="62"/>
      <c r="AC5" s="62"/>
      <c r="AD5" s="62"/>
    </row>
    <row r="6" spans="1:30" ht="15.75" customHeight="1">
      <c r="A6" s="60">
        <v>4</v>
      </c>
      <c r="B6" s="752" t="s">
        <v>7</v>
      </c>
      <c r="C6" s="649"/>
      <c r="D6" s="649"/>
      <c r="E6" s="649"/>
      <c r="F6" s="649"/>
      <c r="G6" s="753" t="s">
        <v>15951</v>
      </c>
      <c r="H6" s="649"/>
      <c r="I6" s="649"/>
      <c r="J6" s="649"/>
      <c r="K6" s="649"/>
      <c r="L6" s="64"/>
      <c r="M6" s="64"/>
      <c r="N6" s="64"/>
      <c r="O6" s="64"/>
      <c r="P6" s="64"/>
      <c r="Q6" s="64"/>
      <c r="R6" s="64"/>
      <c r="S6" s="64"/>
      <c r="T6" s="64"/>
      <c r="U6" s="64"/>
      <c r="V6" s="64"/>
      <c r="W6" s="64"/>
      <c r="X6" s="64"/>
      <c r="Y6" s="64"/>
      <c r="Z6" s="64"/>
      <c r="AA6" s="64"/>
      <c r="AB6" s="65"/>
      <c r="AC6" s="65"/>
      <c r="AD6" s="65"/>
    </row>
    <row r="7" spans="1:30" ht="15.75" customHeight="1">
      <c r="A7" s="60">
        <v>5</v>
      </c>
      <c r="B7" s="752" t="s">
        <v>9</v>
      </c>
      <c r="C7" s="649"/>
      <c r="D7" s="649"/>
      <c r="E7" s="649"/>
      <c r="F7" s="649"/>
      <c r="G7" s="753" t="s">
        <v>15952</v>
      </c>
      <c r="H7" s="649"/>
      <c r="I7" s="649"/>
      <c r="J7" s="649"/>
      <c r="K7" s="649"/>
      <c r="L7" s="66"/>
      <c r="M7" s="66"/>
      <c r="N7" s="66"/>
      <c r="O7" s="66"/>
      <c r="P7" s="66"/>
      <c r="Q7" s="66"/>
      <c r="R7" s="66"/>
      <c r="S7" s="66"/>
      <c r="T7" s="66"/>
      <c r="U7" s="66"/>
      <c r="V7" s="66"/>
      <c r="W7" s="66"/>
      <c r="X7" s="66"/>
      <c r="Y7" s="66"/>
      <c r="Z7" s="66"/>
      <c r="AA7" s="66"/>
      <c r="AB7" s="67"/>
      <c r="AC7" s="67"/>
      <c r="AD7" s="67"/>
    </row>
    <row r="8" spans="1:30" ht="15.75" customHeight="1">
      <c r="A8" s="60">
        <v>6</v>
      </c>
      <c r="B8" s="752" t="s">
        <v>10</v>
      </c>
      <c r="C8" s="649"/>
      <c r="D8" s="649"/>
      <c r="E8" s="649"/>
      <c r="F8" s="649"/>
      <c r="G8" s="753" t="s">
        <v>15953</v>
      </c>
      <c r="H8" s="649"/>
      <c r="I8" s="649"/>
      <c r="J8" s="649"/>
      <c r="K8" s="649"/>
      <c r="L8" s="66"/>
      <c r="M8" s="66"/>
      <c r="N8" s="66"/>
      <c r="O8" s="66"/>
      <c r="P8" s="66"/>
      <c r="Q8" s="66"/>
      <c r="R8" s="66"/>
      <c r="S8" s="66"/>
      <c r="T8" s="66"/>
      <c r="U8" s="66"/>
      <c r="V8" s="66"/>
      <c r="W8" s="66"/>
      <c r="X8" s="66"/>
      <c r="Y8" s="66"/>
      <c r="Z8" s="66"/>
      <c r="AA8" s="66"/>
      <c r="AB8" s="67"/>
      <c r="AC8" s="67"/>
      <c r="AD8" s="67"/>
    </row>
    <row r="9" spans="1:30" ht="15.75" customHeight="1">
      <c r="A9" s="60">
        <v>7</v>
      </c>
      <c r="B9" s="752" t="s">
        <v>11</v>
      </c>
      <c r="C9" s="649"/>
      <c r="D9" s="649"/>
      <c r="E9" s="649"/>
      <c r="F9" s="649"/>
      <c r="G9" s="753" t="s">
        <v>15954</v>
      </c>
      <c r="H9" s="649"/>
      <c r="I9" s="649"/>
      <c r="J9" s="649"/>
      <c r="K9" s="649"/>
      <c r="L9" s="66"/>
      <c r="M9" s="66"/>
      <c r="N9" s="66"/>
      <c r="O9" s="66"/>
      <c r="P9" s="66"/>
      <c r="Q9" s="66"/>
      <c r="R9" s="66"/>
      <c r="S9" s="66"/>
      <c r="T9" s="66"/>
      <c r="U9" s="66"/>
      <c r="V9" s="66"/>
      <c r="W9" s="66"/>
      <c r="X9" s="66"/>
      <c r="Y9" s="66"/>
      <c r="Z9" s="66"/>
      <c r="AA9" s="66"/>
      <c r="AB9" s="67"/>
      <c r="AC9" s="67"/>
      <c r="AD9" s="67"/>
    </row>
    <row r="10" spans="1:30" ht="15.75" customHeight="1">
      <c r="A10" s="60">
        <v>8</v>
      </c>
      <c r="B10" s="752" t="s">
        <v>12</v>
      </c>
      <c r="C10" s="649"/>
      <c r="D10" s="649"/>
      <c r="E10" s="649"/>
      <c r="F10" s="649"/>
      <c r="G10" s="753" t="s">
        <v>15955</v>
      </c>
      <c r="H10" s="649"/>
      <c r="I10" s="649"/>
      <c r="J10" s="649"/>
      <c r="K10" s="649"/>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56" t="s">
        <v>13</v>
      </c>
      <c r="B12" s="757"/>
      <c r="C12" s="757"/>
      <c r="D12" s="757"/>
      <c r="E12" s="757"/>
      <c r="F12" s="757"/>
      <c r="G12" s="757"/>
      <c r="H12" s="757"/>
      <c r="I12" s="757"/>
      <c r="J12" s="757"/>
      <c r="K12" s="757"/>
      <c r="L12" s="757"/>
      <c r="M12" s="757"/>
      <c r="N12" s="757"/>
      <c r="O12" s="758"/>
      <c r="P12" s="68"/>
      <c r="Q12" s="69"/>
      <c r="R12" s="69"/>
      <c r="S12" s="69"/>
      <c r="T12" s="68"/>
      <c r="U12" s="68"/>
      <c r="V12" s="68"/>
      <c r="W12" s="756" t="s">
        <v>13</v>
      </c>
      <c r="X12" s="757"/>
      <c r="Y12" s="757"/>
      <c r="Z12" s="755"/>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60"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61"/>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61"/>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61"/>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61"/>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61"/>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62"/>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63"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61"/>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61"/>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61"/>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62"/>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64"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61"/>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61"/>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61"/>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61"/>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61"/>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61"/>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61"/>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61"/>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61"/>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61"/>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61"/>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62"/>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65" t="s">
        <v>37</v>
      </c>
      <c r="B41" s="757"/>
      <c r="C41" s="757"/>
      <c r="D41" s="757"/>
      <c r="E41" s="757"/>
      <c r="F41" s="757"/>
      <c r="G41" s="757"/>
      <c r="H41" s="757"/>
      <c r="I41" s="757"/>
      <c r="J41" s="757"/>
      <c r="K41" s="757"/>
      <c r="L41" s="757"/>
      <c r="M41" s="757"/>
      <c r="N41" s="757"/>
      <c r="O41" s="757"/>
      <c r="P41" s="757"/>
      <c r="Q41" s="757"/>
      <c r="R41" s="757"/>
      <c r="S41" s="757"/>
      <c r="T41" s="757"/>
      <c r="U41" s="757"/>
      <c r="V41" s="757"/>
      <c r="W41" s="757"/>
      <c r="X41" s="757"/>
      <c r="Y41" s="757"/>
      <c r="Z41" s="757"/>
      <c r="AA41" s="755"/>
      <c r="AB41" s="120"/>
      <c r="AC41" s="754" t="s">
        <v>38</v>
      </c>
      <c r="AD41" s="755"/>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67"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61"/>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61"/>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61"/>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61"/>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61"/>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62"/>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68"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61"/>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61"/>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61"/>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62"/>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70"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71"/>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71"/>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71"/>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71"/>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71"/>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71"/>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71"/>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71"/>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71"/>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71"/>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71"/>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72"/>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73" t="s">
        <v>15975</v>
      </c>
      <c r="B70" s="757"/>
      <c r="C70" s="758"/>
      <c r="D70" s="774">
        <v>45468</v>
      </c>
      <c r="E70" s="757"/>
      <c r="F70" s="755"/>
      <c r="S70" s="171"/>
      <c r="T70" s="171"/>
      <c r="U70" s="171"/>
      <c r="V70" s="773" t="s">
        <v>15976</v>
      </c>
      <c r="W70" s="757"/>
      <c r="X70" s="758"/>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75" t="s">
        <v>15983</v>
      </c>
      <c r="B97" s="757"/>
      <c r="C97" s="757"/>
      <c r="D97" s="757"/>
      <c r="E97" s="757"/>
      <c r="F97" s="755"/>
      <c r="G97" s="185"/>
      <c r="H97" s="204"/>
      <c r="I97" s="204"/>
      <c r="J97" s="204"/>
      <c r="K97" s="204"/>
      <c r="L97" s="204"/>
      <c r="M97" s="204"/>
      <c r="N97" s="204"/>
      <c r="O97" s="196"/>
      <c r="P97" s="205"/>
      <c r="Q97" s="205"/>
      <c r="R97" s="205"/>
      <c r="S97" s="199"/>
      <c r="T97" s="171"/>
      <c r="U97" s="171"/>
      <c r="V97" s="780" t="s">
        <v>15984</v>
      </c>
      <c r="W97" s="757"/>
      <c r="X97" s="758"/>
      <c r="Y97" s="769">
        <f>Y70</f>
        <v>45477</v>
      </c>
      <c r="Z97" s="757"/>
      <c r="AA97" s="755"/>
      <c r="AB97" s="75"/>
    </row>
    <row r="98" spans="1:30" ht="15.75" customHeight="1">
      <c r="A98" s="766" t="s">
        <v>70</v>
      </c>
      <c r="B98" s="755"/>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66" t="s">
        <v>70</v>
      </c>
      <c r="W98" s="755"/>
      <c r="X98" s="206" t="s">
        <v>15985</v>
      </c>
      <c r="Y98" s="207" t="s">
        <v>15986</v>
      </c>
      <c r="Z98" s="207" t="s">
        <v>69</v>
      </c>
      <c r="AA98" s="206" t="s">
        <v>15982</v>
      </c>
    </row>
    <row r="99" spans="1:30" ht="15.75" customHeight="1">
      <c r="A99" s="759" t="s">
        <v>21</v>
      </c>
      <c r="B99" s="755"/>
      <c r="C99" s="208">
        <f>C72</f>
        <v>0</v>
      </c>
      <c r="D99" s="209">
        <f>D72</f>
        <v>0</v>
      </c>
      <c r="E99" s="209">
        <f>E72</f>
        <v>0</v>
      </c>
      <c r="F99" s="210">
        <f>SUM(D99)</f>
        <v>0</v>
      </c>
      <c r="S99" s="199"/>
      <c r="T99" s="171"/>
      <c r="U99" s="171"/>
      <c r="V99" s="759" t="s">
        <v>21</v>
      </c>
      <c r="W99" s="755"/>
      <c r="X99" s="210">
        <f>X72</f>
        <v>47</v>
      </c>
      <c r="Y99" s="211">
        <f>Y72</f>
        <v>27</v>
      </c>
      <c r="Z99" s="210">
        <f>Z72</f>
        <v>26</v>
      </c>
      <c r="AA99" s="210">
        <f>SUM(X99:Y99)</f>
        <v>74</v>
      </c>
    </row>
    <row r="100" spans="1:30" ht="15.75" customHeight="1">
      <c r="A100" s="759" t="s">
        <v>22</v>
      </c>
      <c r="B100" s="755"/>
      <c r="C100" s="210">
        <f>SUM(C73:C94)</f>
        <v>0</v>
      </c>
      <c r="D100" s="209">
        <f>SUM(D73:D94)</f>
        <v>7</v>
      </c>
      <c r="E100" s="209">
        <f>SUM(E73:E94)</f>
        <v>35</v>
      </c>
      <c r="F100" s="210">
        <f>SUM(D100)</f>
        <v>7</v>
      </c>
      <c r="G100" s="212"/>
      <c r="H100" s="212"/>
      <c r="V100" s="759" t="s">
        <v>22</v>
      </c>
      <c r="W100" s="755"/>
      <c r="X100" s="210">
        <f>SUM(X73:X94)</f>
        <v>0</v>
      </c>
      <c r="Y100" s="211">
        <f>SUM(Y73:Y94)</f>
        <v>102</v>
      </c>
      <c r="Z100" s="210">
        <f>SUM(Z73:Z94)</f>
        <v>568</v>
      </c>
      <c r="AA100" s="210">
        <f>SUM(X100:Y100)</f>
        <v>102</v>
      </c>
    </row>
    <row r="101" spans="1:30" ht="15.75" customHeight="1">
      <c r="A101" s="766" t="s">
        <v>23</v>
      </c>
      <c r="B101" s="755"/>
      <c r="C101" s="206">
        <f>SUM(C99:C100)</f>
        <v>0</v>
      </c>
      <c r="D101" s="213">
        <f>SUM(D99:D100)</f>
        <v>7</v>
      </c>
      <c r="E101" s="207">
        <f>SUM(E99:E100)</f>
        <v>35</v>
      </c>
      <c r="F101" s="206">
        <f>SUM(D101)</f>
        <v>7</v>
      </c>
      <c r="V101" s="766" t="s">
        <v>23</v>
      </c>
      <c r="W101" s="755"/>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79"/>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49"/>
      <c r="O106" s="218"/>
      <c r="P106" s="220"/>
      <c r="Q106" s="220"/>
      <c r="R106" s="220"/>
      <c r="S106" s="220"/>
      <c r="T106" s="199"/>
      <c r="U106" s="199"/>
      <c r="V106" s="199"/>
      <c r="W106" s="199"/>
      <c r="X106" s="199"/>
      <c r="Y106" s="199"/>
      <c r="Z106" s="199"/>
      <c r="AA106" s="199"/>
      <c r="AB106" s="199"/>
      <c r="AC106" s="199"/>
      <c r="AD106" s="199"/>
    </row>
    <row r="107" spans="1:30" ht="15.75" customHeight="1">
      <c r="G107" s="194"/>
      <c r="H107" s="778"/>
      <c r="I107" s="649"/>
      <c r="J107" s="649"/>
      <c r="K107" s="778"/>
      <c r="L107" s="649"/>
      <c r="M107" s="218"/>
      <c r="N107" s="219"/>
      <c r="O107" s="778"/>
      <c r="P107" s="649"/>
      <c r="Q107" s="778"/>
      <c r="R107" s="649"/>
      <c r="S107" s="649"/>
      <c r="T107" s="199"/>
      <c r="U107" s="199"/>
      <c r="V107" s="199"/>
      <c r="W107" s="199"/>
      <c r="X107" s="199"/>
      <c r="Y107" s="199"/>
      <c r="Z107" s="199"/>
      <c r="AA107" s="199"/>
      <c r="AB107" s="199"/>
      <c r="AC107" s="199"/>
      <c r="AD107" s="199"/>
    </row>
    <row r="108" spans="1:30" ht="15.75" customHeight="1">
      <c r="G108" s="194"/>
      <c r="H108" s="778"/>
      <c r="I108" s="649"/>
      <c r="J108" s="649"/>
      <c r="K108" s="778"/>
      <c r="L108" s="649"/>
      <c r="M108" s="218"/>
      <c r="N108" s="219"/>
      <c r="O108" s="778"/>
      <c r="P108" s="649"/>
      <c r="Q108" s="778"/>
      <c r="R108" s="649"/>
      <c r="S108" s="649"/>
      <c r="T108" s="199"/>
      <c r="U108" s="199"/>
      <c r="V108" s="199"/>
      <c r="W108" s="199"/>
      <c r="X108" s="199"/>
      <c r="Y108" s="199"/>
      <c r="Z108" s="199"/>
      <c r="AA108" s="199"/>
      <c r="AB108" s="199"/>
      <c r="AC108" s="199"/>
      <c r="AD108" s="199"/>
    </row>
    <row r="109" spans="1:30" ht="15.75" customHeight="1">
      <c r="G109" s="194"/>
      <c r="H109" s="779"/>
      <c r="I109" s="649"/>
      <c r="J109" s="649"/>
      <c r="K109" s="779"/>
      <c r="L109" s="649"/>
      <c r="M109" s="218"/>
      <c r="N109" s="219"/>
      <c r="O109" s="779"/>
      <c r="P109" s="649"/>
      <c r="Q109" s="779"/>
      <c r="R109" s="649"/>
      <c r="S109" s="649"/>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79"/>
      <c r="I111" s="649"/>
      <c r="J111" s="649"/>
      <c r="K111" s="649"/>
      <c r="L111" s="649"/>
      <c r="M111" s="649"/>
      <c r="N111" s="649"/>
      <c r="O111" s="649"/>
      <c r="P111" s="781"/>
      <c r="Q111" s="649"/>
      <c r="R111" s="649"/>
      <c r="S111" s="649"/>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79"/>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49"/>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78"/>
      <c r="L116" s="649"/>
      <c r="M116" s="194"/>
      <c r="N116" s="219"/>
      <c r="O116" s="778"/>
      <c r="P116" s="649"/>
      <c r="Q116" s="778"/>
      <c r="R116" s="649"/>
      <c r="S116" s="649"/>
      <c r="T116" s="199"/>
      <c r="U116" s="199"/>
      <c r="V116" s="199"/>
      <c r="W116" s="199"/>
      <c r="X116" s="199"/>
      <c r="Y116" s="199"/>
      <c r="Z116" s="199"/>
      <c r="AA116" s="199"/>
      <c r="AB116" s="199"/>
      <c r="AC116" s="199"/>
      <c r="AD116" s="199"/>
    </row>
    <row r="117" spans="1:30" ht="15.75" customHeight="1">
      <c r="G117" s="194"/>
      <c r="H117" s="778"/>
      <c r="I117" s="649"/>
      <c r="J117" s="649"/>
      <c r="K117" s="778"/>
      <c r="L117" s="649"/>
      <c r="M117" s="194"/>
      <c r="N117" s="219"/>
      <c r="O117" s="778"/>
      <c r="P117" s="649"/>
      <c r="Q117" s="778"/>
      <c r="R117" s="649"/>
      <c r="S117" s="649"/>
      <c r="T117" s="199"/>
      <c r="U117" s="199"/>
      <c r="V117" s="199"/>
      <c r="W117" s="199"/>
      <c r="X117" s="199"/>
      <c r="Y117" s="199"/>
      <c r="Z117" s="199"/>
      <c r="AA117" s="199"/>
      <c r="AB117" s="199"/>
      <c r="AC117" s="199"/>
      <c r="AD117" s="199"/>
    </row>
    <row r="118" spans="1:30" ht="15.75" customHeight="1">
      <c r="G118" s="194"/>
      <c r="H118" s="779"/>
      <c r="I118" s="649"/>
      <c r="J118" s="649"/>
      <c r="K118" s="779"/>
      <c r="L118" s="649"/>
      <c r="M118" s="185"/>
      <c r="N118" s="219"/>
      <c r="O118" s="779"/>
      <c r="P118" s="649"/>
      <c r="Q118" s="779"/>
      <c r="R118" s="649"/>
      <c r="S118" s="649"/>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1"/>
      <c r="Q120" s="649"/>
      <c r="R120" s="649"/>
      <c r="S120" s="649"/>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79"/>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49"/>
      <c r="O124" s="185"/>
      <c r="P124" s="185"/>
      <c r="Q124" s="185"/>
      <c r="R124" s="185"/>
      <c r="S124" s="185"/>
      <c r="T124" s="199"/>
      <c r="U124" s="199"/>
      <c r="V124" s="199"/>
      <c r="W124" s="199"/>
      <c r="X124" s="199"/>
      <c r="Y124" s="199"/>
      <c r="Z124" s="199"/>
      <c r="AA124" s="199"/>
      <c r="AB124" s="199"/>
      <c r="AC124" s="199"/>
      <c r="AD124" s="199"/>
    </row>
    <row r="125" spans="1:30" ht="15.75" customHeight="1">
      <c r="G125" s="194"/>
      <c r="H125" s="778"/>
      <c r="I125" s="649"/>
      <c r="J125" s="649"/>
      <c r="K125" s="778"/>
      <c r="L125" s="649"/>
      <c r="M125" s="218"/>
      <c r="N125" s="219"/>
      <c r="O125" s="778"/>
      <c r="P125" s="649"/>
      <c r="Q125" s="778"/>
      <c r="R125" s="649"/>
      <c r="S125" s="649"/>
      <c r="T125" s="199"/>
      <c r="U125" s="199"/>
      <c r="V125" s="199"/>
      <c r="W125" s="199"/>
      <c r="X125" s="199"/>
      <c r="Y125" s="199"/>
      <c r="Z125" s="199"/>
      <c r="AA125" s="199"/>
      <c r="AB125" s="199"/>
      <c r="AC125" s="199"/>
      <c r="AD125" s="199"/>
    </row>
    <row r="126" spans="1:30" ht="15.75" customHeight="1">
      <c r="G126" s="194"/>
      <c r="H126" s="778"/>
      <c r="I126" s="649"/>
      <c r="J126" s="649"/>
      <c r="K126" s="778"/>
      <c r="L126" s="649"/>
      <c r="M126" s="218"/>
      <c r="N126" s="219"/>
      <c r="O126" s="778"/>
      <c r="P126" s="649"/>
      <c r="Q126" s="778"/>
      <c r="R126" s="649"/>
      <c r="S126" s="649"/>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82" t="s">
        <v>15987</v>
      </c>
      <c r="B128" s="757"/>
      <c r="C128" s="757"/>
      <c r="D128" s="757"/>
      <c r="E128" s="757"/>
      <c r="F128" s="757"/>
      <c r="G128" s="757"/>
      <c r="H128" s="757"/>
      <c r="I128" s="757"/>
      <c r="J128" s="757"/>
      <c r="K128" s="757"/>
      <c r="L128" s="757"/>
      <c r="M128" s="757"/>
      <c r="N128" s="757"/>
      <c r="O128" s="757"/>
      <c r="P128" s="757"/>
      <c r="Q128" s="757"/>
      <c r="R128" s="757"/>
      <c r="S128" s="757"/>
      <c r="T128" s="757"/>
      <c r="U128" s="757"/>
      <c r="V128" s="757"/>
      <c r="W128" s="757"/>
      <c r="X128" s="757"/>
      <c r="Y128" s="757"/>
      <c r="Z128" s="757"/>
      <c r="AA128" s="757"/>
      <c r="AB128" s="757"/>
      <c r="AC128" s="757"/>
      <c r="AD128" s="755"/>
    </row>
    <row r="129" spans="1:30" ht="15.75" customHeight="1">
      <c r="A129" s="783" t="s">
        <v>15988</v>
      </c>
      <c r="B129" s="784"/>
      <c r="C129" s="784"/>
      <c r="D129" s="784"/>
      <c r="E129" s="784"/>
      <c r="F129" s="784"/>
      <c r="G129" s="784"/>
      <c r="H129" s="784"/>
      <c r="I129" s="784"/>
      <c r="J129" s="784"/>
      <c r="K129" s="784"/>
      <c r="L129" s="784"/>
      <c r="M129" s="784"/>
      <c r="N129" s="784"/>
      <c r="O129" s="784"/>
      <c r="P129" s="784"/>
      <c r="Q129" s="784"/>
      <c r="R129" s="784"/>
      <c r="S129" s="784"/>
      <c r="T129" s="784"/>
      <c r="U129" s="784"/>
      <c r="V129" s="784"/>
      <c r="W129" s="784"/>
      <c r="X129" s="784"/>
      <c r="Y129" s="784"/>
      <c r="Z129" s="784"/>
      <c r="AA129" s="784"/>
      <c r="AB129" s="784"/>
      <c r="AC129" s="784"/>
      <c r="AD129" s="785"/>
    </row>
    <row r="130" spans="1:30" ht="15.75" customHeight="1">
      <c r="A130" s="786"/>
      <c r="B130" s="649"/>
      <c r="C130" s="649"/>
      <c r="D130" s="649"/>
      <c r="E130" s="649"/>
      <c r="F130" s="649"/>
      <c r="G130" s="649"/>
      <c r="H130" s="649"/>
      <c r="I130" s="649"/>
      <c r="J130" s="649"/>
      <c r="K130" s="649"/>
      <c r="L130" s="649"/>
      <c r="M130" s="649"/>
      <c r="N130" s="649"/>
      <c r="O130" s="649"/>
      <c r="P130" s="649"/>
      <c r="Q130" s="649"/>
      <c r="R130" s="649"/>
      <c r="S130" s="649"/>
      <c r="T130" s="649"/>
      <c r="U130" s="649"/>
      <c r="V130" s="649"/>
      <c r="W130" s="649"/>
      <c r="X130" s="649"/>
      <c r="Y130" s="649"/>
      <c r="Z130" s="649"/>
      <c r="AA130" s="649"/>
      <c r="AB130" s="649"/>
      <c r="AC130" s="649"/>
      <c r="AD130" s="787"/>
    </row>
    <row r="131" spans="1:30" ht="15.75" customHeight="1">
      <c r="A131" s="786"/>
      <c r="B131" s="649"/>
      <c r="C131" s="649"/>
      <c r="D131" s="649"/>
      <c r="E131" s="649"/>
      <c r="F131" s="649"/>
      <c r="G131" s="649"/>
      <c r="H131" s="649"/>
      <c r="I131" s="649"/>
      <c r="J131" s="649"/>
      <c r="K131" s="649"/>
      <c r="L131" s="649"/>
      <c r="M131" s="649"/>
      <c r="N131" s="649"/>
      <c r="O131" s="649"/>
      <c r="P131" s="649"/>
      <c r="Q131" s="649"/>
      <c r="R131" s="649"/>
      <c r="S131" s="649"/>
      <c r="T131" s="649"/>
      <c r="U131" s="649"/>
      <c r="V131" s="649"/>
      <c r="W131" s="649"/>
      <c r="X131" s="649"/>
      <c r="Y131" s="649"/>
      <c r="Z131" s="649"/>
      <c r="AA131" s="649"/>
      <c r="AB131" s="649"/>
      <c r="AC131" s="649"/>
      <c r="AD131" s="787"/>
    </row>
    <row r="132" spans="1:30" ht="15.75" customHeight="1">
      <c r="A132" s="786"/>
      <c r="B132" s="649"/>
      <c r="C132" s="649"/>
      <c r="D132" s="649"/>
      <c r="E132" s="649"/>
      <c r="F132" s="649"/>
      <c r="G132" s="649"/>
      <c r="H132" s="649"/>
      <c r="I132" s="649"/>
      <c r="J132" s="649"/>
      <c r="K132" s="649"/>
      <c r="L132" s="649"/>
      <c r="M132" s="649"/>
      <c r="N132" s="649"/>
      <c r="O132" s="649"/>
      <c r="P132" s="649"/>
      <c r="Q132" s="649"/>
      <c r="R132" s="649"/>
      <c r="S132" s="649"/>
      <c r="T132" s="649"/>
      <c r="U132" s="649"/>
      <c r="V132" s="649"/>
      <c r="W132" s="649"/>
      <c r="X132" s="649"/>
      <c r="Y132" s="649"/>
      <c r="Z132" s="649"/>
      <c r="AA132" s="649"/>
      <c r="AB132" s="649"/>
      <c r="AC132" s="649"/>
      <c r="AD132" s="787"/>
    </row>
    <row r="133" spans="1:30" ht="15.75" customHeight="1">
      <c r="A133" s="788"/>
      <c r="B133" s="789"/>
      <c r="C133" s="789"/>
      <c r="D133" s="789"/>
      <c r="E133" s="789"/>
      <c r="F133" s="789"/>
      <c r="G133" s="789"/>
      <c r="H133" s="789"/>
      <c r="I133" s="789"/>
      <c r="J133" s="789"/>
      <c r="K133" s="789"/>
      <c r="L133" s="789"/>
      <c r="M133" s="789"/>
      <c r="N133" s="789"/>
      <c r="O133" s="789"/>
      <c r="P133" s="789"/>
      <c r="Q133" s="789"/>
      <c r="R133" s="789"/>
      <c r="S133" s="789"/>
      <c r="T133" s="789"/>
      <c r="U133" s="789"/>
      <c r="V133" s="789"/>
      <c r="W133" s="789"/>
      <c r="X133" s="789"/>
      <c r="Y133" s="789"/>
      <c r="Z133" s="789"/>
      <c r="AA133" s="789"/>
      <c r="AB133" s="789"/>
      <c r="AC133" s="789"/>
      <c r="AD133" s="790"/>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82" t="s">
        <v>15989</v>
      </c>
      <c r="B135" s="757"/>
      <c r="C135" s="757"/>
      <c r="D135" s="757"/>
      <c r="E135" s="757"/>
      <c r="F135" s="757"/>
      <c r="G135" s="757"/>
      <c r="H135" s="757"/>
      <c r="I135" s="757"/>
      <c r="J135" s="757"/>
      <c r="K135" s="757"/>
      <c r="L135" s="757"/>
      <c r="M135" s="757"/>
      <c r="N135" s="757"/>
      <c r="O135" s="757"/>
      <c r="P135" s="757"/>
      <c r="Q135" s="757"/>
      <c r="R135" s="757"/>
      <c r="S135" s="757"/>
      <c r="T135" s="757"/>
      <c r="U135" s="757"/>
      <c r="V135" s="757"/>
      <c r="W135" s="757"/>
      <c r="X135" s="757"/>
      <c r="Y135" s="757"/>
      <c r="Z135" s="757"/>
      <c r="AA135" s="757"/>
      <c r="AB135" s="757"/>
      <c r="AC135" s="757"/>
      <c r="AD135" s="755"/>
    </row>
    <row r="136" spans="1:30" ht="15.75" customHeight="1">
      <c r="A136" s="777" t="s">
        <v>15990</v>
      </c>
      <c r="B136" s="757"/>
      <c r="C136" s="757"/>
      <c r="D136" s="757"/>
      <c r="E136" s="757"/>
      <c r="F136" s="757"/>
      <c r="G136" s="757"/>
      <c r="H136" s="757"/>
      <c r="I136" s="757"/>
      <c r="J136" s="757"/>
      <c r="K136" s="757"/>
      <c r="L136" s="757"/>
      <c r="M136" s="757"/>
      <c r="N136" s="757"/>
      <c r="O136" s="757"/>
      <c r="P136" s="755"/>
      <c r="Q136" s="776" t="s">
        <v>15991</v>
      </c>
      <c r="R136" s="757"/>
      <c r="S136" s="757"/>
      <c r="T136" s="757"/>
      <c r="U136" s="757"/>
      <c r="V136" s="757"/>
      <c r="W136" s="757"/>
      <c r="X136" s="757"/>
      <c r="Y136" s="757"/>
      <c r="Z136" s="757"/>
      <c r="AA136" s="757"/>
      <c r="AB136" s="757"/>
      <c r="AC136" s="757"/>
      <c r="AD136" s="755"/>
    </row>
    <row r="137" spans="1:30" ht="15.75" customHeight="1">
      <c r="A137" s="777" t="s">
        <v>15992</v>
      </c>
      <c r="B137" s="757"/>
      <c r="C137" s="757"/>
      <c r="D137" s="757"/>
      <c r="E137" s="757"/>
      <c r="F137" s="757"/>
      <c r="G137" s="757"/>
      <c r="H137" s="757"/>
      <c r="I137" s="757"/>
      <c r="J137" s="757"/>
      <c r="K137" s="757"/>
      <c r="L137" s="757"/>
      <c r="M137" s="757"/>
      <c r="N137" s="757"/>
      <c r="O137" s="757"/>
      <c r="P137" s="755"/>
      <c r="Q137" s="776" t="s">
        <v>15991</v>
      </c>
      <c r="R137" s="757"/>
      <c r="S137" s="757"/>
      <c r="T137" s="757"/>
      <c r="U137" s="757"/>
      <c r="V137" s="757"/>
      <c r="W137" s="757"/>
      <c r="X137" s="757"/>
      <c r="Y137" s="757"/>
      <c r="Z137" s="757"/>
      <c r="AA137" s="757"/>
      <c r="AB137" s="757"/>
      <c r="AC137" s="757"/>
      <c r="AD137" s="755"/>
    </row>
    <row r="138" spans="1:30" ht="15.75" customHeight="1">
      <c r="A138" s="777" t="s">
        <v>15993</v>
      </c>
      <c r="B138" s="757"/>
      <c r="C138" s="757"/>
      <c r="D138" s="757"/>
      <c r="E138" s="757"/>
      <c r="F138" s="757"/>
      <c r="G138" s="757"/>
      <c r="H138" s="757"/>
      <c r="I138" s="757"/>
      <c r="J138" s="757"/>
      <c r="K138" s="757"/>
      <c r="L138" s="757"/>
      <c r="M138" s="757"/>
      <c r="N138" s="757"/>
      <c r="O138" s="757"/>
      <c r="P138" s="755"/>
      <c r="Q138" s="776" t="s">
        <v>15994</v>
      </c>
      <c r="R138" s="757"/>
      <c r="S138" s="757"/>
      <c r="T138" s="757"/>
      <c r="U138" s="757"/>
      <c r="V138" s="757"/>
      <c r="W138" s="757"/>
      <c r="X138" s="757"/>
      <c r="Y138" s="757"/>
      <c r="Z138" s="757"/>
      <c r="AA138" s="757"/>
      <c r="AB138" s="757"/>
      <c r="AC138" s="757"/>
      <c r="AD138" s="755"/>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82" t="s">
        <v>15995</v>
      </c>
      <c r="B140" s="757"/>
      <c r="C140" s="757"/>
      <c r="D140" s="757"/>
      <c r="E140" s="757"/>
      <c r="F140" s="757"/>
      <c r="G140" s="757"/>
      <c r="H140" s="757"/>
      <c r="I140" s="757"/>
      <c r="J140" s="757"/>
      <c r="K140" s="757"/>
      <c r="L140" s="757"/>
      <c r="M140" s="757"/>
      <c r="N140" s="757"/>
      <c r="O140" s="757"/>
      <c r="P140" s="757"/>
      <c r="Q140" s="757"/>
      <c r="R140" s="757"/>
      <c r="S140" s="757"/>
      <c r="T140" s="757"/>
      <c r="U140" s="757"/>
      <c r="V140" s="757"/>
      <c r="W140" s="757"/>
      <c r="X140" s="757"/>
      <c r="Y140" s="757"/>
      <c r="Z140" s="757"/>
      <c r="AA140" s="757"/>
      <c r="AB140" s="757"/>
      <c r="AC140" s="757"/>
      <c r="AD140" s="755"/>
    </row>
    <row r="141" spans="1:30" ht="15.75" customHeight="1">
      <c r="A141" s="793" t="s">
        <v>15996</v>
      </c>
      <c r="B141" s="757"/>
      <c r="C141" s="757"/>
      <c r="D141" s="757"/>
      <c r="E141" s="757"/>
      <c r="F141" s="757"/>
      <c r="G141" s="757"/>
      <c r="H141" s="757"/>
      <c r="I141" s="757"/>
      <c r="J141" s="757"/>
      <c r="K141" s="757"/>
      <c r="L141" s="757"/>
      <c r="M141" s="757"/>
      <c r="N141" s="757"/>
      <c r="O141" s="757"/>
      <c r="P141" s="755"/>
      <c r="Q141" s="794" t="s">
        <v>15997</v>
      </c>
      <c r="R141" s="757"/>
      <c r="S141" s="757"/>
      <c r="T141" s="757"/>
      <c r="U141" s="757"/>
      <c r="V141" s="757"/>
      <c r="W141" s="757"/>
      <c r="X141" s="757"/>
      <c r="Y141" s="757"/>
      <c r="Z141" s="757"/>
      <c r="AA141" s="757"/>
      <c r="AB141" s="757"/>
      <c r="AC141" s="757"/>
      <c r="AD141" s="755"/>
    </row>
    <row r="142" spans="1:30" ht="15.75" customHeight="1">
      <c r="A142" s="793" t="s">
        <v>15998</v>
      </c>
      <c r="B142" s="757"/>
      <c r="C142" s="757"/>
      <c r="D142" s="757"/>
      <c r="E142" s="757"/>
      <c r="F142" s="757"/>
      <c r="G142" s="757"/>
      <c r="H142" s="757"/>
      <c r="I142" s="757"/>
      <c r="J142" s="757"/>
      <c r="K142" s="757"/>
      <c r="L142" s="757"/>
      <c r="M142" s="757"/>
      <c r="N142" s="757"/>
      <c r="O142" s="757"/>
      <c r="P142" s="757"/>
      <c r="Q142" s="794" t="s">
        <v>15999</v>
      </c>
      <c r="R142" s="757"/>
      <c r="S142" s="757"/>
      <c r="T142" s="757"/>
      <c r="U142" s="757"/>
      <c r="V142" s="757"/>
      <c r="W142" s="757"/>
      <c r="X142" s="757"/>
      <c r="Y142" s="757"/>
      <c r="Z142" s="757"/>
      <c r="AA142" s="757"/>
      <c r="AB142" s="757"/>
      <c r="AC142" s="757"/>
      <c r="AD142" s="755"/>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91" t="s">
        <v>16000</v>
      </c>
      <c r="B145" s="649"/>
      <c r="C145" s="649"/>
      <c r="D145" s="649"/>
      <c r="E145" s="649"/>
      <c r="F145" s="649"/>
      <c r="G145" s="649"/>
      <c r="H145" s="649"/>
      <c r="I145" s="649"/>
      <c r="J145" s="649"/>
      <c r="K145" s="649"/>
      <c r="L145" s="649"/>
      <c r="M145" s="649"/>
      <c r="N145" s="649"/>
      <c r="O145" s="649"/>
      <c r="P145" s="649"/>
      <c r="Q145" s="649"/>
      <c r="R145" s="649"/>
      <c r="S145" s="649"/>
      <c r="T145" s="649"/>
      <c r="U145" s="649"/>
      <c r="V145" s="649"/>
      <c r="W145" s="649"/>
      <c r="X145" s="649"/>
      <c r="Y145" s="649"/>
      <c r="Z145" s="649"/>
      <c r="AA145" s="649"/>
      <c r="AB145" s="63"/>
      <c r="AC145" s="63"/>
      <c r="AD145" s="63"/>
    </row>
    <row r="146" spans="1:30" ht="15.75" customHeight="1">
      <c r="A146" s="791" t="s">
        <v>16001</v>
      </c>
      <c r="B146" s="649"/>
      <c r="C146" s="649"/>
      <c r="D146" s="649"/>
      <c r="E146" s="649"/>
      <c r="F146" s="649"/>
      <c r="G146" s="649"/>
      <c r="H146" s="649"/>
      <c r="I146" s="649"/>
      <c r="J146" s="649"/>
      <c r="K146" s="649"/>
      <c r="L146" s="649"/>
      <c r="M146" s="649"/>
      <c r="N146" s="649"/>
      <c r="O146" s="649"/>
      <c r="P146" s="649"/>
      <c r="Q146" s="649"/>
      <c r="R146" s="649"/>
      <c r="S146" s="649"/>
      <c r="T146" s="649"/>
      <c r="U146" s="649"/>
      <c r="V146" s="649"/>
      <c r="W146" s="649"/>
      <c r="X146" s="649"/>
      <c r="Y146" s="649"/>
      <c r="Z146" s="649"/>
      <c r="AA146" s="649"/>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91" t="s">
        <v>16002</v>
      </c>
      <c r="B148" s="649"/>
      <c r="C148" s="649"/>
      <c r="D148" s="649"/>
      <c r="E148" s="649"/>
      <c r="F148" s="649"/>
      <c r="G148" s="649"/>
      <c r="H148" s="649"/>
      <c r="I148" s="649"/>
      <c r="J148" s="649"/>
      <c r="K148" s="649"/>
      <c r="L148" s="649"/>
      <c r="M148" s="649"/>
      <c r="N148" s="649"/>
      <c r="O148" s="649"/>
      <c r="P148" s="649"/>
      <c r="Q148" s="649"/>
      <c r="R148" s="649"/>
      <c r="S148" s="649"/>
      <c r="T148" s="649"/>
      <c r="U148" s="649"/>
      <c r="V148" s="649"/>
      <c r="W148" s="649"/>
      <c r="X148" s="649"/>
      <c r="Y148" s="649"/>
      <c r="Z148" s="649"/>
      <c r="AA148" s="649"/>
      <c r="AB148" s="63"/>
      <c r="AC148" s="63"/>
      <c r="AD148" s="63"/>
    </row>
    <row r="149" spans="1:30" ht="15.75" customHeight="1">
      <c r="A149" s="791" t="s">
        <v>16003</v>
      </c>
      <c r="B149" s="649"/>
      <c r="C149" s="649"/>
      <c r="D149" s="649"/>
      <c r="E149" s="649"/>
      <c r="F149" s="649"/>
      <c r="G149" s="649"/>
      <c r="H149" s="649"/>
      <c r="I149" s="649"/>
      <c r="J149" s="649"/>
      <c r="K149" s="649"/>
      <c r="L149" s="649"/>
      <c r="M149" s="649"/>
      <c r="N149" s="649"/>
      <c r="O149" s="649"/>
      <c r="P149" s="649"/>
      <c r="Q149" s="649"/>
      <c r="R149" s="649"/>
      <c r="S149" s="649"/>
      <c r="T149" s="649"/>
      <c r="U149" s="649"/>
      <c r="V149" s="649"/>
      <c r="W149" s="649"/>
      <c r="X149" s="649"/>
      <c r="Y149" s="649"/>
      <c r="Z149" s="649"/>
      <c r="AA149" s="649"/>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92" t="s">
        <v>16004</v>
      </c>
      <c r="B151" s="649"/>
      <c r="C151" s="649"/>
      <c r="D151" s="649"/>
      <c r="E151" s="649"/>
      <c r="F151" s="649"/>
      <c r="G151" s="649"/>
      <c r="H151" s="649"/>
      <c r="I151" s="649"/>
      <c r="J151" s="649"/>
      <c r="K151" s="649"/>
      <c r="L151" s="649"/>
      <c r="M151" s="649"/>
      <c r="N151" s="649"/>
      <c r="O151" s="649"/>
      <c r="P151" s="649"/>
      <c r="Q151" s="649"/>
      <c r="R151" s="649"/>
      <c r="S151" s="649"/>
      <c r="T151" s="649"/>
      <c r="U151" s="649"/>
      <c r="V151" s="649"/>
      <c r="W151" s="649"/>
      <c r="X151" s="649"/>
      <c r="Y151" s="649"/>
      <c r="Z151" s="649"/>
      <c r="AA151" s="649"/>
      <c r="AB151" s="60"/>
      <c r="AC151" s="60"/>
      <c r="AD151" s="60"/>
    </row>
    <row r="152" spans="1:30" ht="15.75" customHeight="1">
      <c r="A152" s="791" t="s">
        <v>16005</v>
      </c>
      <c r="B152" s="649"/>
      <c r="C152" s="649"/>
      <c r="D152" s="649"/>
      <c r="E152" s="649"/>
      <c r="F152" s="649"/>
      <c r="G152" s="649"/>
      <c r="H152" s="649"/>
      <c r="I152" s="649"/>
      <c r="J152" s="649"/>
      <c r="K152" s="649"/>
      <c r="L152" s="649"/>
      <c r="M152" s="649"/>
      <c r="N152" s="649"/>
      <c r="O152" s="649"/>
      <c r="P152" s="649"/>
      <c r="Q152" s="649"/>
      <c r="R152" s="649"/>
      <c r="S152" s="649"/>
      <c r="T152" s="649"/>
      <c r="U152" s="649"/>
      <c r="V152" s="649"/>
      <c r="W152" s="649"/>
      <c r="X152" s="649"/>
      <c r="Y152" s="649"/>
      <c r="Z152" s="649"/>
      <c r="AA152" s="649"/>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Allan Cardoso Araujo</cp:lastModifiedBy>
  <cp:lastPrinted>2026-08-01T12:07:28Z</cp:lastPrinted>
  <dcterms:created xsi:type="dcterms:W3CDTF">2025-04-01T21:08:15Z</dcterms:created>
  <dcterms:modified xsi:type="dcterms:W3CDTF">2026-08-03T14:15:42Z</dcterms:modified>
</cp:coreProperties>
</file>