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0" i="1" l="1"/>
  <c r="M72" i="1" l="1"/>
  <c r="Z107" i="1" l="1"/>
  <c r="U64" i="1" l="1"/>
  <c r="X62" i="1" l="1"/>
  <c r="AF93" i="1" l="1"/>
  <c r="AD93" i="1"/>
  <c r="X92" i="1"/>
  <c r="U92" i="1"/>
  <c r="X91" i="1"/>
  <c r="U91" i="1"/>
  <c r="X90" i="1"/>
  <c r="U90" i="1"/>
  <c r="X89" i="1"/>
  <c r="U89" i="1"/>
  <c r="X88" i="1"/>
  <c r="U88" i="1"/>
  <c r="X87" i="1"/>
  <c r="U87" i="1"/>
  <c r="X86" i="1"/>
  <c r="U86" i="1"/>
  <c r="X85" i="1"/>
  <c r="U85" i="1"/>
  <c r="X84" i="1"/>
  <c r="U84" i="1"/>
  <c r="X83" i="1"/>
  <c r="U83" i="1"/>
  <c r="X82" i="1"/>
  <c r="U82" i="1"/>
  <c r="X81" i="1"/>
  <c r="U81" i="1"/>
  <c r="X80" i="1"/>
  <c r="U80" i="1"/>
  <c r="X79" i="1"/>
  <c r="U79" i="1"/>
  <c r="X78" i="1"/>
  <c r="U78" i="1"/>
  <c r="X77" i="1"/>
  <c r="U77" i="1"/>
  <c r="X76" i="1"/>
  <c r="U76" i="1"/>
  <c r="X75" i="1"/>
  <c r="U75" i="1"/>
  <c r="X74" i="1"/>
  <c r="U74" i="1"/>
  <c r="X73" i="1"/>
  <c r="U73" i="1"/>
  <c r="X72" i="1"/>
  <c r="U72" i="1"/>
  <c r="X71" i="1"/>
  <c r="U71" i="1"/>
  <c r="X70" i="1"/>
  <c r="X69" i="1"/>
  <c r="U69" i="1"/>
  <c r="X68" i="1"/>
  <c r="U68" i="1"/>
  <c r="X67" i="1"/>
  <c r="U67" i="1"/>
  <c r="X66" i="1"/>
  <c r="U66" i="1"/>
  <c r="X65" i="1"/>
  <c r="U65" i="1"/>
  <c r="X64" i="1"/>
  <c r="AJ64" i="1" s="1"/>
  <c r="AA64" i="1" s="1"/>
  <c r="X63" i="1"/>
  <c r="U63" i="1"/>
  <c r="U62" i="1"/>
  <c r="AJ86" i="1" l="1"/>
  <c r="AA86" i="1" s="1"/>
  <c r="AJ66" i="1"/>
  <c r="AA66" i="1" s="1"/>
  <c r="AJ69" i="1"/>
  <c r="AA69" i="1" s="1"/>
  <c r="AJ67" i="1"/>
  <c r="AA67" i="1" s="1"/>
  <c r="AJ77" i="1"/>
  <c r="AA77" i="1" s="1"/>
  <c r="AJ65" i="1"/>
  <c r="AA65" i="1" s="1"/>
  <c r="AJ82" i="1"/>
  <c r="AA82" i="1" s="1"/>
  <c r="AJ90" i="1"/>
  <c r="AA90" i="1" s="1"/>
  <c r="AJ71" i="1"/>
  <c r="AA71" i="1" s="1"/>
  <c r="U98" i="1"/>
  <c r="AJ70" i="1"/>
  <c r="AA70" i="1" s="1"/>
  <c r="AJ74" i="1"/>
  <c r="AA74" i="1" s="1"/>
  <c r="AJ83" i="1"/>
  <c r="AA83" i="1" s="1"/>
  <c r="AJ76" i="1"/>
  <c r="AA76" i="1" s="1"/>
  <c r="AJ84" i="1"/>
  <c r="AA84" i="1" s="1"/>
  <c r="AJ85" i="1"/>
  <c r="AA85" i="1" s="1"/>
  <c r="AJ68" i="1"/>
  <c r="AA68" i="1" s="1"/>
  <c r="AJ81" i="1"/>
  <c r="AA81" i="1" s="1"/>
  <c r="X93" i="1"/>
  <c r="AJ75" i="1"/>
  <c r="AA75" i="1" s="1"/>
  <c r="AJ91" i="1"/>
  <c r="AA91" i="1" s="1"/>
  <c r="AJ92" i="1"/>
  <c r="AA92" i="1" s="1"/>
  <c r="AJ78" i="1"/>
  <c r="AA78" i="1" s="1"/>
  <c r="AJ73" i="1"/>
  <c r="AA73" i="1" s="1"/>
  <c r="AJ89" i="1"/>
  <c r="AA89" i="1" s="1"/>
  <c r="AJ79" i="1"/>
  <c r="AA79" i="1" s="1"/>
  <c r="AJ87" i="1"/>
  <c r="AA87" i="1" s="1"/>
  <c r="AJ63" i="1"/>
  <c r="AA63" i="1" s="1"/>
  <c r="AJ72" i="1"/>
  <c r="AA72" i="1" s="1"/>
  <c r="AJ80" i="1"/>
  <c r="AA80" i="1" s="1"/>
  <c r="AJ88" i="1"/>
  <c r="AA88" i="1" s="1"/>
  <c r="U93" i="1"/>
  <c r="AJ62" i="1"/>
  <c r="AA62" i="1" s="1"/>
  <c r="AA93" i="1" l="1"/>
  <c r="AA98" i="1"/>
  <c r="AJ93" i="1"/>
  <c r="BG93" i="1"/>
  <c r="M91" i="1" l="1"/>
  <c r="Q91" i="1"/>
  <c r="AC13" i="1"/>
  <c r="AC12" i="1"/>
  <c r="AC11" i="1"/>
  <c r="AB12" i="1"/>
  <c r="AB11" i="1"/>
  <c r="AE11" i="1" l="1"/>
  <c r="AC14" i="1"/>
  <c r="AE12" i="1"/>
  <c r="W18" i="1"/>
  <c r="V18" i="1"/>
  <c r="U18"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<sst xmlns="http://schemas.openxmlformats.org/spreadsheetml/2006/main" count="80859" uniqueCount="16036">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</sst>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08">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0" borderId="38" xfId="0" applyFont="1" applyBorder="1" applyAlignment="1">
      <alignment horizontal="center" vertical="center" wrapText="1"/>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19" borderId="68" xfId="0" applyFont="1" applyFill="1" applyBorder="1" applyAlignment="1">
      <alignment horizontal="center" vertical="center" wrapText="1"/>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52" fillId="3" borderId="38" xfId="0" applyFont="1" applyFill="1" applyBorder="1" applyAlignment="1">
      <alignment horizontal="center" vertical="center" wrapText="1"/>
    </xf>
    <xf numFmtId="0" fontId="64" fillId="16" borderId="4" xfId="0" applyFont="1" applyFill="1" applyBorder="1" applyAlignment="1">
      <alignment horizont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108" xfId="0" applyFont="1" applyFill="1" applyBorder="1" applyAlignment="1">
      <alignment horizontal="center" vertic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6"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74" fillId="0" borderId="121" xfId="0" applyFont="1" applyBorder="1" applyAlignment="1">
      <alignment horizont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2" borderId="75" xfId="0" applyFont="1" applyFill="1" applyBorder="1" applyAlignment="1">
      <alignment horizontal="center"/>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81"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85" xfId="0" applyFont="1" applyFill="1" applyBorder="1" applyAlignment="1">
      <alignment horizontal="center" vertical="center"/>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76" fillId="4" borderId="70" xfId="0" applyFont="1" applyFill="1" applyBorder="1" applyAlignment="1">
      <alignment horizontal="center" vertical="center"/>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7" borderId="41" xfId="0" applyFont="1" applyFill="1" applyBorder="1" applyAlignment="1">
      <alignment horizontal="center" vertical="center" wrapText="1"/>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76" fillId="4" borderId="70" xfId="0" applyFont="1" applyFill="1" applyBorder="1" applyAlignment="1">
      <alignment horizontal="center" vertical="center" wrapText="1"/>
    </xf>
    <xf numFmtId="0" fontId="90" fillId="19" borderId="59" xfId="0" applyFont="1" applyFill="1" applyBorder="1" applyAlignment="1">
      <alignment horizontal="center"/>
    </xf>
    <xf numFmtId="0" fontId="90" fillId="19" borderId="4"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3" fillId="0" borderId="38" xfId="0" applyFont="1" applyBorder="1"/>
    <xf numFmtId="0" fontId="7" fillId="3"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2" fillId="20" borderId="75" xfId="0" applyFont="1" applyFill="1" applyBorder="1" applyAlignment="1">
      <alignment horizont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5" fillId="26" borderId="12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5" fillId="0" borderId="0" xfId="0" applyFont="1" applyAlignment="1">
      <alignment horizontal="left"/>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5" fillId="26" borderId="97"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41" xfId="0" applyFont="1" applyFill="1" applyBorder="1" applyAlignment="1">
      <alignment horizontal="center" vertical="center"/>
    </xf>
    <xf numFmtId="0" fontId="51" fillId="5" borderId="39" xfId="0" applyFont="1" applyFill="1" applyBorder="1" applyAlignment="1">
      <alignment horizontal="center" vertical="center" wrapText="1"/>
    </xf>
    <xf numFmtId="0" fontId="51" fillId="5" borderId="41"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38" xfId="0" applyFont="1" applyFill="1" applyBorder="1" applyAlignment="1">
      <alignment horizont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1" fillId="2" borderId="38" xfId="0" applyFont="1" applyFill="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53" fillId="25" borderId="38" xfId="0" applyFont="1" applyFill="1" applyBorder="1"/>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4" fillId="24" borderId="38" xfId="0" applyFont="1" applyFill="1" applyBorder="1" applyAlignment="1">
      <alignment horizontal="center" vertical="center" wrapText="1"/>
    </xf>
    <xf numFmtId="0" fontId="2" fillId="25" borderId="38" xfId="0" applyFont="1" applyFill="1" applyBorder="1"/>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4" fillId="4" borderId="40"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1" xfId="0" applyFont="1" applyBorder="1" applyAlignment="1">
      <alignment horizontal="center" vertical="center" wrapText="1"/>
    </xf>
    <xf numFmtId="0" fontId="52" fillId="23" borderId="38"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8"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3" xfId="0" applyFont="1" applyFill="1" applyBorder="1" applyAlignment="1">
      <alignment horizontal="center" vertical="center"/>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3" fillId="10" borderId="9" xfId="0" applyFont="1" applyFill="1" applyBorder="1" applyAlignment="1">
      <alignment horizontal="center"/>
    </xf>
    <xf numFmtId="0" fontId="2" fillId="0" borderId="10" xfId="0" applyFont="1" applyBorder="1"/>
    <xf numFmtId="0" fontId="2" fillId="0" borderId="11"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xf numFmtId="0" fontId="28" fillId="3" borderId="9" xfId="0" applyFont="1" applyFill="1" applyBorder="1" applyAlignment="1">
      <alignment horizontal="center"/>
    </xf>
    <xf numFmtId="0" fontId="28" fillId="3" borderId="30" xfId="0" applyFont="1" applyFill="1" applyBorder="1" applyAlignment="1">
      <alignment horizontal="left"/>
    </xf>
    <xf numFmtId="0" fontId="42" fillId="0" borderId="0" xfId="0" applyFont="1" applyAlignment="1">
      <alignment horizontal="center"/>
    </xf>
    <xf numFmtId="0" fontId="46" fillId="0" borderId="0" xfId="0" applyFont="1" applyAlignment="1">
      <alignment horizontal="left"/>
    </xf>
    <xf numFmtId="0" fontId="44" fillId="0" borderId="0" xfId="0" applyFont="1" applyAlignment="1">
      <alignment horizontal="center"/>
    </xf>
    <xf numFmtId="0" fontId="40" fillId="10" borderId="9" xfId="0" applyFont="1" applyFill="1" applyBorder="1" applyAlignment="1">
      <alignment horizontal="center" vertical="center" wrapText="1"/>
    </xf>
    <xf numFmtId="0" fontId="44" fillId="10" borderId="9" xfId="0" applyFont="1" applyFill="1" applyBorder="1" applyAlignment="1">
      <alignment horizontal="center" vertical="center" wrapText="1"/>
    </xf>
    <xf numFmtId="0" fontId="40" fillId="10" borderId="9" xfId="0" applyFont="1" applyFill="1" applyBorder="1" applyAlignment="1">
      <alignment horizontal="right" vertical="center" wrapText="1"/>
    </xf>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35" fillId="9" borderId="9" xfId="0" applyFont="1" applyFill="1" applyBorder="1" applyAlignment="1">
      <alignment horizontal="center"/>
    </xf>
    <xf numFmtId="0" fontId="26" fillId="9" borderId="9"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22" fillId="9" borderId="1" xfId="0" applyFont="1" applyFill="1" applyBorder="1" applyAlignment="1">
      <alignment horizontal="center"/>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5">
                  <c:v>1</c:v>
                </c:pt>
                <c:pt idx="6">
                  <c:v>2</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4</c:v>
                </c:pt>
                <c:pt idx="5">
                  <c:v>3</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5">
                  <c:v>1</c:v>
                </c:pt>
                <c:pt idx="6">
                  <c:v>13</c:v>
                </c:pt>
                <c:pt idx="8">
                  <c:v>0</c:v>
                </c:pt>
                <c:pt idx="13">
                  <c:v>5</c:v>
                </c:pt>
                <c:pt idx="15">
                  <c:v>8</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6</c:v>
                </c:pt>
                <c:pt idx="15">
                  <c:v>12</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3</c:v>
                </c:pt>
                <c:pt idx="15">
                  <c:v>4</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9</c:v>
                </c:pt>
                <c:pt idx="6">
                  <c:v>0</c:v>
                </c:pt>
                <c:pt idx="8">
                  <c:v>0</c:v>
                </c:pt>
                <c:pt idx="13">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pt idx="8">
                  <c:v>0</c:v>
                </c:pt>
                <c:pt idx="13">
                  <c:v>29</c:v>
                </c:pt>
                <c:pt idx="14">
                  <c:v>0</c:v>
                </c:pt>
                <c:pt idx="15">
                  <c:v>24</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6</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7</c:v>
                </c:pt>
                <c:pt idx="5">
                  <c:v>1</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1</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145014144"/>
        <c:axId val="145010224"/>
      </c:barChart>
      <c:catAx>
        <c:axId val="14501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5010224"/>
        <c:crosses val="autoZero"/>
        <c:auto val="1"/>
        <c:lblAlgn val="ctr"/>
        <c:lblOffset val="100"/>
        <c:noMultiLvlLbl val="0"/>
      </c:catAx>
      <c:valAx>
        <c:axId val="14501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5014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145016104"/>
        <c:axId val="145010616"/>
      </c:barChart>
      <c:catAx>
        <c:axId val="14501610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45010616"/>
        <c:crosses val="autoZero"/>
        <c:auto val="1"/>
        <c:lblAlgn val="ctr"/>
        <c:lblOffset val="100"/>
        <c:noMultiLvlLbl val="1"/>
      </c:catAx>
      <c:valAx>
        <c:axId val="1450106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145016104"/>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a16="http://schemas.microsoft.com/office/drawing/2014/main" xmlns=""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xmlns=""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78" zoomScale="20" zoomScaleNormal="20" zoomScaleSheetLayoutView="20" zoomScalePageLayoutView="39" workbookViewId="0">
      <selection activeCell="C86" sqref="C86:E86"/>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03" t="s">
        <v>0</v>
      </c>
      <c r="B1" s="604"/>
      <c r="C1" s="604"/>
      <c r="D1" s="604"/>
      <c r="E1" s="604"/>
      <c r="F1" s="604"/>
      <c r="G1" s="604"/>
      <c r="H1" s="604"/>
      <c r="I1" s="604"/>
      <c r="J1" s="604"/>
      <c r="K1" s="604"/>
      <c r="L1" s="604"/>
      <c r="M1" s="604"/>
      <c r="N1" s="604"/>
      <c r="O1" s="604"/>
      <c r="P1" s="604"/>
      <c r="Q1" s="604"/>
      <c r="R1" s="604"/>
      <c r="S1" s="604"/>
      <c r="T1" s="604"/>
      <c r="U1" s="604"/>
      <c r="V1" s="604"/>
      <c r="W1" s="604"/>
      <c r="X1" s="604"/>
      <c r="Y1" s="604"/>
      <c r="Z1" s="604"/>
      <c r="AA1" s="604"/>
      <c r="AB1" s="604"/>
      <c r="AC1" s="604"/>
      <c r="AD1" s="604"/>
      <c r="AE1" s="604"/>
      <c r="AF1" s="604"/>
      <c r="AG1" s="604"/>
      <c r="AH1" s="604"/>
      <c r="AI1" s="604"/>
      <c r="AJ1" s="604"/>
      <c r="AK1" s="604"/>
      <c r="AL1" s="604"/>
      <c r="AM1" s="604"/>
      <c r="AN1" s="605"/>
      <c r="AO1" s="1"/>
      <c r="AP1" s="1"/>
      <c r="AQ1" s="591" t="s">
        <v>16011</v>
      </c>
      <c r="AR1" s="592"/>
      <c r="AS1" s="592"/>
      <c r="AT1" s="592"/>
      <c r="AU1" s="592"/>
      <c r="AV1" s="593"/>
      <c r="AW1" s="1"/>
      <c r="AX1" s="1"/>
      <c r="AY1" s="1"/>
      <c r="AZ1" s="1"/>
      <c r="BA1" s="1"/>
      <c r="BB1" s="1"/>
      <c r="BC1" s="1"/>
      <c r="BD1" s="1"/>
      <c r="BE1" s="1"/>
      <c r="BF1" s="1"/>
    </row>
    <row r="2" spans="1:58" ht="52.15" customHeight="1" thickTop="1" thickBot="1">
      <c r="A2" s="603" t="s">
        <v>16017</v>
      </c>
      <c r="B2" s="604"/>
      <c r="C2" s="604"/>
      <c r="D2" s="604"/>
      <c r="E2" s="604"/>
      <c r="F2" s="604"/>
      <c r="G2" s="604"/>
      <c r="H2" s="604"/>
      <c r="I2" s="604"/>
      <c r="J2" s="604"/>
      <c r="K2" s="604"/>
      <c r="L2" s="604"/>
      <c r="M2" s="604"/>
      <c r="N2" s="604"/>
      <c r="O2" s="604"/>
      <c r="P2" s="604"/>
      <c r="Q2" s="604"/>
      <c r="R2" s="604"/>
      <c r="S2" s="604"/>
      <c r="T2" s="604"/>
      <c r="U2" s="604"/>
      <c r="V2" s="604"/>
      <c r="W2" s="604"/>
      <c r="X2" s="604"/>
      <c r="Y2" s="604"/>
      <c r="Z2" s="604"/>
      <c r="AA2" s="604"/>
      <c r="AB2" s="604"/>
      <c r="AC2" s="604"/>
      <c r="AD2" s="604"/>
      <c r="AE2" s="604"/>
      <c r="AF2" s="604"/>
      <c r="AG2" s="604"/>
      <c r="AH2" s="604"/>
      <c r="AI2" s="604"/>
      <c r="AJ2" s="604"/>
      <c r="AK2" s="604"/>
      <c r="AL2" s="604"/>
      <c r="AM2" s="604"/>
      <c r="AN2" s="605"/>
      <c r="AO2" s="1"/>
      <c r="AP2" s="1"/>
      <c r="AQ2" s="591"/>
      <c r="AR2" s="592"/>
      <c r="AS2" s="592"/>
      <c r="AT2" s="592"/>
      <c r="AU2" s="592"/>
      <c r="AV2" s="593"/>
      <c r="AW2" s="1"/>
      <c r="AX2" s="1"/>
      <c r="AY2" s="1"/>
      <c r="AZ2" s="1"/>
      <c r="BA2" s="1"/>
      <c r="BB2" s="1"/>
      <c r="BC2" s="1"/>
      <c r="BD2" s="1"/>
      <c r="BE2" s="1"/>
      <c r="BF2" s="1"/>
    </row>
    <row r="3" spans="1:58" ht="52.15" customHeight="1" thickTop="1" thickBot="1">
      <c r="A3" s="2">
        <v>1</v>
      </c>
      <c r="B3" s="606" t="s">
        <v>1</v>
      </c>
      <c r="C3" s="607"/>
      <c r="D3" s="607"/>
      <c r="E3" s="607"/>
      <c r="F3" s="607"/>
      <c r="G3" s="578" t="s">
        <v>2</v>
      </c>
      <c r="H3" s="607"/>
      <c r="I3" s="607"/>
      <c r="J3" s="607"/>
      <c r="K3" s="607"/>
      <c r="L3" s="5"/>
      <c r="M3" s="5"/>
      <c r="N3" s="5"/>
      <c r="O3" s="5"/>
      <c r="P3" s="5"/>
      <c r="Q3" s="5"/>
      <c r="R3" s="5"/>
      <c r="S3" s="5"/>
      <c r="T3" s="5"/>
      <c r="U3" s="5"/>
      <c r="V3" s="5"/>
      <c r="W3" s="760" t="s">
        <v>9</v>
      </c>
      <c r="X3" s="760"/>
      <c r="Y3" s="760"/>
      <c r="Z3" s="760"/>
      <c r="AA3" s="760"/>
      <c r="AB3" s="760"/>
      <c r="AC3" s="760"/>
      <c r="AD3" s="253" t="str">
        <f>TEXT(AQ3,"DD")</f>
        <v>15</v>
      </c>
      <c r="AE3" s="578" t="str">
        <f>UPPER("/ "&amp;TEXT(AQ3,"MMM")&amp;"  / 2026 - 8h00")</f>
        <v>/ AGO  / 2026 - 8H00</v>
      </c>
      <c r="AF3" s="578"/>
      <c r="AG3" s="578"/>
      <c r="AH3" s="578"/>
      <c r="AL3" s="1"/>
      <c r="AM3" s="1"/>
      <c r="AN3" s="1"/>
      <c r="AO3" s="1"/>
      <c r="AP3" s="1"/>
      <c r="AQ3" s="588">
        <v>46249</v>
      </c>
      <c r="AR3" s="589"/>
      <c r="AS3" s="589"/>
      <c r="AT3" s="589"/>
      <c r="AU3" s="589"/>
      <c r="AV3" s="590"/>
      <c r="BC3" s="1"/>
      <c r="BD3" s="1"/>
      <c r="BE3" s="1"/>
      <c r="BF3" s="1"/>
    </row>
    <row r="4" spans="1:58" ht="52.15" customHeight="1" thickTop="1" thickBot="1">
      <c r="A4" s="2">
        <v>2</v>
      </c>
      <c r="B4" s="606" t="s">
        <v>3</v>
      </c>
      <c r="C4" s="607"/>
      <c r="D4" s="607"/>
      <c r="E4" s="607"/>
      <c r="F4" s="607"/>
      <c r="G4" s="578" t="s">
        <v>4</v>
      </c>
      <c r="H4" s="607"/>
      <c r="I4" s="607"/>
      <c r="J4" s="607"/>
      <c r="K4" s="607"/>
      <c r="L4" s="5"/>
      <c r="M4" s="5"/>
      <c r="N4" s="5"/>
      <c r="O4" s="5"/>
      <c r="P4" s="5"/>
      <c r="Q4" s="5"/>
      <c r="R4" s="5"/>
      <c r="S4" s="5"/>
      <c r="T4" s="5"/>
      <c r="U4" s="5"/>
      <c r="V4" s="5"/>
      <c r="W4" s="760" t="s">
        <v>10</v>
      </c>
      <c r="X4" s="760"/>
      <c r="Y4" s="760"/>
      <c r="Z4" s="760"/>
      <c r="AA4" s="760"/>
      <c r="AB4" s="760"/>
      <c r="AC4" s="760"/>
      <c r="AD4" s="253" t="str">
        <f>TEXT(AQ7,"DD")</f>
        <v>16</v>
      </c>
      <c r="AE4" s="578" t="str">
        <f>UPPER("/ "&amp;TEXT(AQ7,"MMM")&amp;"  / 2026 - 8h00")</f>
        <v>/ AGO  / 2026 - 8H00</v>
      </c>
      <c r="AF4" s="578"/>
      <c r="AG4" s="578"/>
      <c r="AH4" s="578"/>
      <c r="AL4" s="1"/>
      <c r="AM4" s="1"/>
      <c r="AN4" s="1"/>
      <c r="AO4" s="1"/>
      <c r="AP4" s="1"/>
      <c r="AQ4" s="588"/>
      <c r="AR4" s="589"/>
      <c r="AS4" s="589"/>
      <c r="AT4" s="589"/>
      <c r="AU4" s="589"/>
      <c r="AV4" s="590"/>
      <c r="BC4" s="1"/>
      <c r="BD4" s="1"/>
      <c r="BE4" s="1"/>
      <c r="BF4" s="1"/>
    </row>
    <row r="5" spans="1:58" ht="52.15" customHeight="1" thickTop="1" thickBot="1">
      <c r="A5" s="2">
        <v>3</v>
      </c>
      <c r="B5" s="606" t="s">
        <v>5</v>
      </c>
      <c r="C5" s="607"/>
      <c r="D5" s="607"/>
      <c r="E5" s="607"/>
      <c r="F5" s="607"/>
      <c r="G5" s="578" t="s">
        <v>6</v>
      </c>
      <c r="H5" s="607"/>
      <c r="I5" s="607"/>
      <c r="J5" s="607"/>
      <c r="K5" s="607"/>
      <c r="L5" s="5"/>
      <c r="M5" s="5"/>
      <c r="N5" s="5"/>
      <c r="O5" s="5"/>
      <c r="P5" s="5"/>
      <c r="Q5" s="5"/>
      <c r="R5" s="5"/>
      <c r="S5" s="5"/>
      <c r="T5" s="5"/>
      <c r="U5" s="5"/>
      <c r="V5" s="5"/>
      <c r="W5" s="760" t="s">
        <v>11</v>
      </c>
      <c r="X5" s="760"/>
      <c r="Y5" s="760"/>
      <c r="Z5" s="760"/>
      <c r="AA5" s="760"/>
      <c r="AB5" s="760"/>
      <c r="AC5" s="760"/>
      <c r="AD5" s="253" t="str">
        <f>TEXT($AQ$3,"DD")</f>
        <v>15</v>
      </c>
      <c r="AE5" s="578" t="str">
        <f>UPPER("/ "&amp;TEXT(AQ3,"MMM")&amp;"  / 2026 - 8h15")</f>
        <v>/ AGO  / 2026 - 8H15</v>
      </c>
      <c r="AF5" s="578"/>
      <c r="AG5" s="578"/>
      <c r="AH5" s="578"/>
      <c r="AL5" s="1"/>
      <c r="AM5" s="1"/>
      <c r="AN5" s="1"/>
      <c r="AO5" s="1"/>
      <c r="AP5" s="1"/>
      <c r="AQ5" s="597">
        <f>AQ3-1</f>
        <v>46248</v>
      </c>
      <c r="AR5" s="598"/>
      <c r="AS5" s="598"/>
      <c r="AT5" s="598"/>
      <c r="AU5" s="598"/>
      <c r="AV5" s="599"/>
      <c r="AW5" s="659" t="s">
        <v>16016</v>
      </c>
      <c r="AX5" s="660"/>
      <c r="AY5" s="660"/>
      <c r="AZ5" s="660"/>
      <c r="BA5" s="660"/>
      <c r="BB5" s="1"/>
      <c r="BC5" s="1"/>
      <c r="BD5" s="1"/>
      <c r="BE5" s="1"/>
      <c r="BF5" s="1"/>
    </row>
    <row r="6" spans="1:58" ht="52.15" customHeight="1" thickTop="1" thickBot="1">
      <c r="A6" s="2">
        <v>4</v>
      </c>
      <c r="B6" s="606" t="s">
        <v>7</v>
      </c>
      <c r="C6" s="607"/>
      <c r="D6" s="607"/>
      <c r="E6" s="607"/>
      <c r="F6" s="607"/>
      <c r="G6" s="578" t="s">
        <v>8</v>
      </c>
      <c r="H6" s="607"/>
      <c r="I6" s="607"/>
      <c r="J6" s="607"/>
      <c r="K6" s="607"/>
      <c r="L6" s="7"/>
      <c r="M6" s="7"/>
      <c r="N6" s="7"/>
      <c r="O6" s="7"/>
      <c r="P6" s="7"/>
      <c r="Q6" s="7"/>
      <c r="R6" s="7"/>
      <c r="S6" s="7"/>
      <c r="T6" s="7"/>
      <c r="U6" s="7"/>
      <c r="V6" s="7"/>
      <c r="W6" s="760" t="s">
        <v>12</v>
      </c>
      <c r="X6" s="760"/>
      <c r="Y6" s="760"/>
      <c r="Z6" s="760"/>
      <c r="AA6" s="760"/>
      <c r="AB6" s="760"/>
      <c r="AC6" s="760"/>
      <c r="AD6" s="253" t="str">
        <f>TEXT($AQ$3,"DD")</f>
        <v>15</v>
      </c>
      <c r="AE6" s="578" t="str">
        <f>UPPER("/ "&amp;TEXT(AQ3,"MMM")&amp;"  / 2026 - 8h30")</f>
        <v>/ AGO  / 2026 - 8H30</v>
      </c>
      <c r="AF6" s="578"/>
      <c r="AG6" s="578"/>
      <c r="AH6" s="578"/>
      <c r="AL6" s="1"/>
      <c r="AM6" s="1"/>
      <c r="AN6" s="1"/>
      <c r="AO6" s="1"/>
      <c r="AP6" s="1"/>
      <c r="AQ6" s="600"/>
      <c r="AR6" s="601"/>
      <c r="AS6" s="601"/>
      <c r="AT6" s="601"/>
      <c r="AU6" s="601"/>
      <c r="AV6" s="602"/>
      <c r="AW6" s="661"/>
      <c r="AX6" s="660"/>
      <c r="AY6" s="660"/>
      <c r="AZ6" s="660"/>
      <c r="BA6" s="660"/>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00">
        <f>AQ3+1</f>
        <v>46250</v>
      </c>
      <c r="AR7" s="601"/>
      <c r="AS7" s="601"/>
      <c r="AT7" s="601"/>
      <c r="AU7" s="601"/>
      <c r="AV7" s="602"/>
      <c r="AW7" s="659" t="s">
        <v>16016</v>
      </c>
      <c r="AX7" s="660"/>
      <c r="AY7" s="660"/>
      <c r="AZ7" s="660"/>
      <c r="BA7" s="660"/>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10" t="s">
        <v>13</v>
      </c>
      <c r="B9" s="611"/>
      <c r="C9" s="611"/>
      <c r="D9" s="611"/>
      <c r="E9" s="612"/>
      <c r="F9" s="6"/>
      <c r="G9" s="613" t="s">
        <v>13</v>
      </c>
      <c r="H9" s="613"/>
      <c r="I9" s="613"/>
      <c r="J9" s="613"/>
      <c r="K9" s="613"/>
      <c r="L9" s="613"/>
      <c r="M9" s="613"/>
      <c r="N9" s="613"/>
      <c r="O9" s="257"/>
      <c r="P9" s="613" t="s">
        <v>13</v>
      </c>
      <c r="Q9" s="613"/>
      <c r="R9" s="613"/>
      <c r="S9" s="613"/>
      <c r="T9" s="613"/>
      <c r="U9" s="613"/>
      <c r="V9" s="613"/>
      <c r="W9" s="613"/>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662" t="s">
        <v>16</v>
      </c>
      <c r="H10" s="662"/>
      <c r="I10" s="662"/>
      <c r="J10" s="662"/>
      <c r="K10" s="662"/>
      <c r="L10" s="318" t="s">
        <v>17</v>
      </c>
      <c r="M10" s="319" t="s">
        <v>18</v>
      </c>
      <c r="N10" s="319" t="s">
        <v>19</v>
      </c>
      <c r="O10" s="258"/>
      <c r="P10" s="608" t="s">
        <v>16034</v>
      </c>
      <c r="Q10" s="609"/>
      <c r="R10" s="609"/>
      <c r="S10" s="609"/>
      <c r="T10" s="609"/>
      <c r="U10" s="318" t="s">
        <v>17</v>
      </c>
      <c r="V10" s="319" t="s">
        <v>18</v>
      </c>
      <c r="W10" s="319" t="s">
        <v>19</v>
      </c>
      <c r="Y10" s="584" t="s">
        <v>20</v>
      </c>
      <c r="Z10" s="687"/>
      <c r="AA10" s="585"/>
      <c r="AB10" s="365" t="s">
        <v>21</v>
      </c>
      <c r="AC10" s="584" t="s">
        <v>22</v>
      </c>
      <c r="AD10" s="585"/>
      <c r="AE10" s="623" t="s">
        <v>23</v>
      </c>
      <c r="AF10" s="623"/>
      <c r="BE10" s="1"/>
      <c r="BF10" s="1"/>
    </row>
    <row r="11" spans="1:58" s="227" customFormat="1" ht="66" customHeight="1">
      <c r="A11" s="260">
        <v>1</v>
      </c>
      <c r="B11" s="377" t="str">
        <f>B62</f>
        <v>Manaus</v>
      </c>
      <c r="C11" s="410">
        <v>140</v>
      </c>
      <c r="D11" s="411">
        <v>12</v>
      </c>
      <c r="E11" s="431">
        <v>0</v>
      </c>
      <c r="F11" s="380"/>
      <c r="G11" s="381" t="s">
        <v>190</v>
      </c>
      <c r="H11" s="382"/>
      <c r="I11" s="382"/>
      <c r="J11" s="382"/>
      <c r="K11" s="383"/>
      <c r="L11" s="423">
        <v>4</v>
      </c>
      <c r="M11" s="421">
        <v>1</v>
      </c>
      <c r="N11" s="346">
        <v>2</v>
      </c>
      <c r="O11" s="259"/>
      <c r="P11" s="359" t="s">
        <v>136</v>
      </c>
      <c r="Q11" s="360"/>
      <c r="R11" s="360"/>
      <c r="S11" s="360"/>
      <c r="T11" s="361"/>
      <c r="U11" s="424">
        <v>8</v>
      </c>
      <c r="V11" s="424"/>
      <c r="W11" s="346">
        <v>0</v>
      </c>
      <c r="Y11" s="690" t="s">
        <v>16032</v>
      </c>
      <c r="Z11" s="691"/>
      <c r="AA11" s="692"/>
      <c r="AB11" s="366">
        <f>SUM(C11)</f>
        <v>140</v>
      </c>
      <c r="AC11" s="586">
        <f>SUM(C12:C22,L11:L22,U11:U17)</f>
        <v>216</v>
      </c>
      <c r="AD11" s="587"/>
      <c r="AE11" s="624">
        <f>SUM(AB11:AD11)</f>
        <v>356</v>
      </c>
      <c r="AF11" s="624"/>
      <c r="BE11" s="226"/>
      <c r="BF11" s="226"/>
    </row>
    <row r="12" spans="1:58" s="227" customFormat="1" ht="66" customHeight="1">
      <c r="A12" s="261"/>
      <c r="B12" s="377" t="s">
        <v>145</v>
      </c>
      <c r="C12" s="410">
        <v>12</v>
      </c>
      <c r="D12" s="411"/>
      <c r="E12" s="379">
        <v>11</v>
      </c>
      <c r="F12" s="380"/>
      <c r="G12" s="381" t="s">
        <v>29</v>
      </c>
      <c r="H12" s="384"/>
      <c r="I12" s="384"/>
      <c r="J12" s="384"/>
      <c r="K12" s="361"/>
      <c r="L12" s="415">
        <v>4</v>
      </c>
      <c r="M12" s="421">
        <v>3</v>
      </c>
      <c r="N12" s="346">
        <v>0</v>
      </c>
      <c r="O12" s="339"/>
      <c r="P12" s="359" t="s">
        <v>16015</v>
      </c>
      <c r="Q12" s="360"/>
      <c r="R12" s="360"/>
      <c r="S12" s="360"/>
      <c r="T12" s="361"/>
      <c r="U12" s="424">
        <v>2</v>
      </c>
      <c r="V12" s="424"/>
      <c r="W12" s="346">
        <v>0</v>
      </c>
      <c r="Y12" s="586" t="s">
        <v>18</v>
      </c>
      <c r="Z12" s="693"/>
      <c r="AA12" s="587"/>
      <c r="AB12" s="366">
        <f>SUM(D11)</f>
        <v>12</v>
      </c>
      <c r="AC12" s="586">
        <f>SUM(D12:D22,M11:M22,V11:V17)</f>
        <v>10</v>
      </c>
      <c r="AD12" s="587"/>
      <c r="AE12" s="624">
        <f>SUM(AB12:AD12)</f>
        <v>22</v>
      </c>
      <c r="AF12" s="624"/>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23">
        <v>13</v>
      </c>
      <c r="M13" s="421"/>
      <c r="N13" s="346">
        <v>12</v>
      </c>
      <c r="O13" s="339"/>
      <c r="P13" s="359" t="s">
        <v>272</v>
      </c>
      <c r="Q13" s="264"/>
      <c r="R13" s="360"/>
      <c r="S13" s="360"/>
      <c r="T13" s="361"/>
      <c r="U13" s="424">
        <v>5</v>
      </c>
      <c r="V13" s="424"/>
      <c r="W13" s="346">
        <v>0</v>
      </c>
      <c r="Y13" s="690" t="s">
        <v>19</v>
      </c>
      <c r="Z13" s="691"/>
      <c r="AA13" s="692"/>
      <c r="AB13" s="366">
        <f>SUM(E11)</f>
        <v>0</v>
      </c>
      <c r="AC13" s="586">
        <f>SUM(E12:E22,N11:N22,W11:W17)</f>
        <v>109</v>
      </c>
      <c r="AD13" s="587"/>
      <c r="AE13" s="624">
        <f>SUM(AB13:AD13)</f>
        <v>109</v>
      </c>
      <c r="AF13" s="624"/>
      <c r="BE13" s="226"/>
      <c r="BF13" s="226"/>
    </row>
    <row r="14" spans="1:58" s="227" customFormat="1" ht="66" customHeight="1">
      <c r="A14" s="261"/>
      <c r="B14" s="377" t="str">
        <f>B65</f>
        <v>Autazes</v>
      </c>
      <c r="C14" s="410">
        <v>14</v>
      </c>
      <c r="D14" s="420"/>
      <c r="E14" s="379">
        <v>13</v>
      </c>
      <c r="F14" s="380"/>
      <c r="G14" s="387" t="s">
        <v>177</v>
      </c>
      <c r="H14" s="388"/>
      <c r="I14" s="388"/>
      <c r="J14" s="388"/>
      <c r="K14" s="389"/>
      <c r="L14" s="423">
        <v>11</v>
      </c>
      <c r="M14" s="421">
        <v>1</v>
      </c>
      <c r="N14" s="346">
        <v>13</v>
      </c>
      <c r="O14" s="339"/>
      <c r="P14" s="359" t="s">
        <v>16022</v>
      </c>
      <c r="Q14" s="360"/>
      <c r="R14" s="264"/>
      <c r="S14" s="264"/>
      <c r="T14" s="265"/>
      <c r="U14" s="416">
        <v>5</v>
      </c>
      <c r="V14" s="428"/>
      <c r="W14" s="349">
        <v>8</v>
      </c>
      <c r="Y14" s="626" t="s">
        <v>23</v>
      </c>
      <c r="Z14" s="694"/>
      <c r="AA14" s="627"/>
      <c r="AB14" s="367">
        <f>SUM(AB11:AB13)</f>
        <v>152</v>
      </c>
      <c r="AC14" s="626">
        <f>SUM(AC11:AD13)</f>
        <v>335</v>
      </c>
      <c r="AD14" s="627"/>
      <c r="AE14" s="625">
        <f>SUM(AE11:AF13)</f>
        <v>487</v>
      </c>
      <c r="AF14" s="625"/>
      <c r="BE14" s="226"/>
      <c r="BF14" s="226"/>
    </row>
    <row r="15" spans="1:58" s="227" customFormat="1" ht="66" customHeight="1">
      <c r="A15" s="261"/>
      <c r="B15" s="377" t="s">
        <v>16027</v>
      </c>
      <c r="C15" s="410">
        <v>7</v>
      </c>
      <c r="D15" s="420"/>
      <c r="E15" s="379">
        <v>12</v>
      </c>
      <c r="F15" s="380"/>
      <c r="G15" s="386" t="s">
        <v>30</v>
      </c>
      <c r="H15" s="390"/>
      <c r="I15" s="390"/>
      <c r="J15" s="390"/>
      <c r="K15" s="391"/>
      <c r="L15" s="414">
        <v>3</v>
      </c>
      <c r="M15" s="418"/>
      <c r="N15" s="347">
        <v>2</v>
      </c>
      <c r="O15" s="339"/>
      <c r="P15" s="757" t="s">
        <v>16025</v>
      </c>
      <c r="Q15" s="758"/>
      <c r="R15" s="758"/>
      <c r="S15" s="758"/>
      <c r="T15" s="759"/>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431"/>
      <c r="E16" s="379">
        <v>0</v>
      </c>
      <c r="F16" s="380"/>
      <c r="G16" s="392" t="s">
        <v>160</v>
      </c>
      <c r="H16" s="393"/>
      <c r="I16" s="393"/>
      <c r="J16" s="393"/>
      <c r="K16" s="394"/>
      <c r="L16" s="417">
        <v>12</v>
      </c>
      <c r="M16" s="433"/>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24">
        <v>9</v>
      </c>
      <c r="M17" s="421"/>
      <c r="N17" s="346">
        <v>0</v>
      </c>
      <c r="O17" s="339"/>
      <c r="P17" s="514" t="s">
        <v>16033</v>
      </c>
      <c r="Q17" s="515"/>
      <c r="R17" s="515"/>
      <c r="S17" s="515"/>
      <c r="T17" s="516"/>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21</v>
      </c>
      <c r="D18" s="432"/>
      <c r="E18" s="398">
        <v>0</v>
      </c>
      <c r="F18" s="380"/>
      <c r="G18" s="399" t="s">
        <v>32</v>
      </c>
      <c r="H18" s="396"/>
      <c r="I18" s="396"/>
      <c r="J18" s="396"/>
      <c r="K18" s="383"/>
      <c r="L18" s="424">
        <v>6</v>
      </c>
      <c r="M18" s="422"/>
      <c r="N18" s="346">
        <v>0</v>
      </c>
      <c r="O18" s="339"/>
      <c r="P18" s="425" t="str">
        <f>B134</f>
        <v>TOTAL</v>
      </c>
      <c r="Q18" s="426"/>
      <c r="R18" s="426"/>
      <c r="S18" s="426"/>
      <c r="T18" s="427"/>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432">
        <v>2</v>
      </c>
      <c r="E19" s="398">
        <v>0</v>
      </c>
      <c r="F19" s="380"/>
      <c r="G19" s="399" t="s">
        <v>33</v>
      </c>
      <c r="H19" s="396"/>
      <c r="I19" s="396"/>
      <c r="J19" s="396"/>
      <c r="K19" s="383"/>
      <c r="L19" s="424">
        <v>6</v>
      </c>
      <c r="M19" s="422"/>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v>2</v>
      </c>
      <c r="E20" s="378">
        <v>0</v>
      </c>
      <c r="F20" s="380"/>
      <c r="G20" s="399" t="s">
        <v>34</v>
      </c>
      <c r="H20" s="396"/>
      <c r="I20" s="396"/>
      <c r="J20" s="396"/>
      <c r="K20" s="383"/>
      <c r="L20" s="424">
        <v>7</v>
      </c>
      <c r="M20" s="422">
        <v>1</v>
      </c>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24">
        <v>1</v>
      </c>
      <c r="M21" s="42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496" t="s">
        <v>35</v>
      </c>
      <c r="H22" s="497"/>
      <c r="I22" s="497"/>
      <c r="J22" s="497"/>
      <c r="K22" s="498"/>
      <c r="L22" s="424">
        <v>5</v>
      </c>
      <c r="M22" s="42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499" t="s">
        <v>28</v>
      </c>
      <c r="H23" s="500"/>
      <c r="I23" s="500"/>
      <c r="J23" s="500"/>
      <c r="K23" s="501"/>
      <c r="L23" s="307">
        <f>SUM(C11:C22,L11:L22)</f>
        <v>327</v>
      </c>
      <c r="M23" s="307">
        <f>SUM(D11:D22,M11:M22)</f>
        <v>22</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761" t="s">
        <v>37</v>
      </c>
      <c r="B25" s="762"/>
      <c r="C25" s="762"/>
      <c r="D25" s="762"/>
      <c r="E25" s="762"/>
      <c r="F25" s="762"/>
      <c r="G25" s="762"/>
      <c r="H25" s="762"/>
      <c r="I25" s="762"/>
      <c r="J25" s="762"/>
      <c r="K25" s="762"/>
      <c r="L25" s="762"/>
      <c r="M25" s="762"/>
      <c r="N25" s="762"/>
      <c r="O25" s="762"/>
      <c r="P25" s="762"/>
      <c r="Q25" s="762"/>
      <c r="R25" s="762"/>
      <c r="S25" s="762"/>
      <c r="T25" s="762"/>
      <c r="U25" s="762"/>
      <c r="V25" s="762"/>
      <c r="W25" s="762"/>
      <c r="X25" s="762"/>
      <c r="Y25" s="762"/>
      <c r="Z25" s="762"/>
      <c r="AA25" s="762"/>
      <c r="AB25" s="763"/>
      <c r="AC25" s="1"/>
      <c r="AD25" s="616" t="s">
        <v>38</v>
      </c>
      <c r="AE25" s="617"/>
      <c r="AF25" s="617"/>
      <c r="AG25" s="617"/>
      <c r="AH25" s="618"/>
      <c r="AI25" s="284"/>
      <c r="AJ25" s="616" t="s">
        <v>38</v>
      </c>
      <c r="AK25" s="617"/>
      <c r="AL25" s="617"/>
      <c r="AM25" s="617"/>
      <c r="AN25" s="615"/>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14" t="s">
        <v>37</v>
      </c>
      <c r="AE26" s="617"/>
      <c r="AF26" s="618"/>
      <c r="AG26" s="614" t="s">
        <v>64</v>
      </c>
      <c r="AH26" s="619"/>
      <c r="AI26" s="284"/>
      <c r="AJ26" s="620" t="s">
        <v>37</v>
      </c>
      <c r="AK26" s="621"/>
      <c r="AL26" s="622"/>
      <c r="AM26" s="614" t="s">
        <v>64</v>
      </c>
      <c r="AN26" s="615"/>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9"/>
      <c r="E27" s="429"/>
      <c r="F27" s="246">
        <v>2</v>
      </c>
      <c r="G27" s="429"/>
      <c r="H27" s="429"/>
      <c r="I27" s="429"/>
      <c r="J27" s="429"/>
      <c r="K27" s="246">
        <v>3</v>
      </c>
      <c r="L27" s="246">
        <v>1</v>
      </c>
      <c r="M27" s="246">
        <v>8</v>
      </c>
      <c r="N27" s="246">
        <v>6</v>
      </c>
      <c r="O27" s="246">
        <v>3</v>
      </c>
      <c r="P27" s="429"/>
      <c r="Q27" s="429"/>
      <c r="R27" s="246">
        <v>3</v>
      </c>
      <c r="S27" s="429"/>
      <c r="T27" s="429"/>
      <c r="U27" s="246">
        <v>1</v>
      </c>
      <c r="V27" s="429"/>
      <c r="W27" s="429"/>
      <c r="X27" s="429"/>
      <c r="Y27" s="246">
        <v>1</v>
      </c>
      <c r="Z27" s="246">
        <v>1</v>
      </c>
      <c r="AA27" s="429"/>
      <c r="AB27" s="246">
        <f t="shared" ref="AB27:AB57" si="0">SUM(C27:AA27)</f>
        <v>35</v>
      </c>
      <c r="AC27" s="228"/>
      <c r="AD27" s="285" t="str">
        <f>C26</f>
        <v>ABT</v>
      </c>
      <c r="AE27" s="286"/>
      <c r="AF27" s="287"/>
      <c r="AG27" s="512">
        <f>C58</f>
        <v>18</v>
      </c>
      <c r="AH27" s="513"/>
      <c r="AI27" s="274"/>
      <c r="AJ27" s="292" t="str">
        <f>P26</f>
        <v>MT</v>
      </c>
      <c r="AK27" s="293"/>
      <c r="AL27" s="294"/>
      <c r="AM27" s="528">
        <f>P58</f>
        <v>11</v>
      </c>
      <c r="AN27" s="529"/>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9"/>
      <c r="AA28" s="429"/>
      <c r="AB28" s="246">
        <f t="shared" si="0"/>
        <v>3</v>
      </c>
      <c r="AC28" s="228"/>
      <c r="AD28" s="285" t="str">
        <f>D26</f>
        <v>AT</v>
      </c>
      <c r="AE28" s="286"/>
      <c r="AF28" s="287"/>
      <c r="AG28" s="512">
        <f>D58</f>
        <v>2</v>
      </c>
      <c r="AH28" s="513"/>
      <c r="AI28" s="274"/>
      <c r="AJ28" s="292" t="str">
        <f>Q26</f>
        <v>TA</v>
      </c>
      <c r="AK28" s="293"/>
      <c r="AL28" s="294"/>
      <c r="AM28" s="528">
        <f>Q58</f>
        <v>0</v>
      </c>
      <c r="AN28" s="513"/>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9"/>
      <c r="AA29" s="429"/>
      <c r="AB29" s="246">
        <f t="shared" si="0"/>
        <v>1</v>
      </c>
      <c r="AC29" s="228"/>
      <c r="AD29" s="285" t="str">
        <f>AA26</f>
        <v>AEM</v>
      </c>
      <c r="AE29" s="251"/>
      <c r="AF29" s="252"/>
      <c r="AG29" s="512">
        <f>AA58</f>
        <v>0</v>
      </c>
      <c r="AH29" s="513"/>
      <c r="AI29" s="274"/>
      <c r="AJ29" s="292" t="str">
        <f>Z26</f>
        <v>QUADRICICLO</v>
      </c>
      <c r="AK29" s="293"/>
      <c r="AL29" s="294"/>
      <c r="AM29" s="528">
        <f>Z58</f>
        <v>1</v>
      </c>
      <c r="AN29" s="529"/>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9"/>
      <c r="AA30" s="429"/>
      <c r="AB30" s="246">
        <f t="shared" si="0"/>
        <v>3</v>
      </c>
      <c r="AC30" s="228"/>
      <c r="AD30" s="285" t="str">
        <f>E26</f>
        <v>ATP</v>
      </c>
      <c r="AE30" s="286"/>
      <c r="AF30" s="287"/>
      <c r="AG30" s="512">
        <f>E58</f>
        <v>2</v>
      </c>
      <c r="AH30" s="513"/>
      <c r="AI30" s="274"/>
      <c r="AJ30" s="292" t="str">
        <f>R26</f>
        <v>EMBARCAÇÃO</v>
      </c>
      <c r="AK30" s="295"/>
      <c r="AL30" s="296"/>
      <c r="AM30" s="528">
        <f>R58</f>
        <v>16</v>
      </c>
      <c r="AN30" s="529"/>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9"/>
      <c r="AA31" s="429"/>
      <c r="AB31" s="246">
        <f t="shared" si="0"/>
        <v>2</v>
      </c>
      <c r="AC31" s="228"/>
      <c r="AD31" s="285" t="str">
        <f>F26</f>
        <v>ATA</v>
      </c>
      <c r="AE31" s="251"/>
      <c r="AF31" s="252"/>
      <c r="AG31" s="512">
        <f>F58</f>
        <v>4</v>
      </c>
      <c r="AH31" s="513"/>
      <c r="AI31" s="274"/>
      <c r="AJ31" s="292" t="str">
        <f>S26</f>
        <v>PICAPE FN</v>
      </c>
      <c r="AK31" s="293"/>
      <c r="AL31" s="294"/>
      <c r="AM31" s="528">
        <f>S58</f>
        <v>0</v>
      </c>
      <c r="AN31" s="513"/>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9"/>
      <c r="AA32" s="429"/>
      <c r="AB32" s="246">
        <f t="shared" si="0"/>
        <v>2</v>
      </c>
      <c r="AC32" s="228"/>
      <c r="AD32" s="285" t="str">
        <f>G26</f>
        <v>ABF</v>
      </c>
      <c r="AE32" s="251"/>
      <c r="AF32" s="252"/>
      <c r="AG32" s="512">
        <f>G58</f>
        <v>1</v>
      </c>
      <c r="AH32" s="513"/>
      <c r="AI32" s="274"/>
      <c r="AJ32" s="292" t="str">
        <f>T26</f>
        <v>PICAPE MUNI</v>
      </c>
      <c r="AK32" s="293"/>
      <c r="AL32" s="294"/>
      <c r="AM32" s="528">
        <f>T58</f>
        <v>0</v>
      </c>
      <c r="AN32" s="513"/>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9"/>
      <c r="AA33" s="429"/>
      <c r="AB33" s="246">
        <f t="shared" si="0"/>
        <v>1</v>
      </c>
      <c r="AC33" s="228"/>
      <c r="AD33" s="285" t="str">
        <f>H26</f>
        <v>ATF</v>
      </c>
      <c r="AE33" s="286"/>
      <c r="AF33" s="287"/>
      <c r="AG33" s="512">
        <f>H58</f>
        <v>17</v>
      </c>
      <c r="AH33" s="513"/>
      <c r="AI33" s="274"/>
      <c r="AJ33" s="292" t="str">
        <f>U26</f>
        <v>AUTOARP</v>
      </c>
      <c r="AK33" s="295"/>
      <c r="AL33" s="296"/>
      <c r="AM33" s="528">
        <f>U58</f>
        <v>1</v>
      </c>
      <c r="AN33" s="513"/>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9"/>
      <c r="AA34" s="429"/>
      <c r="AB34" s="246">
        <f t="shared" si="0"/>
        <v>1</v>
      </c>
      <c r="AC34" s="228"/>
      <c r="AD34" s="285" t="str">
        <f>I26</f>
        <v>ABS</v>
      </c>
      <c r="AE34" s="251"/>
      <c r="AF34" s="252"/>
      <c r="AG34" s="512">
        <f>I58</f>
        <v>2</v>
      </c>
      <c r="AH34" s="513"/>
      <c r="AI34" s="274"/>
      <c r="AJ34" s="292" t="str">
        <f>V26</f>
        <v>PICAPE ESFRON</v>
      </c>
      <c r="AK34" s="293"/>
      <c r="AL34" s="294"/>
      <c r="AM34" s="528">
        <f>V58</f>
        <v>0</v>
      </c>
      <c r="AN34" s="513"/>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9"/>
      <c r="AA35" s="429"/>
      <c r="AB35" s="246">
        <f t="shared" si="0"/>
        <v>1</v>
      </c>
      <c r="AC35" s="228"/>
      <c r="AD35" s="285" t="str">
        <f>J26</f>
        <v>PIPA</v>
      </c>
      <c r="AE35" s="251"/>
      <c r="AF35" s="252"/>
      <c r="AG35" s="512">
        <f>J58</f>
        <v>0</v>
      </c>
      <c r="AH35" s="513"/>
      <c r="AI35" s="274"/>
      <c r="AJ35" s="292" t="str">
        <f>W26</f>
        <v>HELICÓPTERO</v>
      </c>
      <c r="AK35" s="293"/>
      <c r="AL35" s="294"/>
      <c r="AM35" s="528">
        <f>W58</f>
        <v>0</v>
      </c>
      <c r="AN35" s="513"/>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9"/>
      <c r="AA36" s="429"/>
      <c r="AB36" s="246">
        <f t="shared" si="0"/>
        <v>2</v>
      </c>
      <c r="AC36" s="228"/>
      <c r="AD36" s="285" t="str">
        <f>K26</f>
        <v>DOSA</v>
      </c>
      <c r="AE36" s="251"/>
      <c r="AF36" s="252"/>
      <c r="AG36" s="512">
        <f>K58</f>
        <v>5</v>
      </c>
      <c r="AH36" s="513"/>
      <c r="AI36" s="274"/>
      <c r="AJ36" s="292" t="str">
        <f>X26</f>
        <v>AVIÃO</v>
      </c>
      <c r="AK36" s="293"/>
      <c r="AL36" s="294"/>
      <c r="AM36" s="528">
        <f>X58</f>
        <v>0</v>
      </c>
      <c r="AN36" s="513"/>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9"/>
      <c r="AA37" s="429"/>
      <c r="AB37" s="246">
        <f t="shared" si="0"/>
        <v>1</v>
      </c>
      <c r="AC37" s="228"/>
      <c r="AD37" s="285" t="str">
        <f>L26</f>
        <v>CRS</v>
      </c>
      <c r="AE37" s="251"/>
      <c r="AF37" s="252"/>
      <c r="AG37" s="512">
        <f>L58</f>
        <v>1</v>
      </c>
      <c r="AH37" s="513"/>
      <c r="AI37" s="274"/>
      <c r="AJ37" s="292" t="str">
        <f>Y26</f>
        <v>JET SKI</v>
      </c>
      <c r="AK37" s="295"/>
      <c r="AL37" s="296"/>
      <c r="AM37" s="528">
        <f>Y58</f>
        <v>5</v>
      </c>
      <c r="AN37" s="513"/>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430"/>
      <c r="AA38" s="430"/>
      <c r="AB38" s="246">
        <f t="shared" si="0"/>
        <v>5</v>
      </c>
      <c r="AC38" s="225"/>
      <c r="AD38" s="285" t="str">
        <f>M26</f>
        <v>AR</v>
      </c>
      <c r="AE38" s="251"/>
      <c r="AF38" s="252"/>
      <c r="AG38" s="512">
        <f>M58</f>
        <v>41</v>
      </c>
      <c r="AH38" s="513"/>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9"/>
      <c r="AA39" s="429"/>
      <c r="AB39" s="246">
        <f t="shared" si="0"/>
        <v>5</v>
      </c>
      <c r="AC39" s="225"/>
      <c r="AD39" s="285" t="str">
        <f>N26</f>
        <v>UR</v>
      </c>
      <c r="AE39" s="251"/>
      <c r="AF39" s="252"/>
      <c r="AG39" s="512">
        <f>N58</f>
        <v>17</v>
      </c>
      <c r="AH39" s="513"/>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430"/>
      <c r="AA40" s="430"/>
      <c r="AB40" s="246">
        <f t="shared" si="0"/>
        <v>7</v>
      </c>
      <c r="AC40" s="225"/>
      <c r="AD40" s="266" t="str">
        <f>O26</f>
        <v>GSE</v>
      </c>
      <c r="AE40" s="267"/>
      <c r="AF40" s="268"/>
      <c r="AG40" s="530">
        <f>O58</f>
        <v>5</v>
      </c>
      <c r="AH40" s="531"/>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430"/>
      <c r="AA41" s="430"/>
      <c r="AB41" s="246">
        <f t="shared" si="0"/>
        <v>2</v>
      </c>
      <c r="AC41" s="225"/>
      <c r="AD41" s="595" t="s">
        <v>66</v>
      </c>
      <c r="AE41" s="595"/>
      <c r="AF41" s="595"/>
      <c r="AG41" s="595"/>
      <c r="AH41" s="595"/>
      <c r="AI41" s="595"/>
      <c r="AJ41" s="596"/>
      <c r="AK41" s="596"/>
      <c r="AL41" s="596"/>
      <c r="AM41" s="595">
        <f>SUM(AG27:AH40,AM27:AN40)</f>
        <v>149</v>
      </c>
      <c r="AN41" s="681"/>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430"/>
      <c r="AA42" s="430"/>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9"/>
      <c r="AA43" s="429"/>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9"/>
      <c r="AA44" s="429"/>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9"/>
      <c r="AA45" s="429"/>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9"/>
      <c r="AA46" s="429"/>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9"/>
      <c r="AA47" s="429"/>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9"/>
      <c r="AA48" s="429"/>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9"/>
      <c r="AA49" s="429"/>
      <c r="AB49" s="246">
        <f t="shared" si="0"/>
        <v>6</v>
      </c>
      <c r="AC49" s="225"/>
      <c r="AD49" s="290"/>
      <c r="AE49" s="231"/>
      <c r="AF49" s="231"/>
      <c r="AG49" s="291"/>
      <c r="AH49" s="291"/>
      <c r="AI49" s="256"/>
      <c r="AJ49" s="254"/>
      <c r="AK49" s="231"/>
      <c r="AL49" s="231"/>
      <c r="AM49" s="594"/>
      <c r="AN49" s="594"/>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9"/>
      <c r="AA50" s="429"/>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9"/>
      <c r="AA51" s="429"/>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9"/>
      <c r="AA52" s="429"/>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9"/>
      <c r="AA53" s="429"/>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9"/>
      <c r="AA54" s="429"/>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9"/>
      <c r="AA55" s="429"/>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9"/>
      <c r="AA56" s="429"/>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9"/>
      <c r="AA57" s="429"/>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675" t="str">
        <f>CONCATENATE("INCÊNDIOS - OCORRÊNCIAS DIÁRIAS EM "&amp;TEXT(AQ3,"DD")&amp;"/"&amp;TEXT(AQ3,"MM")&amp;"/"&amp;TEXT(AQ3,"AAA"))</f>
        <v>INCÊNDIOS - OCORRÊNCIAS DIÁRIAS EM 15/08/2026</v>
      </c>
      <c r="B60" s="676"/>
      <c r="C60" s="676"/>
      <c r="D60" s="676"/>
      <c r="E60" s="676"/>
      <c r="F60" s="676"/>
      <c r="G60" s="676"/>
      <c r="H60" s="676"/>
      <c r="I60" s="676"/>
      <c r="J60" s="676"/>
      <c r="K60" s="676"/>
      <c r="L60" s="676"/>
      <c r="M60" s="676"/>
      <c r="N60" s="677"/>
      <c r="O60" s="1"/>
      <c r="P60" s="505" t="str">
        <f>CONCATENATE("INCÊNDIOS - OCORRÊNCIAS DE 01/06/2026 À "&amp;TEXT(AQ3,"DD")&amp;"/"&amp;TEXT(AQ3,"MM")&amp;"/"&amp;TEXT(AQ3,"AAA"))</f>
        <v>INCÊNDIOS - OCORRÊNCIAS DE 01/06/2026 À 15/08/2026</v>
      </c>
      <c r="Q60" s="506"/>
      <c r="R60" s="506"/>
      <c r="S60" s="506"/>
      <c r="T60" s="506"/>
      <c r="U60" s="506"/>
      <c r="V60" s="506"/>
      <c r="W60" s="506"/>
      <c r="X60" s="506"/>
      <c r="Y60" s="506"/>
      <c r="Z60" s="506"/>
      <c r="AA60" s="506"/>
      <c r="AB60" s="506"/>
      <c r="AC60" s="506"/>
      <c r="AD60" s="506"/>
      <c r="AE60" s="506"/>
      <c r="AF60" s="506"/>
      <c r="AG60" s="506"/>
      <c r="AH60" s="506"/>
      <c r="AI60" s="506"/>
      <c r="AJ60" s="506"/>
      <c r="AN60" s="1"/>
      <c r="AO60" s="1"/>
      <c r="AP60" s="1"/>
      <c r="AQ60" s="535">
        <f>AQ5</f>
        <v>46248</v>
      </c>
      <c r="AR60" s="536"/>
      <c r="AS60" s="536"/>
      <c r="AT60" s="536"/>
      <c r="AU60" s="536"/>
      <c r="AV60" s="536"/>
      <c r="AW60" s="536"/>
      <c r="AX60" s="536"/>
      <c r="AY60" s="536"/>
      <c r="AZ60" s="536"/>
      <c r="BA60" s="536"/>
      <c r="BB60" s="536"/>
      <c r="BC60" s="536"/>
      <c r="BD60" s="536"/>
      <c r="BE60" s="537"/>
      <c r="BF60" s="537"/>
      <c r="BG60" s="537"/>
      <c r="BH60" s="537"/>
      <c r="BI60" s="537"/>
      <c r="BJ60" s="536"/>
      <c r="BK60" s="536"/>
    </row>
    <row r="61" spans="1:63" ht="253.5" customHeight="1" thickTop="1" thickBot="1">
      <c r="A61" s="16" t="s">
        <v>15</v>
      </c>
      <c r="B61" s="17" t="s">
        <v>16</v>
      </c>
      <c r="C61" s="666" t="s">
        <v>67</v>
      </c>
      <c r="D61" s="667"/>
      <c r="E61" s="668"/>
      <c r="F61" s="669" t="s">
        <v>68</v>
      </c>
      <c r="G61" s="670"/>
      <c r="H61" s="671"/>
      <c r="I61" s="672" t="s">
        <v>16019</v>
      </c>
      <c r="J61" s="673"/>
      <c r="K61" s="674"/>
      <c r="L61" s="15"/>
      <c r="M61" s="678" t="s">
        <v>16008</v>
      </c>
      <c r="N61" s="679"/>
      <c r="O61" s="15"/>
      <c r="P61" s="269" t="s">
        <v>15</v>
      </c>
      <c r="Q61" s="680" t="s">
        <v>16</v>
      </c>
      <c r="R61" s="681"/>
      <c r="S61" s="681"/>
      <c r="T61" s="681"/>
      <c r="U61" s="507" t="s">
        <v>67</v>
      </c>
      <c r="V61" s="508"/>
      <c r="W61" s="508"/>
      <c r="X61" s="310" t="s">
        <v>68</v>
      </c>
      <c r="Y61" s="309"/>
      <c r="Z61" s="309"/>
      <c r="AA61" s="511" t="s">
        <v>16019</v>
      </c>
      <c r="AB61" s="511"/>
      <c r="AC61" s="511"/>
      <c r="AD61" s="511" t="s">
        <v>16030</v>
      </c>
      <c r="AE61" s="511"/>
      <c r="AF61" s="509" t="s">
        <v>16029</v>
      </c>
      <c r="AG61" s="510"/>
      <c r="AH61" s="510"/>
      <c r="AI61" s="280"/>
      <c r="AJ61" s="283" t="s">
        <v>16008</v>
      </c>
      <c r="AK61" s="278"/>
      <c r="AL61" s="276"/>
      <c r="AM61" s="276"/>
      <c r="AN61" s="276"/>
      <c r="AO61" s="1"/>
      <c r="AP61" s="1"/>
      <c r="AQ61" s="288" t="s">
        <v>15</v>
      </c>
      <c r="AR61" s="532" t="s">
        <v>16</v>
      </c>
      <c r="AS61" s="532"/>
      <c r="AT61" s="532"/>
      <c r="AU61" s="532"/>
      <c r="AV61" s="532" t="s">
        <v>67</v>
      </c>
      <c r="AW61" s="532"/>
      <c r="AX61" s="532"/>
      <c r="AY61" s="532" t="s">
        <v>68</v>
      </c>
      <c r="AZ61" s="532"/>
      <c r="BA61" s="532"/>
      <c r="BB61" s="580" t="s">
        <v>16019</v>
      </c>
      <c r="BC61" s="580"/>
      <c r="BD61" s="581"/>
      <c r="BE61" s="582" t="s">
        <v>16020</v>
      </c>
      <c r="BF61" s="517"/>
      <c r="BG61" s="517" t="s">
        <v>16029</v>
      </c>
      <c r="BH61" s="517"/>
      <c r="BI61" s="518"/>
      <c r="BJ61" s="342"/>
      <c r="BK61" s="338" t="s">
        <v>16008</v>
      </c>
    </row>
    <row r="62" spans="1:63" ht="64.150000000000006" customHeight="1" thickTop="1" thickBot="1">
      <c r="A62" s="18">
        <v>1</v>
      </c>
      <c r="B62" s="240" t="s">
        <v>24</v>
      </c>
      <c r="C62" s="457">
        <v>8</v>
      </c>
      <c r="D62" s="458"/>
      <c r="E62" s="459"/>
      <c r="F62" s="457">
        <v>12</v>
      </c>
      <c r="G62" s="458"/>
      <c r="H62" s="459"/>
      <c r="I62" s="460">
        <v>27</v>
      </c>
      <c r="J62" s="461"/>
      <c r="K62" s="462"/>
      <c r="L62" s="247"/>
      <c r="M62" s="305">
        <f>SUM(C62:H62)</f>
        <v>20</v>
      </c>
      <c r="N62" s="306"/>
      <c r="O62" s="247"/>
      <c r="P62" s="273">
        <v>1</v>
      </c>
      <c r="Q62" s="300" t="str">
        <f>B62</f>
        <v>Manaus</v>
      </c>
      <c r="R62" s="301"/>
      <c r="S62" s="301"/>
      <c r="T62" s="302"/>
      <c r="U62" s="447">
        <f t="shared" ref="U62:U92" si="4">AV62+C62</f>
        <v>374</v>
      </c>
      <c r="V62" s="448"/>
      <c r="W62" s="449"/>
      <c r="X62" s="447">
        <f>F62+AY62</f>
        <v>329</v>
      </c>
      <c r="Y62" s="448"/>
      <c r="Z62" s="449"/>
      <c r="AA62" s="444">
        <f t="shared" ref="AA62:AA92" si="5">I62+BB62</f>
        <v>715</v>
      </c>
      <c r="AB62" s="445"/>
      <c r="AC62" s="502"/>
      <c r="AD62" s="494">
        <v>9</v>
      </c>
      <c r="AE62" s="495"/>
      <c r="AF62" s="471">
        <v>69784</v>
      </c>
      <c r="AG62" s="472"/>
      <c r="AH62" s="473"/>
      <c r="AI62" s="281"/>
      <c r="AJ62" s="311">
        <f t="shared" ref="AJ62:AJ71" si="6">SUM(U62:Z62)</f>
        <v>703</v>
      </c>
      <c r="AK62" s="279"/>
      <c r="AL62" s="275"/>
      <c r="AM62" s="275"/>
      <c r="AN62" s="275"/>
      <c r="AO62" s="1"/>
      <c r="AP62" s="1"/>
      <c r="AQ62" s="289">
        <v>1</v>
      </c>
      <c r="AR62" s="350" t="s">
        <v>24</v>
      </c>
      <c r="AS62" s="351"/>
      <c r="AT62" s="351"/>
      <c r="AU62" s="352"/>
      <c r="AV62" s="583">
        <v>366</v>
      </c>
      <c r="AW62" s="520"/>
      <c r="AX62" s="521"/>
      <c r="AY62" s="519">
        <v>317</v>
      </c>
      <c r="AZ62" s="520"/>
      <c r="BA62" s="521"/>
      <c r="BB62" s="522">
        <v>688</v>
      </c>
      <c r="BC62" s="523"/>
      <c r="BD62" s="524"/>
      <c r="BE62" s="560">
        <v>8</v>
      </c>
      <c r="BF62" s="561"/>
      <c r="BG62" s="525">
        <v>67400</v>
      </c>
      <c r="BH62" s="526"/>
      <c r="BI62" s="527"/>
      <c r="BJ62" s="343"/>
      <c r="BK62" s="355">
        <v>680</v>
      </c>
    </row>
    <row r="63" spans="1:63" ht="64.150000000000006" customHeight="1" thickTop="1" thickBot="1">
      <c r="A63" s="245"/>
      <c r="B63" s="240" t="s">
        <v>145</v>
      </c>
      <c r="C63" s="457"/>
      <c r="D63" s="458"/>
      <c r="E63" s="459"/>
      <c r="F63" s="457">
        <v>2</v>
      </c>
      <c r="G63" s="458"/>
      <c r="H63" s="459"/>
      <c r="I63" s="460">
        <v>7</v>
      </c>
      <c r="J63" s="461"/>
      <c r="K63" s="462"/>
      <c r="L63" s="247"/>
      <c r="M63" s="305">
        <f t="shared" ref="M63:M92" si="7">SUM(C63:H63)</f>
        <v>2</v>
      </c>
      <c r="N63" s="306"/>
      <c r="O63" s="247"/>
      <c r="P63" s="273">
        <v>2</v>
      </c>
      <c r="Q63" s="300" t="s">
        <v>145</v>
      </c>
      <c r="R63" s="301"/>
      <c r="S63" s="301"/>
      <c r="T63" s="302"/>
      <c r="U63" s="447">
        <f t="shared" si="4"/>
        <v>1</v>
      </c>
      <c r="V63" s="448"/>
      <c r="W63" s="449"/>
      <c r="X63" s="447">
        <f t="shared" ref="X63:X92" si="8">F63+AY63</f>
        <v>14</v>
      </c>
      <c r="Y63" s="448"/>
      <c r="Z63" s="449"/>
      <c r="AA63" s="444">
        <f t="shared" si="5"/>
        <v>39</v>
      </c>
      <c r="AB63" s="445"/>
      <c r="AC63" s="502"/>
      <c r="AD63" s="494">
        <v>171</v>
      </c>
      <c r="AE63" s="495"/>
      <c r="AF63" s="471">
        <v>10387</v>
      </c>
      <c r="AG63" s="472"/>
      <c r="AH63" s="473"/>
      <c r="AI63" s="281"/>
      <c r="AJ63" s="311">
        <f t="shared" si="6"/>
        <v>15</v>
      </c>
      <c r="AK63" s="279"/>
      <c r="AL63" s="275"/>
      <c r="AM63" s="275"/>
      <c r="AN63" s="275"/>
      <c r="AO63" s="1"/>
      <c r="AP63" s="1"/>
      <c r="AQ63" s="289">
        <v>2</v>
      </c>
      <c r="AR63" s="350" t="s">
        <v>145</v>
      </c>
      <c r="AS63" s="351"/>
      <c r="AT63" s="351"/>
      <c r="AU63" s="352"/>
      <c r="AV63" s="450">
        <v>1</v>
      </c>
      <c r="AW63" s="448"/>
      <c r="AX63" s="449"/>
      <c r="AY63" s="447">
        <v>12</v>
      </c>
      <c r="AZ63" s="448"/>
      <c r="BA63" s="449"/>
      <c r="BB63" s="444">
        <v>32</v>
      </c>
      <c r="BC63" s="445"/>
      <c r="BD63" s="446"/>
      <c r="BE63" s="560">
        <v>104</v>
      </c>
      <c r="BF63" s="561"/>
      <c r="BG63" s="525">
        <v>2400</v>
      </c>
      <c r="BH63" s="526"/>
      <c r="BI63" s="527"/>
      <c r="BJ63" s="343"/>
      <c r="BK63" s="355">
        <v>12</v>
      </c>
    </row>
    <row r="64" spans="1:63" ht="64.150000000000006" customHeight="1" thickTop="1" thickBot="1">
      <c r="A64" s="245"/>
      <c r="B64" s="240" t="s">
        <v>16021</v>
      </c>
      <c r="C64" s="562"/>
      <c r="D64" s="458"/>
      <c r="E64" s="459"/>
      <c r="F64" s="457"/>
      <c r="G64" s="458"/>
      <c r="H64" s="459"/>
      <c r="I64" s="460"/>
      <c r="J64" s="461"/>
      <c r="K64" s="462"/>
      <c r="L64" s="247"/>
      <c r="M64" s="305">
        <f t="shared" si="7"/>
        <v>0</v>
      </c>
      <c r="N64" s="306"/>
      <c r="O64" s="247"/>
      <c r="P64" s="273">
        <v>3</v>
      </c>
      <c r="Q64" s="300" t="str">
        <f>B64</f>
        <v>Atalaia do Norte</v>
      </c>
      <c r="R64" s="301"/>
      <c r="S64" s="301"/>
      <c r="T64" s="302"/>
      <c r="U64" s="447">
        <f t="shared" si="4"/>
        <v>0</v>
      </c>
      <c r="V64" s="448"/>
      <c r="W64" s="449"/>
      <c r="X64" s="447">
        <f t="shared" si="8"/>
        <v>1</v>
      </c>
      <c r="Y64" s="448"/>
      <c r="Z64" s="449"/>
      <c r="AA64" s="444">
        <f t="shared" si="5"/>
        <v>4</v>
      </c>
      <c r="AB64" s="445"/>
      <c r="AC64" s="502"/>
      <c r="AD64" s="494">
        <v>6</v>
      </c>
      <c r="AE64" s="495"/>
      <c r="AF64" s="471">
        <v>650</v>
      </c>
      <c r="AG64" s="472"/>
      <c r="AH64" s="473"/>
      <c r="AI64" s="281"/>
      <c r="AJ64" s="311">
        <f t="shared" si="6"/>
        <v>1</v>
      </c>
      <c r="AK64" s="279"/>
      <c r="AL64" s="275"/>
      <c r="AM64" s="275"/>
      <c r="AN64" s="275"/>
      <c r="AO64" s="1"/>
      <c r="AP64" s="1"/>
      <c r="AQ64" s="289">
        <v>3</v>
      </c>
      <c r="AR64" s="350" t="s">
        <v>16021</v>
      </c>
      <c r="AS64" s="353"/>
      <c r="AT64" s="353"/>
      <c r="AU64" s="354"/>
      <c r="AV64" s="450">
        <v>0</v>
      </c>
      <c r="AW64" s="448"/>
      <c r="AX64" s="449"/>
      <c r="AY64" s="447">
        <v>1</v>
      </c>
      <c r="AZ64" s="448"/>
      <c r="BA64" s="449"/>
      <c r="BB64" s="444">
        <v>4</v>
      </c>
      <c r="BC64" s="445"/>
      <c r="BD64" s="446"/>
      <c r="BE64" s="560">
        <v>3</v>
      </c>
      <c r="BF64" s="561"/>
      <c r="BG64" s="525">
        <v>650</v>
      </c>
      <c r="BH64" s="526"/>
      <c r="BI64" s="527"/>
      <c r="BJ64" s="343"/>
      <c r="BK64" s="355">
        <v>1</v>
      </c>
    </row>
    <row r="65" spans="1:64" ht="64.150000000000006" customHeight="1" thickTop="1" thickBot="1">
      <c r="A65" s="19">
        <v>2</v>
      </c>
      <c r="B65" s="240" t="s">
        <v>167</v>
      </c>
      <c r="C65" s="454"/>
      <c r="D65" s="455"/>
      <c r="E65" s="456"/>
      <c r="F65" s="663">
        <v>1</v>
      </c>
      <c r="G65" s="664"/>
      <c r="H65" s="665"/>
      <c r="I65" s="454">
        <v>1</v>
      </c>
      <c r="J65" s="455"/>
      <c r="K65" s="456"/>
      <c r="L65" s="247"/>
      <c r="M65" s="305">
        <f t="shared" si="7"/>
        <v>1</v>
      </c>
      <c r="N65" s="306"/>
      <c r="O65" s="247"/>
      <c r="P65" s="273">
        <v>4</v>
      </c>
      <c r="Q65" s="300" t="str">
        <f>B65</f>
        <v>Autazes</v>
      </c>
      <c r="R65" s="301"/>
      <c r="S65" s="301"/>
      <c r="T65" s="302"/>
      <c r="U65" s="447">
        <f t="shared" si="4"/>
        <v>10</v>
      </c>
      <c r="V65" s="448"/>
      <c r="W65" s="449"/>
      <c r="X65" s="447">
        <f t="shared" si="8"/>
        <v>21</v>
      </c>
      <c r="Y65" s="448"/>
      <c r="Z65" s="449"/>
      <c r="AA65" s="444">
        <f t="shared" si="5"/>
        <v>66</v>
      </c>
      <c r="AB65" s="445"/>
      <c r="AC65" s="502"/>
      <c r="AD65" s="494">
        <v>56</v>
      </c>
      <c r="AE65" s="495"/>
      <c r="AF65" s="471">
        <v>20474</v>
      </c>
      <c r="AG65" s="472"/>
      <c r="AH65" s="473"/>
      <c r="AI65" s="281"/>
      <c r="AJ65" s="311">
        <f t="shared" si="6"/>
        <v>31</v>
      </c>
      <c r="AK65" s="279"/>
      <c r="AL65" s="275"/>
      <c r="AM65" s="275"/>
      <c r="AN65" s="275"/>
      <c r="AO65" s="1"/>
      <c r="AP65" s="1"/>
      <c r="AQ65" s="289">
        <v>4</v>
      </c>
      <c r="AR65" s="350" t="s">
        <v>167</v>
      </c>
      <c r="AS65" s="351"/>
      <c r="AT65" s="351"/>
      <c r="AU65" s="352"/>
      <c r="AV65" s="450">
        <v>10</v>
      </c>
      <c r="AW65" s="448"/>
      <c r="AX65" s="449"/>
      <c r="AY65" s="447">
        <v>20</v>
      </c>
      <c r="AZ65" s="448"/>
      <c r="BA65" s="449"/>
      <c r="BB65" s="444">
        <v>65</v>
      </c>
      <c r="BC65" s="445"/>
      <c r="BD65" s="446"/>
      <c r="BE65" s="560">
        <v>38</v>
      </c>
      <c r="BF65" s="561"/>
      <c r="BG65" s="525">
        <v>19074</v>
      </c>
      <c r="BH65" s="526"/>
      <c r="BI65" s="527"/>
      <c r="BJ65" s="343"/>
      <c r="BK65" s="355">
        <v>29</v>
      </c>
    </row>
    <row r="66" spans="1:64" ht="64.150000000000006" customHeight="1" thickTop="1" thickBot="1">
      <c r="A66" s="236"/>
      <c r="B66" s="240" t="s">
        <v>16027</v>
      </c>
      <c r="C66" s="454"/>
      <c r="D66" s="455"/>
      <c r="E66" s="456"/>
      <c r="F66" s="451"/>
      <c r="G66" s="452"/>
      <c r="H66" s="453"/>
      <c r="I66" s="454"/>
      <c r="J66" s="455"/>
      <c r="K66" s="456"/>
      <c r="L66" s="247"/>
      <c r="M66" s="305">
        <f t="shared" si="7"/>
        <v>0</v>
      </c>
      <c r="N66" s="306"/>
      <c r="O66" s="247"/>
      <c r="P66" s="273">
        <v>5</v>
      </c>
      <c r="Q66" s="300" t="s">
        <v>16027</v>
      </c>
      <c r="R66" s="301"/>
      <c r="S66" s="301"/>
      <c r="T66" s="302"/>
      <c r="U66" s="447">
        <f t="shared" si="4"/>
        <v>1</v>
      </c>
      <c r="V66" s="448"/>
      <c r="W66" s="449"/>
      <c r="X66" s="447">
        <f t="shared" si="8"/>
        <v>0</v>
      </c>
      <c r="Y66" s="448"/>
      <c r="Z66" s="449"/>
      <c r="AA66" s="444">
        <f t="shared" si="5"/>
        <v>0</v>
      </c>
      <c r="AB66" s="445"/>
      <c r="AC66" s="502"/>
      <c r="AD66" s="494">
        <v>10</v>
      </c>
      <c r="AE66" s="495"/>
      <c r="AF66" s="471">
        <v>450</v>
      </c>
      <c r="AG66" s="472"/>
      <c r="AH66" s="473"/>
      <c r="AI66" s="281"/>
      <c r="AJ66" s="311">
        <f t="shared" si="6"/>
        <v>1</v>
      </c>
      <c r="AK66" s="279"/>
      <c r="AL66" s="275"/>
      <c r="AM66" s="275"/>
      <c r="AN66" s="275"/>
      <c r="AO66" s="1"/>
      <c r="AP66" s="1"/>
      <c r="AQ66" s="289">
        <v>5</v>
      </c>
      <c r="AR66" s="350" t="s">
        <v>16027</v>
      </c>
      <c r="AS66" s="351"/>
      <c r="AT66" s="351"/>
      <c r="AU66" s="352"/>
      <c r="AV66" s="450">
        <v>1</v>
      </c>
      <c r="AW66" s="448"/>
      <c r="AX66" s="449"/>
      <c r="AY66" s="447">
        <v>0</v>
      </c>
      <c r="AZ66" s="448"/>
      <c r="BA66" s="449"/>
      <c r="BB66" s="444">
        <v>0</v>
      </c>
      <c r="BC66" s="445"/>
      <c r="BD66" s="446"/>
      <c r="BE66" s="560">
        <v>10</v>
      </c>
      <c r="BF66" s="561"/>
      <c r="BG66" s="525">
        <v>450</v>
      </c>
      <c r="BH66" s="526"/>
      <c r="BI66" s="527"/>
      <c r="BJ66" s="343"/>
      <c r="BK66" s="355">
        <v>1</v>
      </c>
    </row>
    <row r="67" spans="1:64" ht="64.150000000000006" customHeight="1" thickTop="1" thickBot="1">
      <c r="A67" s="236"/>
      <c r="B67" s="240" t="s">
        <v>16028</v>
      </c>
      <c r="C67" s="454"/>
      <c r="D67" s="455"/>
      <c r="E67" s="456"/>
      <c r="F67" s="451"/>
      <c r="G67" s="452"/>
      <c r="H67" s="453"/>
      <c r="I67" s="454"/>
      <c r="J67" s="455"/>
      <c r="K67" s="456"/>
      <c r="L67" s="247"/>
      <c r="M67" s="305">
        <f t="shared" si="7"/>
        <v>0</v>
      </c>
      <c r="N67" s="306"/>
      <c r="O67" s="247"/>
      <c r="P67" s="273">
        <v>6</v>
      </c>
      <c r="Q67" s="300" t="s">
        <v>136</v>
      </c>
      <c r="R67" s="301"/>
      <c r="S67" s="301"/>
      <c r="T67" s="302"/>
      <c r="U67" s="447">
        <f t="shared" si="4"/>
        <v>1</v>
      </c>
      <c r="V67" s="448"/>
      <c r="W67" s="449"/>
      <c r="X67" s="447">
        <f t="shared" si="8"/>
        <v>21</v>
      </c>
      <c r="Y67" s="448"/>
      <c r="Z67" s="449"/>
      <c r="AA67" s="444">
        <f t="shared" si="5"/>
        <v>127</v>
      </c>
      <c r="AB67" s="445"/>
      <c r="AC67" s="502"/>
      <c r="AD67" s="494">
        <v>12</v>
      </c>
      <c r="AE67" s="495"/>
      <c r="AF67" s="471">
        <v>30050</v>
      </c>
      <c r="AG67" s="472"/>
      <c r="AH67" s="473"/>
      <c r="AI67" s="281"/>
      <c r="AJ67" s="311">
        <f t="shared" si="6"/>
        <v>22</v>
      </c>
      <c r="AK67" s="533"/>
      <c r="AL67" s="534"/>
      <c r="AM67" s="534"/>
      <c r="AN67" s="275"/>
      <c r="AO67" s="1"/>
      <c r="AP67" s="1"/>
      <c r="AQ67" s="289">
        <v>6</v>
      </c>
      <c r="AR67" s="350" t="s">
        <v>136</v>
      </c>
      <c r="AS67" s="351"/>
      <c r="AT67" s="351"/>
      <c r="AU67" s="352"/>
      <c r="AV67" s="450">
        <v>1</v>
      </c>
      <c r="AW67" s="448"/>
      <c r="AX67" s="449"/>
      <c r="AY67" s="447">
        <v>21</v>
      </c>
      <c r="AZ67" s="448"/>
      <c r="BA67" s="449"/>
      <c r="BB67" s="444">
        <v>127</v>
      </c>
      <c r="BC67" s="445"/>
      <c r="BD67" s="446"/>
      <c r="BE67" s="560">
        <v>12</v>
      </c>
      <c r="BF67" s="561"/>
      <c r="BG67" s="525">
        <v>30050</v>
      </c>
      <c r="BH67" s="526"/>
      <c r="BI67" s="527"/>
      <c r="BJ67" s="343"/>
      <c r="BK67" s="355">
        <v>25</v>
      </c>
    </row>
    <row r="68" spans="1:64" ht="64.150000000000006" customHeight="1" thickTop="1" thickBot="1">
      <c r="A68" s="236"/>
      <c r="B68" s="240" t="s">
        <v>16015</v>
      </c>
      <c r="C68" s="454"/>
      <c r="D68" s="455"/>
      <c r="E68" s="456"/>
      <c r="F68" s="451"/>
      <c r="G68" s="452"/>
      <c r="H68" s="453"/>
      <c r="I68" s="454"/>
      <c r="J68" s="455"/>
      <c r="K68" s="456"/>
      <c r="L68" s="247"/>
      <c r="M68" s="305">
        <f t="shared" si="7"/>
        <v>0</v>
      </c>
      <c r="N68" s="306"/>
      <c r="O68" s="247"/>
      <c r="P68" s="273">
        <v>7</v>
      </c>
      <c r="Q68" s="300" t="str">
        <f>B68</f>
        <v>Borba</v>
      </c>
      <c r="R68" s="301"/>
      <c r="S68" s="301"/>
      <c r="T68" s="302"/>
      <c r="U68" s="447">
        <f t="shared" si="4"/>
        <v>3</v>
      </c>
      <c r="V68" s="448"/>
      <c r="W68" s="449"/>
      <c r="X68" s="447">
        <f t="shared" si="8"/>
        <v>18</v>
      </c>
      <c r="Y68" s="448"/>
      <c r="Z68" s="449"/>
      <c r="AA68" s="444">
        <f t="shared" si="5"/>
        <v>124</v>
      </c>
      <c r="AB68" s="445"/>
      <c r="AC68" s="502"/>
      <c r="AD68" s="494">
        <v>11</v>
      </c>
      <c r="AE68" s="495"/>
      <c r="AF68" s="471">
        <v>505350</v>
      </c>
      <c r="AG68" s="472"/>
      <c r="AH68" s="473"/>
      <c r="AI68" s="281"/>
      <c r="AJ68" s="311">
        <f t="shared" si="6"/>
        <v>21</v>
      </c>
      <c r="AK68" s="279"/>
      <c r="AL68" s="275"/>
      <c r="AM68" s="275"/>
      <c r="AN68" s="275"/>
      <c r="AO68" s="1"/>
      <c r="AP68" s="1"/>
      <c r="AQ68" s="289">
        <v>7</v>
      </c>
      <c r="AR68" s="350" t="s">
        <v>16015</v>
      </c>
      <c r="AS68" s="351"/>
      <c r="AT68" s="351"/>
      <c r="AU68" s="352"/>
      <c r="AV68" s="450">
        <v>3</v>
      </c>
      <c r="AW68" s="448"/>
      <c r="AX68" s="449"/>
      <c r="AY68" s="447">
        <v>18</v>
      </c>
      <c r="AZ68" s="448"/>
      <c r="BA68" s="449"/>
      <c r="BB68" s="444">
        <v>124</v>
      </c>
      <c r="BC68" s="445"/>
      <c r="BD68" s="446"/>
      <c r="BE68" s="560">
        <v>8</v>
      </c>
      <c r="BF68" s="561"/>
      <c r="BG68" s="525">
        <v>504750</v>
      </c>
      <c r="BH68" s="526"/>
      <c r="BI68" s="527"/>
      <c r="BJ68" s="343"/>
      <c r="BK68" s="355">
        <v>20</v>
      </c>
    </row>
    <row r="69" spans="1:64" ht="64.150000000000006" customHeight="1" thickTop="1" thickBot="1">
      <c r="A69" s="236"/>
      <c r="B69" s="240" t="s">
        <v>272</v>
      </c>
      <c r="C69" s="474"/>
      <c r="D69" s="455"/>
      <c r="E69" s="456"/>
      <c r="F69" s="451"/>
      <c r="G69" s="452"/>
      <c r="H69" s="453"/>
      <c r="I69" s="454"/>
      <c r="J69" s="455"/>
      <c r="K69" s="456"/>
      <c r="L69" s="247"/>
      <c r="M69" s="305">
        <f>SUM(C69:H69)</f>
        <v>0</v>
      </c>
      <c r="N69" s="306"/>
      <c r="O69" s="247"/>
      <c r="P69" s="273">
        <v>8</v>
      </c>
      <c r="Q69" s="331" t="s">
        <v>272</v>
      </c>
      <c r="R69" s="301"/>
      <c r="S69" s="301"/>
      <c r="T69" s="302"/>
      <c r="U69" s="447">
        <f t="shared" si="4"/>
        <v>1</v>
      </c>
      <c r="V69" s="448"/>
      <c r="W69" s="449"/>
      <c r="X69" s="447">
        <f>F69+AY69</f>
        <v>2</v>
      </c>
      <c r="Y69" s="448"/>
      <c r="Z69" s="449"/>
      <c r="AA69" s="444">
        <f t="shared" si="5"/>
        <v>5</v>
      </c>
      <c r="AB69" s="445"/>
      <c r="AC69" s="502"/>
      <c r="AD69" s="494">
        <v>29</v>
      </c>
      <c r="AE69" s="495"/>
      <c r="AF69" s="471">
        <v>60</v>
      </c>
      <c r="AG69" s="472"/>
      <c r="AH69" s="473"/>
      <c r="AI69" s="281"/>
      <c r="AJ69" s="311">
        <f t="shared" si="6"/>
        <v>3</v>
      </c>
      <c r="AK69" s="279"/>
      <c r="AL69" s="275"/>
      <c r="AM69" s="275"/>
      <c r="AN69" s="275"/>
      <c r="AO69" s="1"/>
      <c r="AP69" s="1"/>
      <c r="AQ69" s="289">
        <v>8</v>
      </c>
      <c r="AR69" s="350" t="s">
        <v>272</v>
      </c>
      <c r="AS69" s="351"/>
      <c r="AT69" s="351"/>
      <c r="AU69" s="352"/>
      <c r="AV69" s="450">
        <v>1</v>
      </c>
      <c r="AW69" s="448"/>
      <c r="AX69" s="449"/>
      <c r="AY69" s="447">
        <v>2</v>
      </c>
      <c r="AZ69" s="448"/>
      <c r="BA69" s="449"/>
      <c r="BB69" s="444">
        <v>5</v>
      </c>
      <c r="BC69" s="445"/>
      <c r="BD69" s="446"/>
      <c r="BE69" s="560">
        <v>29</v>
      </c>
      <c r="BF69" s="561"/>
      <c r="BG69" s="525">
        <v>60</v>
      </c>
      <c r="BH69" s="526"/>
      <c r="BI69" s="527"/>
      <c r="BJ69" s="343"/>
      <c r="BK69" s="355">
        <v>3</v>
      </c>
    </row>
    <row r="70" spans="1:64" ht="64.150000000000006" customHeight="1" thickTop="1" thickBot="1">
      <c r="A70" s="236"/>
      <c r="B70" s="240" t="s">
        <v>16022</v>
      </c>
      <c r="C70" s="474"/>
      <c r="D70" s="455"/>
      <c r="E70" s="456"/>
      <c r="F70" s="451"/>
      <c r="G70" s="452"/>
      <c r="H70" s="453"/>
      <c r="I70" s="454"/>
      <c r="J70" s="455"/>
      <c r="K70" s="456"/>
      <c r="L70" s="247"/>
      <c r="M70" s="305">
        <f t="shared" si="7"/>
        <v>0</v>
      </c>
      <c r="N70" s="306"/>
      <c r="O70" s="247"/>
      <c r="P70" s="273">
        <v>9</v>
      </c>
      <c r="Q70" s="300" t="str">
        <f>B70</f>
        <v>Careiro</v>
      </c>
      <c r="R70" s="301"/>
      <c r="S70" s="301"/>
      <c r="T70" s="302"/>
      <c r="U70" s="447">
        <f t="shared" si="4"/>
        <v>2</v>
      </c>
      <c r="V70" s="448"/>
      <c r="W70" s="449"/>
      <c r="X70" s="447">
        <f t="shared" si="8"/>
        <v>7</v>
      </c>
      <c r="Y70" s="448"/>
      <c r="Z70" s="449"/>
      <c r="AA70" s="444">
        <f t="shared" si="5"/>
        <v>30</v>
      </c>
      <c r="AB70" s="445"/>
      <c r="AC70" s="502"/>
      <c r="AD70" s="494">
        <v>34</v>
      </c>
      <c r="AE70" s="495"/>
      <c r="AF70" s="471">
        <v>9800</v>
      </c>
      <c r="AG70" s="472"/>
      <c r="AH70" s="473"/>
      <c r="AI70" s="281"/>
      <c r="AJ70" s="311">
        <f t="shared" si="6"/>
        <v>9</v>
      </c>
      <c r="AK70" s="279"/>
      <c r="AL70" s="275"/>
      <c r="AM70" s="275"/>
      <c r="AN70" s="275"/>
      <c r="AO70" s="1"/>
      <c r="AP70" s="1"/>
      <c r="AQ70" s="289">
        <v>9</v>
      </c>
      <c r="AR70" s="350" t="s">
        <v>16022</v>
      </c>
      <c r="AS70" s="351"/>
      <c r="AT70" s="351"/>
      <c r="AU70" s="352"/>
      <c r="AV70" s="450">
        <v>2</v>
      </c>
      <c r="AW70" s="448"/>
      <c r="AX70" s="449"/>
      <c r="AY70" s="447">
        <v>7</v>
      </c>
      <c r="AZ70" s="448"/>
      <c r="BA70" s="449"/>
      <c r="BB70" s="444">
        <v>30</v>
      </c>
      <c r="BC70" s="445"/>
      <c r="BD70" s="446"/>
      <c r="BE70" s="560">
        <v>27</v>
      </c>
      <c r="BF70" s="561"/>
      <c r="BG70" s="525">
        <v>9800</v>
      </c>
      <c r="BH70" s="526"/>
      <c r="BI70" s="527"/>
      <c r="BJ70" s="343"/>
      <c r="BK70" s="355">
        <v>9</v>
      </c>
    </row>
    <row r="71" spans="1:64" ht="64.150000000000006" customHeight="1" thickTop="1" thickBot="1">
      <c r="A71" s="236"/>
      <c r="B71" s="240" t="s">
        <v>16012</v>
      </c>
      <c r="C71" s="474"/>
      <c r="D71" s="455"/>
      <c r="E71" s="456"/>
      <c r="F71" s="451"/>
      <c r="G71" s="452"/>
      <c r="H71" s="453"/>
      <c r="I71" s="454"/>
      <c r="J71" s="455"/>
      <c r="K71" s="456"/>
      <c r="L71" s="247"/>
      <c r="M71" s="305">
        <f t="shared" si="7"/>
        <v>0</v>
      </c>
      <c r="N71" s="306"/>
      <c r="O71" s="247"/>
      <c r="P71" s="273">
        <v>10</v>
      </c>
      <c r="Q71" s="300" t="s">
        <v>16012</v>
      </c>
      <c r="R71" s="301"/>
      <c r="S71" s="301"/>
      <c r="T71" s="302"/>
      <c r="U71" s="447">
        <f t="shared" si="4"/>
        <v>3</v>
      </c>
      <c r="V71" s="448"/>
      <c r="W71" s="449"/>
      <c r="X71" s="447">
        <f t="shared" si="8"/>
        <v>3</v>
      </c>
      <c r="Y71" s="448"/>
      <c r="Z71" s="449"/>
      <c r="AA71" s="444">
        <f t="shared" si="5"/>
        <v>9</v>
      </c>
      <c r="AB71" s="445"/>
      <c r="AC71" s="502"/>
      <c r="AD71" s="494">
        <v>2</v>
      </c>
      <c r="AE71" s="495"/>
      <c r="AF71" s="471">
        <v>80</v>
      </c>
      <c r="AG71" s="472"/>
      <c r="AH71" s="473"/>
      <c r="AI71" s="281"/>
      <c r="AJ71" s="311">
        <f t="shared" si="6"/>
        <v>6</v>
      </c>
      <c r="AK71" s="279"/>
      <c r="AL71" s="275"/>
      <c r="AM71" s="275"/>
      <c r="AN71" s="275"/>
      <c r="AO71" s="1"/>
      <c r="AP71" s="1"/>
      <c r="AQ71" s="289">
        <v>10</v>
      </c>
      <c r="AR71" s="350" t="s">
        <v>16012</v>
      </c>
      <c r="AS71" s="351"/>
      <c r="AT71" s="351"/>
      <c r="AU71" s="352"/>
      <c r="AV71" s="450">
        <v>3</v>
      </c>
      <c r="AW71" s="448"/>
      <c r="AX71" s="449"/>
      <c r="AY71" s="447">
        <v>3</v>
      </c>
      <c r="AZ71" s="448"/>
      <c r="BA71" s="449"/>
      <c r="BB71" s="444">
        <v>9</v>
      </c>
      <c r="BC71" s="445"/>
      <c r="BD71" s="446"/>
      <c r="BE71" s="560">
        <v>2</v>
      </c>
      <c r="BF71" s="561"/>
      <c r="BG71" s="525">
        <v>80</v>
      </c>
      <c r="BH71" s="526"/>
      <c r="BI71" s="527"/>
      <c r="BJ71" s="343"/>
      <c r="BK71" s="355">
        <v>6</v>
      </c>
    </row>
    <row r="72" spans="1:64" s="407" customFormat="1" ht="64.150000000000006" customHeight="1" thickTop="1" thickBot="1">
      <c r="A72" s="236"/>
      <c r="B72" s="240" t="s">
        <v>16024</v>
      </c>
      <c r="C72" s="474"/>
      <c r="D72" s="455"/>
      <c r="E72" s="456"/>
      <c r="F72" s="451"/>
      <c r="G72" s="452"/>
      <c r="H72" s="453"/>
      <c r="I72" s="454"/>
      <c r="J72" s="455"/>
      <c r="K72" s="456"/>
      <c r="L72" s="247"/>
      <c r="M72" s="434">
        <f>SUM(C72:H72)</f>
        <v>0</v>
      </c>
      <c r="N72" s="435"/>
      <c r="O72" s="247"/>
      <c r="P72" s="273">
        <v>11</v>
      </c>
      <c r="Q72" s="300" t="s">
        <v>16024</v>
      </c>
      <c r="R72" s="301"/>
      <c r="S72" s="301"/>
      <c r="T72" s="302"/>
      <c r="U72" s="447">
        <f t="shared" si="4"/>
        <v>0</v>
      </c>
      <c r="V72" s="448"/>
      <c r="W72" s="449"/>
      <c r="X72" s="447">
        <f t="shared" si="8"/>
        <v>0</v>
      </c>
      <c r="Y72" s="448"/>
      <c r="Z72" s="449"/>
      <c r="AA72" s="444">
        <f t="shared" si="5"/>
        <v>0</v>
      </c>
      <c r="AB72" s="445"/>
      <c r="AC72" s="502"/>
      <c r="AD72" s="494">
        <v>4</v>
      </c>
      <c r="AE72" s="495"/>
      <c r="AF72" s="471">
        <v>0</v>
      </c>
      <c r="AG72" s="472"/>
      <c r="AH72" s="473"/>
      <c r="AI72" s="281"/>
      <c r="AJ72" s="311">
        <f t="shared" ref="AJ72:AJ92" si="9">SUM(U72:Z72)</f>
        <v>0</v>
      </c>
      <c r="AK72" s="279"/>
      <c r="AL72" s="275"/>
      <c r="AM72" s="275"/>
      <c r="AN72" s="275"/>
      <c r="AO72" s="1"/>
      <c r="AP72" s="1"/>
      <c r="AQ72" s="289">
        <v>11</v>
      </c>
      <c r="AR72" s="350" t="s">
        <v>16024</v>
      </c>
      <c r="AS72" s="351"/>
      <c r="AT72" s="351"/>
      <c r="AU72" s="352"/>
      <c r="AV72" s="450">
        <v>0</v>
      </c>
      <c r="AW72" s="448"/>
      <c r="AX72" s="449"/>
      <c r="AY72" s="447">
        <v>0</v>
      </c>
      <c r="AZ72" s="448"/>
      <c r="BA72" s="449"/>
      <c r="BB72" s="444">
        <v>0</v>
      </c>
      <c r="BC72" s="445"/>
      <c r="BD72" s="446"/>
      <c r="BE72" s="560">
        <v>0</v>
      </c>
      <c r="BF72" s="561"/>
      <c r="BG72" s="525">
        <v>0</v>
      </c>
      <c r="BH72" s="526"/>
      <c r="BI72" s="527"/>
      <c r="BJ72" s="343"/>
      <c r="BK72" s="355">
        <v>0</v>
      </c>
    </row>
    <row r="73" spans="1:64" ht="64.150000000000006" customHeight="1" thickTop="1" thickBot="1">
      <c r="A73" s="236"/>
      <c r="B73" s="240" t="s">
        <v>25</v>
      </c>
      <c r="C73" s="457"/>
      <c r="D73" s="458"/>
      <c r="E73" s="459"/>
      <c r="F73" s="457"/>
      <c r="G73" s="458"/>
      <c r="H73" s="459"/>
      <c r="I73" s="460"/>
      <c r="J73" s="461"/>
      <c r="K73" s="462"/>
      <c r="L73" s="247"/>
      <c r="M73" s="305">
        <f>SUM(C73:H73)</f>
        <v>0</v>
      </c>
      <c r="N73" s="306"/>
      <c r="O73" s="247"/>
      <c r="P73" s="273">
        <v>12</v>
      </c>
      <c r="Q73" s="300" t="str">
        <f t="shared" ref="Q73:Q92" si="10">B73</f>
        <v>Humaitá</v>
      </c>
      <c r="R73" s="301"/>
      <c r="S73" s="301"/>
      <c r="T73" s="302"/>
      <c r="U73" s="447">
        <f t="shared" si="4"/>
        <v>8</v>
      </c>
      <c r="V73" s="448"/>
      <c r="W73" s="449"/>
      <c r="X73" s="447">
        <f t="shared" si="8"/>
        <v>58</v>
      </c>
      <c r="Y73" s="448"/>
      <c r="Z73" s="449"/>
      <c r="AA73" s="444">
        <f t="shared" si="5"/>
        <v>391</v>
      </c>
      <c r="AB73" s="445"/>
      <c r="AC73" s="502"/>
      <c r="AD73" s="494">
        <v>30</v>
      </c>
      <c r="AE73" s="495"/>
      <c r="AF73" s="471">
        <v>165690</v>
      </c>
      <c r="AG73" s="472"/>
      <c r="AH73" s="473"/>
      <c r="AI73" s="281"/>
      <c r="AJ73" s="311">
        <f t="shared" si="9"/>
        <v>66</v>
      </c>
      <c r="AK73" s="740"/>
      <c r="AL73" s="741"/>
      <c r="AM73" s="741"/>
      <c r="AN73" s="741"/>
      <c r="AO73" s="1"/>
      <c r="AP73" s="1"/>
      <c r="AQ73" s="289">
        <v>12</v>
      </c>
      <c r="AR73" s="350" t="s">
        <v>25</v>
      </c>
      <c r="AS73" s="351"/>
      <c r="AT73" s="351"/>
      <c r="AU73" s="352"/>
      <c r="AV73" s="450">
        <v>8</v>
      </c>
      <c r="AW73" s="448"/>
      <c r="AX73" s="449"/>
      <c r="AY73" s="447">
        <v>58</v>
      </c>
      <c r="AZ73" s="448"/>
      <c r="BA73" s="449"/>
      <c r="BB73" s="444">
        <v>391</v>
      </c>
      <c r="BC73" s="445"/>
      <c r="BD73" s="446"/>
      <c r="BE73" s="560">
        <v>23</v>
      </c>
      <c r="BF73" s="561"/>
      <c r="BG73" s="525">
        <v>165690</v>
      </c>
      <c r="BH73" s="526"/>
      <c r="BI73" s="527"/>
      <c r="BK73" s="355">
        <v>66</v>
      </c>
      <c r="BL73" s="258"/>
    </row>
    <row r="74" spans="1:64" ht="64.150000000000006" customHeight="1" thickTop="1" thickBot="1">
      <c r="A74" s="18">
        <v>3</v>
      </c>
      <c r="B74" s="240" t="s">
        <v>26</v>
      </c>
      <c r="C74" s="454"/>
      <c r="D74" s="455"/>
      <c r="E74" s="456"/>
      <c r="F74" s="451">
        <v>1</v>
      </c>
      <c r="G74" s="452"/>
      <c r="H74" s="453"/>
      <c r="I74" s="454">
        <v>3</v>
      </c>
      <c r="J74" s="455"/>
      <c r="K74" s="456"/>
      <c r="L74" s="247"/>
      <c r="M74" s="305">
        <f t="shared" si="7"/>
        <v>1</v>
      </c>
      <c r="N74" s="306"/>
      <c r="O74" s="247"/>
      <c r="P74" s="273">
        <v>13</v>
      </c>
      <c r="Q74" s="300" t="str">
        <f t="shared" si="10"/>
        <v>Iranduba</v>
      </c>
      <c r="R74" s="301"/>
      <c r="S74" s="301"/>
      <c r="T74" s="302"/>
      <c r="U74" s="447">
        <f t="shared" si="4"/>
        <v>4</v>
      </c>
      <c r="V74" s="448"/>
      <c r="W74" s="449"/>
      <c r="X74" s="447">
        <f t="shared" si="8"/>
        <v>25</v>
      </c>
      <c r="Y74" s="448"/>
      <c r="Z74" s="449"/>
      <c r="AA74" s="444">
        <f t="shared" si="5"/>
        <v>78</v>
      </c>
      <c r="AB74" s="445"/>
      <c r="AC74" s="502"/>
      <c r="AD74" s="494">
        <v>9</v>
      </c>
      <c r="AE74" s="495"/>
      <c r="AF74" s="471">
        <v>21010</v>
      </c>
      <c r="AG74" s="472"/>
      <c r="AH74" s="473"/>
      <c r="AI74" s="281"/>
      <c r="AJ74" s="311">
        <f t="shared" si="9"/>
        <v>29</v>
      </c>
      <c r="AK74" s="279"/>
      <c r="AL74" s="275"/>
      <c r="AM74" s="275"/>
      <c r="AN74" s="275"/>
      <c r="AO74" s="1"/>
      <c r="AP74" s="1"/>
      <c r="AQ74" s="289">
        <v>13</v>
      </c>
      <c r="AR74" s="350" t="s">
        <v>26</v>
      </c>
      <c r="AS74" s="351"/>
      <c r="AT74" s="351"/>
      <c r="AU74" s="352"/>
      <c r="AV74" s="450">
        <v>4</v>
      </c>
      <c r="AW74" s="448"/>
      <c r="AX74" s="449"/>
      <c r="AY74" s="447">
        <v>24</v>
      </c>
      <c r="AZ74" s="448"/>
      <c r="BA74" s="449"/>
      <c r="BB74" s="444">
        <v>75</v>
      </c>
      <c r="BC74" s="445"/>
      <c r="BD74" s="446"/>
      <c r="BE74" s="560">
        <v>8</v>
      </c>
      <c r="BF74" s="561"/>
      <c r="BG74" s="525">
        <v>9760</v>
      </c>
      <c r="BH74" s="526"/>
      <c r="BI74" s="527"/>
      <c r="BJ74" s="343"/>
      <c r="BK74" s="355">
        <v>29</v>
      </c>
      <c r="BL74" s="356"/>
    </row>
    <row r="75" spans="1:64" ht="64.150000000000006" customHeight="1" thickTop="1" thickBot="1">
      <c r="A75" s="19">
        <v>4</v>
      </c>
      <c r="B75" s="240" t="s">
        <v>27</v>
      </c>
      <c r="C75" s="457">
        <v>2</v>
      </c>
      <c r="D75" s="458"/>
      <c r="E75" s="459"/>
      <c r="F75" s="457"/>
      <c r="G75" s="458"/>
      <c r="H75" s="459"/>
      <c r="I75" s="460"/>
      <c r="J75" s="461"/>
      <c r="K75" s="462"/>
      <c r="L75" s="247"/>
      <c r="M75" s="305">
        <f t="shared" si="7"/>
        <v>2</v>
      </c>
      <c r="N75" s="306"/>
      <c r="O75" s="247"/>
      <c r="P75" s="273">
        <v>14</v>
      </c>
      <c r="Q75" s="300" t="str">
        <f t="shared" si="10"/>
        <v>Itacoatiara</v>
      </c>
      <c r="R75" s="301"/>
      <c r="S75" s="301"/>
      <c r="T75" s="302"/>
      <c r="U75" s="447">
        <f t="shared" si="4"/>
        <v>9</v>
      </c>
      <c r="V75" s="448"/>
      <c r="W75" s="449"/>
      <c r="X75" s="447">
        <f t="shared" si="8"/>
        <v>15</v>
      </c>
      <c r="Y75" s="448"/>
      <c r="Z75" s="449"/>
      <c r="AA75" s="444">
        <f t="shared" si="5"/>
        <v>32</v>
      </c>
      <c r="AB75" s="445"/>
      <c r="AC75" s="502"/>
      <c r="AD75" s="494">
        <v>28</v>
      </c>
      <c r="AE75" s="495"/>
      <c r="AF75" s="471">
        <v>30500</v>
      </c>
      <c r="AG75" s="472"/>
      <c r="AH75" s="473"/>
      <c r="AI75" s="281"/>
      <c r="AJ75" s="311">
        <f t="shared" si="9"/>
        <v>24</v>
      </c>
      <c r="AK75" s="279"/>
      <c r="AL75" s="275"/>
      <c r="AM75" s="275"/>
      <c r="AN75" s="275"/>
      <c r="AO75" s="1"/>
      <c r="AP75" s="1"/>
      <c r="AQ75" s="289">
        <v>14</v>
      </c>
      <c r="AR75" s="350" t="s">
        <v>27</v>
      </c>
      <c r="AS75" s="351"/>
      <c r="AT75" s="351"/>
      <c r="AU75" s="352"/>
      <c r="AV75" s="450">
        <v>7</v>
      </c>
      <c r="AW75" s="448"/>
      <c r="AX75" s="449"/>
      <c r="AY75" s="447">
        <v>15</v>
      </c>
      <c r="AZ75" s="448"/>
      <c r="BA75" s="449"/>
      <c r="BB75" s="444">
        <v>32</v>
      </c>
      <c r="BC75" s="445"/>
      <c r="BD75" s="446"/>
      <c r="BE75" s="560">
        <v>28</v>
      </c>
      <c r="BF75" s="561"/>
      <c r="BG75" s="525">
        <v>30500</v>
      </c>
      <c r="BH75" s="526"/>
      <c r="BI75" s="527"/>
      <c r="BJ75" s="343"/>
      <c r="BK75" s="355">
        <v>22</v>
      </c>
      <c r="BL75" s="356"/>
    </row>
    <row r="76" spans="1:64" ht="64.150000000000006" customHeight="1" thickTop="1" thickBot="1">
      <c r="A76" s="236"/>
      <c r="B76" s="240" t="s">
        <v>16025</v>
      </c>
      <c r="C76" s="562"/>
      <c r="D76" s="458"/>
      <c r="E76" s="459"/>
      <c r="F76" s="551">
        <v>2</v>
      </c>
      <c r="G76" s="552"/>
      <c r="H76" s="553"/>
      <c r="I76" s="538">
        <v>59</v>
      </c>
      <c r="J76" s="539"/>
      <c r="K76" s="540"/>
      <c r="L76" s="247"/>
      <c r="M76" s="305">
        <f t="shared" si="7"/>
        <v>2</v>
      </c>
      <c r="N76" s="306"/>
      <c r="O76" s="247"/>
      <c r="P76" s="273">
        <v>15</v>
      </c>
      <c r="Q76" s="300" t="str">
        <f t="shared" si="10"/>
        <v>Itapiranga</v>
      </c>
      <c r="R76" s="301"/>
      <c r="S76" s="301"/>
      <c r="T76" s="302"/>
      <c r="U76" s="447">
        <f t="shared" si="4"/>
        <v>4</v>
      </c>
      <c r="V76" s="448"/>
      <c r="W76" s="449"/>
      <c r="X76" s="447">
        <f t="shared" si="8"/>
        <v>16</v>
      </c>
      <c r="Y76" s="448"/>
      <c r="Z76" s="449"/>
      <c r="AA76" s="444">
        <f t="shared" si="5"/>
        <v>373</v>
      </c>
      <c r="AB76" s="445"/>
      <c r="AC76" s="502"/>
      <c r="AD76" s="494">
        <v>4</v>
      </c>
      <c r="AE76" s="495"/>
      <c r="AF76" s="471">
        <v>31585</v>
      </c>
      <c r="AG76" s="472"/>
      <c r="AH76" s="473"/>
      <c r="AI76" s="281"/>
      <c r="AJ76" s="311">
        <f t="shared" si="9"/>
        <v>20</v>
      </c>
      <c r="AK76" s="279"/>
      <c r="AL76" s="275"/>
      <c r="AM76" s="275"/>
      <c r="AN76" s="275"/>
      <c r="AO76" s="1"/>
      <c r="AP76" s="1"/>
      <c r="AQ76" s="289">
        <v>15</v>
      </c>
      <c r="AR76" s="350" t="s">
        <v>16025</v>
      </c>
      <c r="AS76" s="351"/>
      <c r="AT76" s="351"/>
      <c r="AU76" s="352"/>
      <c r="AV76" s="450">
        <v>4</v>
      </c>
      <c r="AW76" s="448"/>
      <c r="AX76" s="449"/>
      <c r="AY76" s="447">
        <v>14</v>
      </c>
      <c r="AZ76" s="448"/>
      <c r="BA76" s="449"/>
      <c r="BB76" s="444">
        <v>314</v>
      </c>
      <c r="BC76" s="445"/>
      <c r="BD76" s="446"/>
      <c r="BE76" s="560">
        <v>4</v>
      </c>
      <c r="BF76" s="561"/>
      <c r="BG76" s="525">
        <v>28585</v>
      </c>
      <c r="BH76" s="526"/>
      <c r="BI76" s="527"/>
      <c r="BJ76" s="343"/>
      <c r="BK76" s="355">
        <v>18</v>
      </c>
      <c r="BL76" s="356"/>
    </row>
    <row r="77" spans="1:64" ht="64.150000000000006" customHeight="1" thickTop="1" thickBot="1">
      <c r="A77" s="236"/>
      <c r="B77" s="240" t="s">
        <v>16010</v>
      </c>
      <c r="C77" s="454">
        <v>1</v>
      </c>
      <c r="D77" s="455"/>
      <c r="E77" s="456"/>
      <c r="F77" s="451"/>
      <c r="G77" s="452"/>
      <c r="H77" s="453"/>
      <c r="I77" s="454"/>
      <c r="J77" s="455"/>
      <c r="K77" s="456"/>
      <c r="L77" s="247"/>
      <c r="M77" s="305">
        <f t="shared" si="7"/>
        <v>1</v>
      </c>
      <c r="N77" s="306"/>
      <c r="O77" s="247"/>
      <c r="P77" s="273">
        <v>16</v>
      </c>
      <c r="Q77" s="300" t="str">
        <f t="shared" si="10"/>
        <v>Jutaí</v>
      </c>
      <c r="R77" s="301"/>
      <c r="S77" s="301"/>
      <c r="T77" s="302"/>
      <c r="U77" s="447">
        <f t="shared" si="4"/>
        <v>3</v>
      </c>
      <c r="V77" s="448"/>
      <c r="W77" s="449"/>
      <c r="X77" s="447">
        <f t="shared" si="8"/>
        <v>1</v>
      </c>
      <c r="Y77" s="448"/>
      <c r="Z77" s="449"/>
      <c r="AA77" s="444">
        <f t="shared" si="5"/>
        <v>1</v>
      </c>
      <c r="AB77" s="445"/>
      <c r="AC77" s="502"/>
      <c r="AD77" s="494">
        <v>1</v>
      </c>
      <c r="AE77" s="495"/>
      <c r="AF77" s="471">
        <v>0</v>
      </c>
      <c r="AG77" s="472"/>
      <c r="AH77" s="473"/>
      <c r="AI77" s="281"/>
      <c r="AJ77" s="311">
        <f t="shared" si="9"/>
        <v>4</v>
      </c>
      <c r="AK77" s="279"/>
      <c r="AL77" s="275"/>
      <c r="AM77" s="275"/>
      <c r="AN77" s="275"/>
      <c r="AO77" s="1"/>
      <c r="AP77" s="1"/>
      <c r="AQ77" s="289">
        <v>16</v>
      </c>
      <c r="AR77" s="350" t="s">
        <v>16010</v>
      </c>
      <c r="AS77" s="351"/>
      <c r="AT77" s="351"/>
      <c r="AU77" s="352"/>
      <c r="AV77" s="450">
        <v>2</v>
      </c>
      <c r="AW77" s="448"/>
      <c r="AX77" s="449"/>
      <c r="AY77" s="447">
        <v>1</v>
      </c>
      <c r="AZ77" s="448"/>
      <c r="BA77" s="449"/>
      <c r="BB77" s="444">
        <v>1</v>
      </c>
      <c r="BC77" s="445"/>
      <c r="BD77" s="446"/>
      <c r="BE77" s="560">
        <v>1</v>
      </c>
      <c r="BF77" s="561"/>
      <c r="BG77" s="525">
        <v>0</v>
      </c>
      <c r="BH77" s="526"/>
      <c r="BI77" s="527"/>
      <c r="BJ77" s="343"/>
      <c r="BK77" s="355">
        <v>3</v>
      </c>
      <c r="BL77" s="356"/>
    </row>
    <row r="78" spans="1:64" ht="64.150000000000006" customHeight="1" thickTop="1" thickBot="1">
      <c r="A78" s="18">
        <v>5</v>
      </c>
      <c r="B78" s="240" t="s">
        <v>171</v>
      </c>
      <c r="C78" s="457"/>
      <c r="D78" s="458"/>
      <c r="E78" s="459"/>
      <c r="F78" s="457">
        <v>1</v>
      </c>
      <c r="G78" s="458"/>
      <c r="H78" s="459"/>
      <c r="I78" s="460">
        <v>30</v>
      </c>
      <c r="J78" s="461"/>
      <c r="K78" s="462"/>
      <c r="L78" s="247"/>
      <c r="M78" s="305">
        <f t="shared" si="7"/>
        <v>1</v>
      </c>
      <c r="N78" s="306"/>
      <c r="O78" s="247"/>
      <c r="P78" s="273">
        <v>17</v>
      </c>
      <c r="Q78" s="300" t="str">
        <f t="shared" si="10"/>
        <v>Lábrea</v>
      </c>
      <c r="R78" s="301"/>
      <c r="S78" s="301"/>
      <c r="T78" s="302"/>
      <c r="U78" s="447">
        <f t="shared" si="4"/>
        <v>4</v>
      </c>
      <c r="V78" s="448"/>
      <c r="W78" s="449"/>
      <c r="X78" s="447">
        <f t="shared" si="8"/>
        <v>32</v>
      </c>
      <c r="Y78" s="448"/>
      <c r="Z78" s="449"/>
      <c r="AA78" s="444">
        <f t="shared" si="5"/>
        <v>211</v>
      </c>
      <c r="AB78" s="445"/>
      <c r="AC78" s="502"/>
      <c r="AD78" s="494">
        <v>28</v>
      </c>
      <c r="AE78" s="495"/>
      <c r="AF78" s="471">
        <v>208300</v>
      </c>
      <c r="AG78" s="472"/>
      <c r="AH78" s="473"/>
      <c r="AI78" s="281"/>
      <c r="AJ78" s="311">
        <f t="shared" si="9"/>
        <v>36</v>
      </c>
      <c r="AK78" s="279"/>
      <c r="AL78" s="275"/>
      <c r="AM78" s="275"/>
      <c r="AN78" s="275"/>
      <c r="AO78" s="1"/>
      <c r="AP78" s="1"/>
      <c r="AQ78" s="289">
        <v>17</v>
      </c>
      <c r="AR78" s="350" t="s">
        <v>171</v>
      </c>
      <c r="AS78" s="351"/>
      <c r="AT78" s="351"/>
      <c r="AU78" s="352"/>
      <c r="AV78" s="450">
        <v>4</v>
      </c>
      <c r="AW78" s="448"/>
      <c r="AX78" s="449"/>
      <c r="AY78" s="447">
        <v>31</v>
      </c>
      <c r="AZ78" s="448"/>
      <c r="BA78" s="449"/>
      <c r="BB78" s="444">
        <v>181</v>
      </c>
      <c r="BC78" s="445"/>
      <c r="BD78" s="446"/>
      <c r="BE78" s="560">
        <v>28</v>
      </c>
      <c r="BF78" s="561"/>
      <c r="BG78" s="525">
        <v>206300</v>
      </c>
      <c r="BH78" s="526"/>
      <c r="BI78" s="527"/>
      <c r="BJ78" s="343"/>
      <c r="BK78" s="355">
        <v>35</v>
      </c>
      <c r="BL78" s="356"/>
    </row>
    <row r="79" spans="1:64" ht="64.150000000000006" customHeight="1" thickTop="1" thickBot="1">
      <c r="A79" s="245"/>
      <c r="B79" s="240" t="s">
        <v>29</v>
      </c>
      <c r="C79" s="454"/>
      <c r="D79" s="455"/>
      <c r="E79" s="456"/>
      <c r="F79" s="451">
        <v>1</v>
      </c>
      <c r="G79" s="452"/>
      <c r="H79" s="453"/>
      <c r="I79" s="454">
        <v>12</v>
      </c>
      <c r="J79" s="455"/>
      <c r="K79" s="456"/>
      <c r="L79" s="247"/>
      <c r="M79" s="305">
        <f t="shared" si="7"/>
        <v>1</v>
      </c>
      <c r="N79" s="306"/>
      <c r="O79" s="247"/>
      <c r="P79" s="273">
        <v>18</v>
      </c>
      <c r="Q79" s="300" t="str">
        <f t="shared" si="10"/>
        <v>Manacapuru</v>
      </c>
      <c r="R79" s="301"/>
      <c r="S79" s="301"/>
      <c r="T79" s="302"/>
      <c r="U79" s="447">
        <f t="shared" si="4"/>
        <v>10</v>
      </c>
      <c r="V79" s="448"/>
      <c r="W79" s="449"/>
      <c r="X79" s="447">
        <f t="shared" si="8"/>
        <v>27</v>
      </c>
      <c r="Y79" s="448"/>
      <c r="Z79" s="449"/>
      <c r="AA79" s="444">
        <f t="shared" si="5"/>
        <v>167</v>
      </c>
      <c r="AB79" s="445"/>
      <c r="AC79" s="502"/>
      <c r="AD79" s="494">
        <v>31</v>
      </c>
      <c r="AE79" s="495"/>
      <c r="AF79" s="471">
        <v>9500</v>
      </c>
      <c r="AG79" s="472"/>
      <c r="AH79" s="473"/>
      <c r="AI79" s="281"/>
      <c r="AJ79" s="311">
        <f t="shared" si="9"/>
        <v>37</v>
      </c>
      <c r="AK79" s="279"/>
      <c r="AL79" s="275"/>
      <c r="AM79" s="275"/>
      <c r="AN79" s="275"/>
      <c r="AO79" s="1"/>
      <c r="AP79" s="1"/>
      <c r="AQ79" s="289">
        <v>18</v>
      </c>
      <c r="AR79" s="350" t="s">
        <v>29</v>
      </c>
      <c r="AS79" s="351"/>
      <c r="AT79" s="351"/>
      <c r="AU79" s="352"/>
      <c r="AV79" s="450">
        <v>10</v>
      </c>
      <c r="AW79" s="448"/>
      <c r="AX79" s="449"/>
      <c r="AY79" s="447">
        <v>26</v>
      </c>
      <c r="AZ79" s="448"/>
      <c r="BA79" s="449"/>
      <c r="BB79" s="444">
        <v>155</v>
      </c>
      <c r="BC79" s="445"/>
      <c r="BD79" s="446"/>
      <c r="BE79" s="560">
        <v>23</v>
      </c>
      <c r="BF79" s="561"/>
      <c r="BG79" s="525">
        <v>8900</v>
      </c>
      <c r="BH79" s="526"/>
      <c r="BI79" s="527"/>
      <c r="BJ79" s="343"/>
      <c r="BK79" s="355">
        <v>33</v>
      </c>
      <c r="BL79" s="356"/>
    </row>
    <row r="80" spans="1:64" ht="64.150000000000006" customHeight="1" thickTop="1" thickBot="1">
      <c r="A80" s="245"/>
      <c r="B80" s="240" t="s">
        <v>190</v>
      </c>
      <c r="C80" s="457"/>
      <c r="D80" s="458"/>
      <c r="E80" s="459"/>
      <c r="F80" s="457"/>
      <c r="G80" s="458"/>
      <c r="H80" s="459"/>
      <c r="I80" s="460"/>
      <c r="J80" s="461"/>
      <c r="K80" s="462"/>
      <c r="L80" s="247"/>
      <c r="M80" s="305">
        <f t="shared" si="7"/>
        <v>0</v>
      </c>
      <c r="N80" s="306"/>
      <c r="O80" s="247"/>
      <c r="P80" s="273">
        <v>19</v>
      </c>
      <c r="Q80" s="300" t="str">
        <f t="shared" si="10"/>
        <v>Manaquiri</v>
      </c>
      <c r="R80" s="301"/>
      <c r="S80" s="301"/>
      <c r="T80" s="302"/>
      <c r="U80" s="447">
        <f t="shared" si="4"/>
        <v>1</v>
      </c>
      <c r="V80" s="448"/>
      <c r="W80" s="449"/>
      <c r="X80" s="447">
        <f t="shared" si="8"/>
        <v>12</v>
      </c>
      <c r="Y80" s="448"/>
      <c r="Z80" s="449"/>
      <c r="AA80" s="444">
        <f t="shared" si="5"/>
        <v>65</v>
      </c>
      <c r="AB80" s="445"/>
      <c r="AC80" s="502"/>
      <c r="AD80" s="494">
        <v>15</v>
      </c>
      <c r="AE80" s="495"/>
      <c r="AF80" s="471">
        <v>28250</v>
      </c>
      <c r="AG80" s="472"/>
      <c r="AH80" s="473"/>
      <c r="AI80" s="281"/>
      <c r="AJ80" s="311">
        <f t="shared" si="9"/>
        <v>13</v>
      </c>
      <c r="AK80" s="279"/>
      <c r="AL80" s="275"/>
      <c r="AM80" s="275"/>
      <c r="AN80" s="275"/>
      <c r="AO80" s="1"/>
      <c r="AP80" s="1"/>
      <c r="AQ80" s="289">
        <v>19</v>
      </c>
      <c r="AR80" s="350" t="s">
        <v>190</v>
      </c>
      <c r="AS80" s="351"/>
      <c r="AT80" s="351"/>
      <c r="AU80" s="352"/>
      <c r="AV80" s="450">
        <v>1</v>
      </c>
      <c r="AW80" s="448"/>
      <c r="AX80" s="449"/>
      <c r="AY80" s="447">
        <v>12</v>
      </c>
      <c r="AZ80" s="448"/>
      <c r="BA80" s="449"/>
      <c r="BB80" s="444">
        <v>65</v>
      </c>
      <c r="BC80" s="445"/>
      <c r="BD80" s="446"/>
      <c r="BE80" s="560">
        <v>1</v>
      </c>
      <c r="BF80" s="561"/>
      <c r="BG80" s="525">
        <v>28250</v>
      </c>
      <c r="BH80" s="526"/>
      <c r="BI80" s="527"/>
      <c r="BJ80" s="343"/>
      <c r="BK80" s="355">
        <v>13</v>
      </c>
      <c r="BL80" s="356"/>
    </row>
    <row r="81" spans="1:64" ht="64.150000000000006" customHeight="1" thickTop="1" thickBot="1">
      <c r="A81" s="245"/>
      <c r="B81" s="240" t="s">
        <v>179</v>
      </c>
      <c r="C81" s="454"/>
      <c r="D81" s="455"/>
      <c r="E81" s="456"/>
      <c r="F81" s="451"/>
      <c r="G81" s="452"/>
      <c r="H81" s="453"/>
      <c r="I81" s="454"/>
      <c r="J81" s="455"/>
      <c r="K81" s="456"/>
      <c r="L81" s="247"/>
      <c r="M81" s="305">
        <f t="shared" si="7"/>
        <v>0</v>
      </c>
      <c r="N81" s="306"/>
      <c r="O81" s="247"/>
      <c r="P81" s="273">
        <v>20</v>
      </c>
      <c r="Q81" s="300" t="str">
        <f t="shared" si="10"/>
        <v>Manicoré</v>
      </c>
      <c r="R81" s="301"/>
      <c r="S81" s="301"/>
      <c r="T81" s="302"/>
      <c r="U81" s="447">
        <f t="shared" si="4"/>
        <v>1</v>
      </c>
      <c r="V81" s="448"/>
      <c r="W81" s="449"/>
      <c r="X81" s="447">
        <f t="shared" si="8"/>
        <v>15</v>
      </c>
      <c r="Y81" s="448"/>
      <c r="Z81" s="449"/>
      <c r="AA81" s="444">
        <f t="shared" si="5"/>
        <v>31</v>
      </c>
      <c r="AB81" s="445"/>
      <c r="AC81" s="502"/>
      <c r="AD81" s="494">
        <v>38</v>
      </c>
      <c r="AE81" s="495"/>
      <c r="AF81" s="471">
        <v>31095</v>
      </c>
      <c r="AG81" s="472"/>
      <c r="AH81" s="473"/>
      <c r="AI81" s="281"/>
      <c r="AJ81" s="311">
        <f t="shared" si="9"/>
        <v>16</v>
      </c>
      <c r="AK81" s="279"/>
      <c r="AL81" s="275"/>
      <c r="AM81" s="275"/>
      <c r="AN81" s="275"/>
      <c r="AO81" s="1"/>
      <c r="AP81" s="1"/>
      <c r="AQ81" s="289">
        <v>20</v>
      </c>
      <c r="AR81" s="350" t="s">
        <v>179</v>
      </c>
      <c r="AS81" s="351"/>
      <c r="AT81" s="351"/>
      <c r="AU81" s="352"/>
      <c r="AV81" s="450">
        <v>1</v>
      </c>
      <c r="AW81" s="448"/>
      <c r="AX81" s="449"/>
      <c r="AY81" s="447">
        <v>15</v>
      </c>
      <c r="AZ81" s="448"/>
      <c r="BA81" s="449"/>
      <c r="BB81" s="444">
        <v>31</v>
      </c>
      <c r="BC81" s="445"/>
      <c r="BD81" s="446"/>
      <c r="BE81" s="560">
        <v>35</v>
      </c>
      <c r="BF81" s="561"/>
      <c r="BG81" s="525">
        <v>31095</v>
      </c>
      <c r="BH81" s="526"/>
      <c r="BI81" s="527"/>
      <c r="BJ81" s="343"/>
      <c r="BK81" s="355">
        <v>16</v>
      </c>
      <c r="BL81" s="356"/>
    </row>
    <row r="82" spans="1:64" ht="64.150000000000006" customHeight="1" thickTop="1" thickBot="1">
      <c r="A82" s="245"/>
      <c r="B82" s="240" t="s">
        <v>177</v>
      </c>
      <c r="C82" s="474"/>
      <c r="D82" s="455"/>
      <c r="E82" s="456"/>
      <c r="F82" s="451"/>
      <c r="G82" s="452"/>
      <c r="H82" s="453"/>
      <c r="I82" s="454"/>
      <c r="J82" s="455"/>
      <c r="K82" s="456"/>
      <c r="L82" s="247"/>
      <c r="M82" s="305">
        <f t="shared" si="7"/>
        <v>0</v>
      </c>
      <c r="N82" s="306"/>
      <c r="O82" s="247"/>
      <c r="P82" s="273">
        <v>21</v>
      </c>
      <c r="Q82" s="300" t="str">
        <f t="shared" si="10"/>
        <v>Maués</v>
      </c>
      <c r="R82" s="301"/>
      <c r="S82" s="301"/>
      <c r="T82" s="302"/>
      <c r="U82" s="447">
        <f t="shared" si="4"/>
        <v>7</v>
      </c>
      <c r="V82" s="448"/>
      <c r="W82" s="449"/>
      <c r="X82" s="447">
        <f t="shared" si="8"/>
        <v>24</v>
      </c>
      <c r="Y82" s="448"/>
      <c r="Z82" s="449"/>
      <c r="AA82" s="444">
        <f t="shared" si="5"/>
        <v>76</v>
      </c>
      <c r="AB82" s="445"/>
      <c r="AC82" s="502"/>
      <c r="AD82" s="494">
        <v>10</v>
      </c>
      <c r="AE82" s="495"/>
      <c r="AF82" s="471">
        <v>2900</v>
      </c>
      <c r="AG82" s="472"/>
      <c r="AH82" s="473"/>
      <c r="AI82" s="281"/>
      <c r="AJ82" s="311">
        <f t="shared" si="9"/>
        <v>31</v>
      </c>
      <c r="AK82" s="279"/>
      <c r="AL82" s="275"/>
      <c r="AM82" s="275"/>
      <c r="AN82" s="275"/>
      <c r="AO82" s="1"/>
      <c r="AP82" s="1"/>
      <c r="AQ82" s="289">
        <v>21</v>
      </c>
      <c r="AR82" s="350" t="s">
        <v>177</v>
      </c>
      <c r="AS82" s="351"/>
      <c r="AT82" s="351"/>
      <c r="AU82" s="352"/>
      <c r="AV82" s="450">
        <v>7</v>
      </c>
      <c r="AW82" s="448"/>
      <c r="AX82" s="449"/>
      <c r="AY82" s="447">
        <v>24</v>
      </c>
      <c r="AZ82" s="448"/>
      <c r="BA82" s="449"/>
      <c r="BB82" s="444">
        <v>76</v>
      </c>
      <c r="BC82" s="445"/>
      <c r="BD82" s="446"/>
      <c r="BE82" s="560">
        <v>9</v>
      </c>
      <c r="BF82" s="561"/>
      <c r="BG82" s="525">
        <v>2900</v>
      </c>
      <c r="BH82" s="526"/>
      <c r="BI82" s="527"/>
      <c r="BJ82" s="343"/>
      <c r="BK82" s="355">
        <v>30</v>
      </c>
      <c r="BL82" s="356"/>
    </row>
    <row r="83" spans="1:64" ht="64.150000000000006" customHeight="1" thickTop="1" thickBot="1">
      <c r="A83" s="245"/>
      <c r="B83" s="240" t="s">
        <v>16023</v>
      </c>
      <c r="C83" s="474"/>
      <c r="D83" s="455"/>
      <c r="E83" s="456"/>
      <c r="F83" s="451"/>
      <c r="G83" s="452"/>
      <c r="H83" s="453"/>
      <c r="I83" s="454"/>
      <c r="J83" s="455"/>
      <c r="K83" s="456"/>
      <c r="L83" s="247"/>
      <c r="M83" s="305">
        <f t="shared" si="7"/>
        <v>0</v>
      </c>
      <c r="N83" s="306"/>
      <c r="O83" s="247"/>
      <c r="P83" s="273">
        <v>22</v>
      </c>
      <c r="Q83" s="300" t="str">
        <f t="shared" si="10"/>
        <v>Nhamundá</v>
      </c>
      <c r="R83" s="301"/>
      <c r="S83" s="301"/>
      <c r="T83" s="302"/>
      <c r="U83" s="447">
        <f t="shared" si="4"/>
        <v>0</v>
      </c>
      <c r="V83" s="448"/>
      <c r="W83" s="449"/>
      <c r="X83" s="447">
        <f t="shared" si="8"/>
        <v>1</v>
      </c>
      <c r="Y83" s="448"/>
      <c r="Z83" s="449"/>
      <c r="AA83" s="444">
        <f t="shared" si="5"/>
        <v>15</v>
      </c>
      <c r="AB83" s="445"/>
      <c r="AC83" s="502"/>
      <c r="AD83" s="494">
        <v>6</v>
      </c>
      <c r="AE83" s="495"/>
      <c r="AF83" s="471">
        <v>5000</v>
      </c>
      <c r="AG83" s="472"/>
      <c r="AH83" s="473"/>
      <c r="AI83" s="281"/>
      <c r="AJ83" s="311">
        <f t="shared" si="9"/>
        <v>1</v>
      </c>
      <c r="AK83" s="279"/>
      <c r="AL83" s="275"/>
      <c r="AM83" s="275"/>
      <c r="AN83" s="275"/>
      <c r="AO83" s="1"/>
      <c r="AP83" s="1"/>
      <c r="AQ83" s="289">
        <v>22</v>
      </c>
      <c r="AR83" s="350" t="s">
        <v>16023</v>
      </c>
      <c r="AS83" s="351"/>
      <c r="AT83" s="351"/>
      <c r="AU83" s="352"/>
      <c r="AV83" s="450">
        <v>0</v>
      </c>
      <c r="AW83" s="448"/>
      <c r="AX83" s="449"/>
      <c r="AY83" s="447">
        <v>1</v>
      </c>
      <c r="AZ83" s="448"/>
      <c r="BA83" s="449"/>
      <c r="BB83" s="444">
        <v>15</v>
      </c>
      <c r="BC83" s="445"/>
      <c r="BD83" s="446"/>
      <c r="BE83" s="560">
        <v>6</v>
      </c>
      <c r="BF83" s="561"/>
      <c r="BG83" s="525">
        <v>5000</v>
      </c>
      <c r="BH83" s="526"/>
      <c r="BI83" s="527"/>
      <c r="BJ83" s="343"/>
      <c r="BK83" s="355">
        <v>1</v>
      </c>
      <c r="BL83" s="356"/>
    </row>
    <row r="84" spans="1:64" ht="64.150000000000006" customHeight="1" thickTop="1" thickBot="1">
      <c r="A84" s="19">
        <v>6</v>
      </c>
      <c r="B84" s="240" t="s">
        <v>30</v>
      </c>
      <c r="C84" s="457"/>
      <c r="D84" s="458"/>
      <c r="E84" s="459"/>
      <c r="F84" s="457"/>
      <c r="G84" s="458"/>
      <c r="H84" s="459"/>
      <c r="I84" s="460"/>
      <c r="J84" s="461"/>
      <c r="K84" s="462"/>
      <c r="L84" s="247"/>
      <c r="M84" s="305">
        <f t="shared" si="7"/>
        <v>0</v>
      </c>
      <c r="N84" s="306"/>
      <c r="O84" s="247"/>
      <c r="P84" s="273">
        <v>23</v>
      </c>
      <c r="Q84" s="300" t="str">
        <f t="shared" si="10"/>
        <v>Novo Airão</v>
      </c>
      <c r="R84" s="301"/>
      <c r="S84" s="301"/>
      <c r="T84" s="302"/>
      <c r="U84" s="447">
        <f t="shared" si="4"/>
        <v>1</v>
      </c>
      <c r="V84" s="448"/>
      <c r="W84" s="449"/>
      <c r="X84" s="447">
        <f t="shared" si="8"/>
        <v>11</v>
      </c>
      <c r="Y84" s="448"/>
      <c r="Z84" s="449"/>
      <c r="AA84" s="444">
        <f t="shared" si="5"/>
        <v>20</v>
      </c>
      <c r="AB84" s="445"/>
      <c r="AC84" s="502"/>
      <c r="AD84" s="494">
        <v>3</v>
      </c>
      <c r="AE84" s="495"/>
      <c r="AF84" s="471">
        <v>10110</v>
      </c>
      <c r="AG84" s="472"/>
      <c r="AH84" s="473"/>
      <c r="AI84" s="281"/>
      <c r="AJ84" s="311">
        <f t="shared" si="9"/>
        <v>12</v>
      </c>
      <c r="AK84" s="279"/>
      <c r="AL84" s="275"/>
      <c r="AM84" s="275"/>
      <c r="AN84" s="275"/>
      <c r="AO84" s="1"/>
      <c r="AP84" s="1"/>
      <c r="AQ84" s="289">
        <v>23</v>
      </c>
      <c r="AR84" s="350" t="s">
        <v>30</v>
      </c>
      <c r="AS84" s="351"/>
      <c r="AT84" s="351"/>
      <c r="AU84" s="352"/>
      <c r="AV84" s="450">
        <v>1</v>
      </c>
      <c r="AW84" s="448"/>
      <c r="AX84" s="449"/>
      <c r="AY84" s="447">
        <v>11</v>
      </c>
      <c r="AZ84" s="448"/>
      <c r="BA84" s="449"/>
      <c r="BB84" s="444">
        <v>20</v>
      </c>
      <c r="BC84" s="445"/>
      <c r="BD84" s="446"/>
      <c r="BE84" s="560">
        <v>3</v>
      </c>
      <c r="BF84" s="561"/>
      <c r="BG84" s="525">
        <v>10110</v>
      </c>
      <c r="BH84" s="526"/>
      <c r="BI84" s="527"/>
      <c r="BJ84" s="343"/>
      <c r="BK84" s="355">
        <v>10</v>
      </c>
      <c r="BL84" s="356"/>
    </row>
    <row r="85" spans="1:64" ht="64.150000000000006" customHeight="1" thickTop="1" thickBot="1">
      <c r="A85" s="236"/>
      <c r="B85" s="240" t="s">
        <v>160</v>
      </c>
      <c r="C85" s="454"/>
      <c r="D85" s="455"/>
      <c r="E85" s="456"/>
      <c r="F85" s="451"/>
      <c r="G85" s="452"/>
      <c r="H85" s="453"/>
      <c r="I85" s="454"/>
      <c r="J85" s="455"/>
      <c r="K85" s="456"/>
      <c r="L85" s="247"/>
      <c r="M85" s="305">
        <f t="shared" si="7"/>
        <v>0</v>
      </c>
      <c r="N85" s="306"/>
      <c r="O85" s="247"/>
      <c r="P85" s="273">
        <v>24</v>
      </c>
      <c r="Q85" s="300" t="str">
        <f t="shared" si="10"/>
        <v>Novo Aripuanã</v>
      </c>
      <c r="R85" s="301"/>
      <c r="S85" s="301"/>
      <c r="T85" s="302"/>
      <c r="U85" s="447">
        <f t="shared" si="4"/>
        <v>1</v>
      </c>
      <c r="V85" s="448"/>
      <c r="W85" s="449"/>
      <c r="X85" s="447">
        <f t="shared" si="8"/>
        <v>15</v>
      </c>
      <c r="Y85" s="448"/>
      <c r="Z85" s="449"/>
      <c r="AA85" s="444">
        <f t="shared" si="5"/>
        <v>60</v>
      </c>
      <c r="AB85" s="445"/>
      <c r="AC85" s="502"/>
      <c r="AD85" s="494">
        <v>70</v>
      </c>
      <c r="AE85" s="495"/>
      <c r="AF85" s="471">
        <v>233405</v>
      </c>
      <c r="AG85" s="472"/>
      <c r="AH85" s="473"/>
      <c r="AI85" s="281"/>
      <c r="AJ85" s="311">
        <f t="shared" si="9"/>
        <v>16</v>
      </c>
      <c r="AK85" s="279"/>
      <c r="AL85" s="275"/>
      <c r="AM85" s="275"/>
      <c r="AN85" s="275"/>
      <c r="AO85" s="1"/>
      <c r="AP85" s="1"/>
      <c r="AQ85" s="289">
        <v>24</v>
      </c>
      <c r="AR85" s="350" t="s">
        <v>160</v>
      </c>
      <c r="AS85" s="351"/>
      <c r="AT85" s="351"/>
      <c r="AU85" s="352"/>
      <c r="AV85" s="450">
        <v>1</v>
      </c>
      <c r="AW85" s="448"/>
      <c r="AX85" s="449"/>
      <c r="AY85" s="447">
        <v>15</v>
      </c>
      <c r="AZ85" s="448"/>
      <c r="BA85" s="449"/>
      <c r="BB85" s="444">
        <v>60</v>
      </c>
      <c r="BC85" s="445"/>
      <c r="BD85" s="446"/>
      <c r="BE85" s="560">
        <v>47</v>
      </c>
      <c r="BF85" s="561"/>
      <c r="BG85" s="525">
        <v>232785</v>
      </c>
      <c r="BH85" s="526"/>
      <c r="BI85" s="527"/>
      <c r="BJ85" s="343"/>
      <c r="BK85" s="355">
        <v>15</v>
      </c>
      <c r="BL85" s="356"/>
    </row>
    <row r="86" spans="1:64" ht="64.150000000000006" customHeight="1" thickTop="1" thickBot="1">
      <c r="A86" s="18">
        <v>7</v>
      </c>
      <c r="B86" s="240" t="s">
        <v>31</v>
      </c>
      <c r="C86" s="457">
        <v>1</v>
      </c>
      <c r="D86" s="458"/>
      <c r="E86" s="459"/>
      <c r="F86" s="457">
        <v>2</v>
      </c>
      <c r="G86" s="458"/>
      <c r="H86" s="459"/>
      <c r="I86" s="460">
        <v>11</v>
      </c>
      <c r="J86" s="461"/>
      <c r="K86" s="462"/>
      <c r="L86" s="247"/>
      <c r="M86" s="305">
        <f t="shared" si="7"/>
        <v>3</v>
      </c>
      <c r="N86" s="306"/>
      <c r="O86" s="247"/>
      <c r="P86" s="273">
        <v>25</v>
      </c>
      <c r="Q86" s="300" t="str">
        <f t="shared" si="10"/>
        <v>Parintins</v>
      </c>
      <c r="R86" s="301"/>
      <c r="S86" s="301"/>
      <c r="T86" s="302"/>
      <c r="U86" s="447">
        <f t="shared" si="4"/>
        <v>14</v>
      </c>
      <c r="V86" s="448"/>
      <c r="W86" s="449"/>
      <c r="X86" s="447">
        <f t="shared" si="8"/>
        <v>6</v>
      </c>
      <c r="Y86" s="448"/>
      <c r="Z86" s="449"/>
      <c r="AA86" s="444">
        <f t="shared" si="5"/>
        <v>16</v>
      </c>
      <c r="AB86" s="445"/>
      <c r="AC86" s="502"/>
      <c r="AD86" s="494">
        <v>1</v>
      </c>
      <c r="AE86" s="495"/>
      <c r="AF86" s="471">
        <v>180</v>
      </c>
      <c r="AG86" s="472"/>
      <c r="AH86" s="473"/>
      <c r="AI86" s="281"/>
      <c r="AJ86" s="311">
        <f t="shared" si="9"/>
        <v>20</v>
      </c>
      <c r="AK86" s="279"/>
      <c r="AL86" s="275"/>
      <c r="AM86" s="275"/>
      <c r="AN86" s="275"/>
      <c r="AO86" s="1"/>
      <c r="AP86" s="1"/>
      <c r="AQ86" s="289">
        <v>25</v>
      </c>
      <c r="AR86" s="350" t="s">
        <v>31</v>
      </c>
      <c r="AS86" s="351"/>
      <c r="AT86" s="351"/>
      <c r="AU86" s="352"/>
      <c r="AV86" s="450">
        <v>13</v>
      </c>
      <c r="AW86" s="448"/>
      <c r="AX86" s="449"/>
      <c r="AY86" s="447">
        <v>4</v>
      </c>
      <c r="AZ86" s="448"/>
      <c r="BA86" s="449"/>
      <c r="BB86" s="444">
        <v>5</v>
      </c>
      <c r="BC86" s="445"/>
      <c r="BD86" s="446"/>
      <c r="BE86" s="560">
        <v>1</v>
      </c>
      <c r="BF86" s="561"/>
      <c r="BG86" s="525">
        <v>180</v>
      </c>
      <c r="BH86" s="526"/>
      <c r="BI86" s="527"/>
      <c r="BJ86" s="343"/>
      <c r="BK86" s="355">
        <v>18</v>
      </c>
      <c r="BL86" s="356"/>
    </row>
    <row r="87" spans="1:64" ht="64.150000000000006" customHeight="1" thickTop="1" thickBot="1">
      <c r="A87" s="19">
        <v>8</v>
      </c>
      <c r="B87" s="240" t="s">
        <v>32</v>
      </c>
      <c r="C87" s="454"/>
      <c r="D87" s="455"/>
      <c r="E87" s="456"/>
      <c r="F87" s="451">
        <v>2</v>
      </c>
      <c r="G87" s="452"/>
      <c r="H87" s="453"/>
      <c r="I87" s="454">
        <v>15</v>
      </c>
      <c r="J87" s="455"/>
      <c r="K87" s="456"/>
      <c r="L87" s="247"/>
      <c r="M87" s="305">
        <f t="shared" si="7"/>
        <v>2</v>
      </c>
      <c r="N87" s="306"/>
      <c r="O87" s="247"/>
      <c r="P87" s="273">
        <v>26</v>
      </c>
      <c r="Q87" s="300" t="str">
        <f t="shared" si="10"/>
        <v>Presidente Figueiredo</v>
      </c>
      <c r="R87" s="301"/>
      <c r="S87" s="301"/>
      <c r="T87" s="302"/>
      <c r="U87" s="447">
        <f t="shared" si="4"/>
        <v>4</v>
      </c>
      <c r="V87" s="448"/>
      <c r="W87" s="449"/>
      <c r="X87" s="447">
        <f t="shared" si="8"/>
        <v>6</v>
      </c>
      <c r="Y87" s="448"/>
      <c r="Z87" s="449"/>
      <c r="AA87" s="444">
        <f t="shared" si="5"/>
        <v>33</v>
      </c>
      <c r="AB87" s="445"/>
      <c r="AC87" s="502"/>
      <c r="AD87" s="494">
        <v>29</v>
      </c>
      <c r="AE87" s="495"/>
      <c r="AF87" s="471">
        <v>125600</v>
      </c>
      <c r="AG87" s="472"/>
      <c r="AH87" s="473"/>
      <c r="AI87" s="281"/>
      <c r="AJ87" s="311">
        <f t="shared" si="9"/>
        <v>10</v>
      </c>
      <c r="AK87" s="279"/>
      <c r="AL87" s="275"/>
      <c r="AM87" s="275"/>
      <c r="AN87" s="275"/>
      <c r="AO87" s="1"/>
      <c r="AP87" s="1"/>
      <c r="AQ87" s="289">
        <v>26</v>
      </c>
      <c r="AR87" s="350" t="s">
        <v>32</v>
      </c>
      <c r="AS87" s="351"/>
      <c r="AT87" s="351"/>
      <c r="AU87" s="352"/>
      <c r="AV87" s="450">
        <v>4</v>
      </c>
      <c r="AW87" s="448"/>
      <c r="AX87" s="449"/>
      <c r="AY87" s="447">
        <v>4</v>
      </c>
      <c r="AZ87" s="448"/>
      <c r="BA87" s="449"/>
      <c r="BB87" s="444">
        <v>18</v>
      </c>
      <c r="BC87" s="445"/>
      <c r="BD87" s="446"/>
      <c r="BE87" s="560">
        <v>27</v>
      </c>
      <c r="BF87" s="561"/>
      <c r="BG87" s="525">
        <v>20600</v>
      </c>
      <c r="BH87" s="526"/>
      <c r="BI87" s="527"/>
      <c r="BJ87" s="343"/>
      <c r="BK87" s="355">
        <v>8</v>
      </c>
      <c r="BL87" s="356"/>
    </row>
    <row r="88" spans="1:64" ht="64.150000000000006" customHeight="1" thickTop="1" thickBot="1">
      <c r="A88" s="18">
        <v>9</v>
      </c>
      <c r="B88" s="240" t="s">
        <v>33</v>
      </c>
      <c r="C88" s="457"/>
      <c r="D88" s="458"/>
      <c r="E88" s="459"/>
      <c r="F88" s="457">
        <v>1</v>
      </c>
      <c r="G88" s="458"/>
      <c r="H88" s="459"/>
      <c r="I88" s="460">
        <v>3</v>
      </c>
      <c r="J88" s="461"/>
      <c r="K88" s="462"/>
      <c r="L88" s="247"/>
      <c r="M88" s="305">
        <f t="shared" si="7"/>
        <v>1</v>
      </c>
      <c r="N88" s="306"/>
      <c r="O88" s="247"/>
      <c r="P88" s="273">
        <v>27</v>
      </c>
      <c r="Q88" s="300" t="str">
        <f t="shared" si="10"/>
        <v>Rio Preto da Eva</v>
      </c>
      <c r="R88" s="301"/>
      <c r="S88" s="301"/>
      <c r="T88" s="302"/>
      <c r="U88" s="447">
        <f t="shared" si="4"/>
        <v>2</v>
      </c>
      <c r="V88" s="448"/>
      <c r="W88" s="449"/>
      <c r="X88" s="447">
        <f t="shared" si="8"/>
        <v>8</v>
      </c>
      <c r="Y88" s="448"/>
      <c r="Z88" s="449"/>
      <c r="AA88" s="444">
        <f t="shared" si="5"/>
        <v>37</v>
      </c>
      <c r="AB88" s="445"/>
      <c r="AC88" s="502"/>
      <c r="AD88" s="494">
        <v>7</v>
      </c>
      <c r="AE88" s="495"/>
      <c r="AF88" s="471">
        <v>165</v>
      </c>
      <c r="AG88" s="472"/>
      <c r="AH88" s="473"/>
      <c r="AI88" s="281"/>
      <c r="AJ88" s="311">
        <f t="shared" si="9"/>
        <v>10</v>
      </c>
      <c r="AK88" s="279"/>
      <c r="AL88" s="275"/>
      <c r="AM88" s="275"/>
      <c r="AN88" s="275"/>
      <c r="AO88" s="1"/>
      <c r="AP88" s="1"/>
      <c r="AQ88" s="289">
        <v>27</v>
      </c>
      <c r="AR88" s="350" t="s">
        <v>33</v>
      </c>
      <c r="AS88" s="351"/>
      <c r="AT88" s="351"/>
      <c r="AU88" s="352"/>
      <c r="AV88" s="450">
        <v>2</v>
      </c>
      <c r="AW88" s="448"/>
      <c r="AX88" s="449"/>
      <c r="AY88" s="447">
        <v>7</v>
      </c>
      <c r="AZ88" s="448"/>
      <c r="BA88" s="449"/>
      <c r="BB88" s="444">
        <v>34</v>
      </c>
      <c r="BC88" s="445"/>
      <c r="BD88" s="446"/>
      <c r="BE88" s="560">
        <v>7</v>
      </c>
      <c r="BF88" s="561"/>
      <c r="BG88" s="525">
        <v>165</v>
      </c>
      <c r="BH88" s="526"/>
      <c r="BI88" s="527"/>
      <c r="BJ88" s="343"/>
      <c r="BK88" s="355">
        <v>9</v>
      </c>
      <c r="BL88" s="258"/>
    </row>
    <row r="89" spans="1:64" ht="64.150000000000006" customHeight="1" thickTop="1" thickBot="1">
      <c r="A89" s="19">
        <v>10</v>
      </c>
      <c r="B89" s="240" t="s">
        <v>34</v>
      </c>
      <c r="C89" s="454"/>
      <c r="D89" s="455"/>
      <c r="E89" s="456"/>
      <c r="F89" s="451"/>
      <c r="G89" s="452"/>
      <c r="H89" s="453"/>
      <c r="I89" s="454"/>
      <c r="J89" s="455"/>
      <c r="K89" s="456"/>
      <c r="L89" s="247"/>
      <c r="M89" s="305">
        <f t="shared" si="7"/>
        <v>0</v>
      </c>
      <c r="N89" s="306"/>
      <c r="O89" s="247"/>
      <c r="P89" s="273">
        <v>28</v>
      </c>
      <c r="Q89" s="300" t="str">
        <f t="shared" si="10"/>
        <v>Tabatinga</v>
      </c>
      <c r="R89" s="301"/>
      <c r="S89" s="301"/>
      <c r="T89" s="302"/>
      <c r="U89" s="447">
        <f t="shared" si="4"/>
        <v>3</v>
      </c>
      <c r="V89" s="448"/>
      <c r="W89" s="449"/>
      <c r="X89" s="447">
        <f t="shared" si="8"/>
        <v>0</v>
      </c>
      <c r="Y89" s="448"/>
      <c r="Z89" s="449"/>
      <c r="AA89" s="444">
        <f t="shared" si="5"/>
        <v>0</v>
      </c>
      <c r="AB89" s="445"/>
      <c r="AC89" s="502"/>
      <c r="AD89" s="494">
        <v>4</v>
      </c>
      <c r="AE89" s="495"/>
      <c r="AF89" s="471">
        <v>0</v>
      </c>
      <c r="AG89" s="472"/>
      <c r="AH89" s="473"/>
      <c r="AI89" s="281"/>
      <c r="AJ89" s="311">
        <f t="shared" si="9"/>
        <v>3</v>
      </c>
      <c r="AK89" s="279"/>
      <c r="AL89" s="275"/>
      <c r="AM89" s="275"/>
      <c r="AN89" s="275"/>
      <c r="AO89" s="1"/>
      <c r="AP89" s="1"/>
      <c r="AQ89" s="289">
        <v>28</v>
      </c>
      <c r="AR89" s="350" t="s">
        <v>34</v>
      </c>
      <c r="AS89" s="351"/>
      <c r="AT89" s="351"/>
      <c r="AU89" s="352"/>
      <c r="AV89" s="450">
        <v>3</v>
      </c>
      <c r="AW89" s="448"/>
      <c r="AX89" s="449"/>
      <c r="AY89" s="447">
        <v>0</v>
      </c>
      <c r="AZ89" s="448"/>
      <c r="BA89" s="449"/>
      <c r="BB89" s="444">
        <v>0</v>
      </c>
      <c r="BC89" s="445"/>
      <c r="BD89" s="446"/>
      <c r="BE89" s="560">
        <v>4</v>
      </c>
      <c r="BF89" s="561"/>
      <c r="BG89" s="525">
        <v>0</v>
      </c>
      <c r="BH89" s="526"/>
      <c r="BI89" s="527"/>
      <c r="BJ89" s="343"/>
      <c r="BK89" s="355">
        <v>3</v>
      </c>
    </row>
    <row r="90" spans="1:64" ht="64.150000000000006" customHeight="1" thickTop="1" thickBot="1">
      <c r="A90" s="236"/>
      <c r="B90" s="240" t="s">
        <v>415</v>
      </c>
      <c r="C90" s="457"/>
      <c r="D90" s="458"/>
      <c r="E90" s="459"/>
      <c r="F90" s="457"/>
      <c r="G90" s="458"/>
      <c r="H90" s="459"/>
      <c r="I90" s="460"/>
      <c r="J90" s="461"/>
      <c r="K90" s="462"/>
      <c r="L90" s="247"/>
      <c r="M90" s="434">
        <f t="shared" si="7"/>
        <v>0</v>
      </c>
      <c r="N90" s="435"/>
      <c r="O90" s="247"/>
      <c r="P90" s="273">
        <v>29</v>
      </c>
      <c r="Q90" s="300" t="str">
        <f t="shared" si="10"/>
        <v>Tapauá</v>
      </c>
      <c r="R90" s="301"/>
      <c r="S90" s="301"/>
      <c r="T90" s="302"/>
      <c r="U90" s="447">
        <f t="shared" si="4"/>
        <v>1</v>
      </c>
      <c r="V90" s="448"/>
      <c r="W90" s="449"/>
      <c r="X90" s="447">
        <f t="shared" si="8"/>
        <v>4</v>
      </c>
      <c r="Y90" s="448"/>
      <c r="Z90" s="449"/>
      <c r="AA90" s="444">
        <f t="shared" si="5"/>
        <v>27</v>
      </c>
      <c r="AB90" s="445"/>
      <c r="AC90" s="502"/>
      <c r="AD90" s="494">
        <v>6</v>
      </c>
      <c r="AE90" s="495"/>
      <c r="AF90" s="471">
        <v>7100</v>
      </c>
      <c r="AG90" s="472"/>
      <c r="AH90" s="473"/>
      <c r="AI90" s="281"/>
      <c r="AJ90" s="311">
        <f t="shared" si="9"/>
        <v>5</v>
      </c>
      <c r="AK90" s="279"/>
      <c r="AL90" s="275"/>
      <c r="AM90" s="275"/>
      <c r="AN90" s="275"/>
      <c r="AO90" s="1"/>
      <c r="AP90" s="1"/>
      <c r="AQ90" s="289">
        <v>29</v>
      </c>
      <c r="AR90" s="350" t="s">
        <v>415</v>
      </c>
      <c r="AS90" s="351"/>
      <c r="AT90" s="351"/>
      <c r="AU90" s="352"/>
      <c r="AV90" s="450">
        <v>1</v>
      </c>
      <c r="AW90" s="448"/>
      <c r="AX90" s="449"/>
      <c r="AY90" s="447">
        <v>4</v>
      </c>
      <c r="AZ90" s="448"/>
      <c r="BA90" s="449"/>
      <c r="BB90" s="444">
        <v>27</v>
      </c>
      <c r="BC90" s="445"/>
      <c r="BD90" s="446"/>
      <c r="BE90" s="560">
        <v>5</v>
      </c>
      <c r="BF90" s="561"/>
      <c r="BG90" s="525">
        <v>7100</v>
      </c>
      <c r="BH90" s="526"/>
      <c r="BI90" s="527"/>
      <c r="BJ90" s="343"/>
      <c r="BK90" s="355">
        <v>6</v>
      </c>
    </row>
    <row r="91" spans="1:64" s="357" customFormat="1" ht="64.150000000000006" customHeight="1" thickTop="1" thickBot="1">
      <c r="A91" s="236"/>
      <c r="B91" s="240" t="s">
        <v>35</v>
      </c>
      <c r="C91" s="457">
        <v>1</v>
      </c>
      <c r="D91" s="458"/>
      <c r="E91" s="459"/>
      <c r="F91" s="457"/>
      <c r="G91" s="458"/>
      <c r="H91" s="459"/>
      <c r="I91" s="460"/>
      <c r="J91" s="461"/>
      <c r="K91" s="462"/>
      <c r="L91" s="247"/>
      <c r="M91" s="434">
        <f>SUM(C91:H91)</f>
        <v>1</v>
      </c>
      <c r="N91" s="435"/>
      <c r="O91" s="247"/>
      <c r="P91" s="273">
        <v>30</v>
      </c>
      <c r="Q91" s="300" t="str">
        <f t="shared" si="10"/>
        <v>Tefé</v>
      </c>
      <c r="R91" s="301"/>
      <c r="S91" s="301"/>
      <c r="T91" s="302"/>
      <c r="U91" s="447">
        <f t="shared" si="4"/>
        <v>7</v>
      </c>
      <c r="V91" s="448"/>
      <c r="W91" s="449"/>
      <c r="X91" s="447">
        <f t="shared" si="8"/>
        <v>5</v>
      </c>
      <c r="Y91" s="448"/>
      <c r="Z91" s="449"/>
      <c r="AA91" s="444">
        <f t="shared" si="5"/>
        <v>11</v>
      </c>
      <c r="AB91" s="445"/>
      <c r="AC91" s="502"/>
      <c r="AD91" s="494">
        <v>15</v>
      </c>
      <c r="AE91" s="495"/>
      <c r="AF91" s="471">
        <v>250</v>
      </c>
      <c r="AG91" s="503"/>
      <c r="AH91" s="504"/>
      <c r="AI91" s="281"/>
      <c r="AJ91" s="311">
        <f t="shared" si="9"/>
        <v>12</v>
      </c>
      <c r="AK91" s="279"/>
      <c r="AL91" s="275"/>
      <c r="AM91" s="275"/>
      <c r="AN91" s="275"/>
      <c r="AO91" s="1"/>
      <c r="AP91" s="1"/>
      <c r="AQ91" s="289">
        <v>30</v>
      </c>
      <c r="AR91" s="350" t="s">
        <v>16035</v>
      </c>
      <c r="AS91" s="351"/>
      <c r="AT91" s="351"/>
      <c r="AU91" s="352"/>
      <c r="AV91" s="464">
        <v>6</v>
      </c>
      <c r="AW91" s="465"/>
      <c r="AX91" s="466"/>
      <c r="AY91" s="467">
        <v>5</v>
      </c>
      <c r="AZ91" s="465"/>
      <c r="BA91" s="466"/>
      <c r="BB91" s="468">
        <v>11</v>
      </c>
      <c r="BC91" s="469"/>
      <c r="BD91" s="470"/>
      <c r="BE91" s="560">
        <v>13</v>
      </c>
      <c r="BF91" s="561"/>
      <c r="BG91" s="525">
        <v>250</v>
      </c>
      <c r="BH91" s="570"/>
      <c r="BI91" s="571"/>
      <c r="BJ91" s="343"/>
      <c r="BK91" s="355">
        <v>11</v>
      </c>
    </row>
    <row r="92" spans="1:64" ht="64.150000000000006" customHeight="1" thickTop="1" thickBot="1">
      <c r="A92" s="18">
        <v>11</v>
      </c>
      <c r="B92" s="240" t="s">
        <v>16033</v>
      </c>
      <c r="C92" s="457"/>
      <c r="D92" s="458"/>
      <c r="E92" s="459"/>
      <c r="F92" s="457"/>
      <c r="G92" s="458"/>
      <c r="H92" s="459"/>
      <c r="I92" s="454"/>
      <c r="J92" s="455"/>
      <c r="K92" s="456"/>
      <c r="L92" s="247"/>
      <c r="M92" s="305">
        <f t="shared" si="7"/>
        <v>0</v>
      </c>
      <c r="N92" s="306"/>
      <c r="O92" s="247"/>
      <c r="P92" s="273">
        <v>31</v>
      </c>
      <c r="Q92" s="300" t="str">
        <f t="shared" si="10"/>
        <v>Urucurituba</v>
      </c>
      <c r="R92" s="301"/>
      <c r="S92" s="301"/>
      <c r="T92" s="302"/>
      <c r="U92" s="447">
        <f t="shared" si="4"/>
        <v>0</v>
      </c>
      <c r="V92" s="448"/>
      <c r="W92" s="449"/>
      <c r="X92" s="447">
        <f t="shared" si="8"/>
        <v>0</v>
      </c>
      <c r="Y92" s="448"/>
      <c r="Z92" s="449"/>
      <c r="AA92" s="444">
        <f t="shared" si="5"/>
        <v>0</v>
      </c>
      <c r="AB92" s="445"/>
      <c r="AC92" s="502"/>
      <c r="AD92" s="494">
        <v>17</v>
      </c>
      <c r="AE92" s="495"/>
      <c r="AF92" s="471">
        <v>0</v>
      </c>
      <c r="AG92" s="472"/>
      <c r="AH92" s="473"/>
      <c r="AI92" s="281"/>
      <c r="AJ92" s="311">
        <f t="shared" si="9"/>
        <v>0</v>
      </c>
      <c r="AK92" s="279"/>
      <c r="AL92" s="275"/>
      <c r="AM92" s="275"/>
      <c r="AN92" s="275"/>
      <c r="AO92" s="1"/>
      <c r="AP92" s="1"/>
      <c r="AQ92" s="289">
        <v>31</v>
      </c>
      <c r="AR92" s="350" t="s">
        <v>16033</v>
      </c>
      <c r="AS92" s="351"/>
      <c r="AT92" s="351"/>
      <c r="AU92" s="352"/>
      <c r="AV92" s="686">
        <v>0</v>
      </c>
      <c r="AW92" s="573"/>
      <c r="AX92" s="574"/>
      <c r="AY92" s="572">
        <v>0</v>
      </c>
      <c r="AZ92" s="573"/>
      <c r="BA92" s="574"/>
      <c r="BB92" s="575">
        <v>0</v>
      </c>
      <c r="BC92" s="576"/>
      <c r="BD92" s="577"/>
      <c r="BE92" s="566">
        <v>14</v>
      </c>
      <c r="BF92" s="567"/>
      <c r="BG92" s="525">
        <v>0</v>
      </c>
      <c r="BH92" s="526"/>
      <c r="BI92" s="527"/>
      <c r="BJ92" s="343"/>
      <c r="BK92" s="355">
        <v>0</v>
      </c>
    </row>
    <row r="93" spans="1:64" ht="64.150000000000006" customHeight="1" thickTop="1" thickBot="1">
      <c r="A93" s="20"/>
      <c r="B93" s="250" t="s">
        <v>23</v>
      </c>
      <c r="C93" s="475">
        <f>SUM(C62:E92)</f>
        <v>13</v>
      </c>
      <c r="D93" s="476"/>
      <c r="E93" s="477"/>
      <c r="F93" s="475">
        <f>SUM(F62:H92)</f>
        <v>25</v>
      </c>
      <c r="G93" s="478"/>
      <c r="H93" s="479"/>
      <c r="I93" s="475">
        <f>SUM(I62:K92)</f>
        <v>168</v>
      </c>
      <c r="J93" s="476"/>
      <c r="K93" s="477"/>
      <c r="L93" s="15"/>
      <c r="M93" s="480">
        <f>SUM(M62:M92)</f>
        <v>38</v>
      </c>
      <c r="N93" s="481"/>
      <c r="O93" s="15"/>
      <c r="P93" s="270" t="s">
        <v>23</v>
      </c>
      <c r="Q93" s="271"/>
      <c r="R93" s="271"/>
      <c r="S93" s="271"/>
      <c r="T93" s="272"/>
      <c r="U93" s="628">
        <f>SUM(U62:W92)</f>
        <v>480</v>
      </c>
      <c r="V93" s="629"/>
      <c r="W93" s="630"/>
      <c r="X93" s="628">
        <f>SUM(X62:Z92)</f>
        <v>697</v>
      </c>
      <c r="Y93" s="629"/>
      <c r="Z93" s="630"/>
      <c r="AA93" s="628">
        <f>SUM(AA62:AC92)</f>
        <v>2763</v>
      </c>
      <c r="AB93" s="629"/>
      <c r="AC93" s="630"/>
      <c r="AD93" s="628">
        <f>SUM(AD62:AE92)</f>
        <v>696</v>
      </c>
      <c r="AE93" s="629"/>
      <c r="AF93" s="688">
        <f>SUM(AF62:AH92)</f>
        <v>1557725</v>
      </c>
      <c r="AG93" s="689"/>
      <c r="AH93" s="689"/>
      <c r="AI93" s="282"/>
      <c r="AJ93" s="408">
        <f>SUM(AJ62:AJ92)</f>
        <v>1177</v>
      </c>
      <c r="AK93" s="279"/>
      <c r="AL93" s="277"/>
      <c r="AM93" s="277"/>
      <c r="AN93" s="277"/>
      <c r="AO93" s="1"/>
      <c r="AP93" s="1"/>
      <c r="AQ93" s="493" t="s">
        <v>23</v>
      </c>
      <c r="AR93" s="493"/>
      <c r="AS93" s="493"/>
      <c r="AT93" s="493"/>
      <c r="AU93" s="493"/>
      <c r="AV93" s="441">
        <f>SUM(AV62:AX92)</f>
        <v>467</v>
      </c>
      <c r="AW93" s="442"/>
      <c r="AX93" s="443"/>
      <c r="AY93" s="441">
        <f>SUM(AY62:BA92)</f>
        <v>672</v>
      </c>
      <c r="AZ93" s="442"/>
      <c r="BA93" s="443"/>
      <c r="BB93" s="441">
        <f>SUM(BB62:BD92)</f>
        <v>2595</v>
      </c>
      <c r="BC93" s="442"/>
      <c r="BD93" s="442"/>
      <c r="BE93" s="568" t="e">
        <f>SUM(AJ62+BK59BE59:BF92)</f>
        <v>#NAME?</v>
      </c>
      <c r="BF93" s="569"/>
      <c r="BG93" s="563">
        <f>SUM(BG62:BI92)</f>
        <v>1422884</v>
      </c>
      <c r="BH93" s="564"/>
      <c r="BI93" s="565"/>
      <c r="BJ93" s="344"/>
      <c r="BK93" s="341">
        <f>SUM(BK62:BK92)</f>
        <v>1132</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685"/>
      <c r="AR94" s="685"/>
      <c r="AS94" s="685"/>
      <c r="AT94" s="685"/>
      <c r="AU94" s="685"/>
      <c r="AV94" s="303"/>
      <c r="AW94" s="303"/>
      <c r="AX94" s="303"/>
      <c r="AY94" s="303"/>
      <c r="AZ94" s="303"/>
      <c r="BA94" s="303"/>
      <c r="BB94" s="303"/>
      <c r="BC94" s="303"/>
      <c r="BD94" s="303"/>
      <c r="BE94" s="304"/>
      <c r="BF94" s="304"/>
    </row>
    <row r="95" spans="1:64" ht="52.15" customHeight="1">
      <c r="A95" s="636" t="str">
        <f>CONCATENATE("INCÊNDIOS - RESUMO DE "&amp;TEXT(AQ3,"DD")&amp;"/"&amp;TEXT(AQ3,"MM")&amp;"/"&amp;TEXT(AQ3,"AAA"))</f>
        <v>INCÊNDIOS - RESUMO DE 15/08/2026</v>
      </c>
      <c r="B95" s="637"/>
      <c r="C95" s="637"/>
      <c r="D95" s="637"/>
      <c r="E95" s="637"/>
      <c r="F95" s="637"/>
      <c r="G95" s="637"/>
      <c r="H95" s="637"/>
      <c r="I95" s="637"/>
      <c r="J95" s="637"/>
      <c r="K95" s="637"/>
      <c r="L95" s="637"/>
      <c r="M95" s="637"/>
      <c r="N95" s="638"/>
      <c r="O95" s="1"/>
      <c r="P95" s="704" t="str">
        <f>CONCATENATE("INCÊNDIOS - OCORRÊNCIAS DE 01/06/2026 ATÉ " &amp;TEXT(AQ3,"DD")&amp;"/"&amp;TEXT(AQ3,"MM")&amp;"/"&amp;TEXT(AQ3,"AAA"))</f>
        <v>INCÊNDIOS - OCORRÊNCIAS DE 01/06/2026 ATÉ 15/08/2026</v>
      </c>
      <c r="Q95" s="705"/>
      <c r="R95" s="705"/>
      <c r="S95" s="705"/>
      <c r="T95" s="705"/>
      <c r="U95" s="705"/>
      <c r="V95" s="705"/>
      <c r="W95" s="705"/>
      <c r="X95" s="705"/>
      <c r="Y95" s="705"/>
      <c r="Z95" s="705"/>
      <c r="AA95" s="705"/>
      <c r="AB95" s="705"/>
      <c r="AC95" s="705"/>
      <c r="AD95" s="705"/>
      <c r="AE95" s="705"/>
      <c r="AF95" s="706"/>
      <c r="AG95" s="1"/>
      <c r="AH95" s="682" t="s">
        <v>16006</v>
      </c>
      <c r="AI95" s="683"/>
      <c r="AJ95" s="683"/>
      <c r="AK95" s="683"/>
      <c r="AL95" s="683"/>
      <c r="AM95" s="684"/>
      <c r="AN95" s="1"/>
      <c r="AO95" s="1"/>
      <c r="AP95" s="1"/>
      <c r="AQ95" s="685"/>
      <c r="AR95" s="685"/>
      <c r="AS95" s="685"/>
      <c r="AT95" s="685"/>
      <c r="AU95" s="685"/>
      <c r="AV95" s="440"/>
      <c r="AW95" s="440"/>
      <c r="AX95" s="440"/>
      <c r="AY95" s="440"/>
      <c r="AZ95" s="440"/>
      <c r="BA95" s="440"/>
      <c r="BB95" s="440"/>
      <c r="BC95" s="440"/>
      <c r="BD95" s="440"/>
      <c r="BE95" s="579"/>
      <c r="BF95" s="579"/>
    </row>
    <row r="96" spans="1:64" ht="242.65" customHeight="1">
      <c r="A96" s="639" t="s">
        <v>70</v>
      </c>
      <c r="B96" s="640"/>
      <c r="C96" s="644" t="s">
        <v>67</v>
      </c>
      <c r="D96" s="645"/>
      <c r="E96" s="646"/>
      <c r="F96" s="548" t="s">
        <v>68</v>
      </c>
      <c r="G96" s="549"/>
      <c r="H96" s="550"/>
      <c r="I96" s="656" t="s">
        <v>16007</v>
      </c>
      <c r="J96" s="657"/>
      <c r="K96" s="658"/>
      <c r="L96" s="323"/>
      <c r="M96" s="641" t="s">
        <v>16008</v>
      </c>
      <c r="N96" s="642"/>
      <c r="P96" s="543" t="s">
        <v>70</v>
      </c>
      <c r="Q96" s="546"/>
      <c r="R96" s="546"/>
      <c r="S96" s="546"/>
      <c r="T96" s="544"/>
      <c r="U96" s="680" t="s">
        <v>67</v>
      </c>
      <c r="V96" s="681"/>
      <c r="W96" s="681"/>
      <c r="X96" s="680" t="s">
        <v>68</v>
      </c>
      <c r="Y96" s="681"/>
      <c r="Z96" s="681"/>
      <c r="AA96" s="722" t="s">
        <v>16007</v>
      </c>
      <c r="AB96" s="723"/>
      <c r="AC96" s="724"/>
      <c r="AD96" s="1"/>
      <c r="AE96" s="680" t="s">
        <v>16008</v>
      </c>
      <c r="AF96" s="680"/>
      <c r="AG96" s="1"/>
      <c r="AH96" s="731" t="s">
        <v>16018</v>
      </c>
      <c r="AI96" s="732"/>
      <c r="AJ96" s="732"/>
      <c r="AK96" s="732"/>
      <c r="AL96" s="732"/>
      <c r="AM96" s="733"/>
      <c r="AN96" s="1"/>
      <c r="AO96" s="1"/>
      <c r="AP96" s="1"/>
      <c r="AQ96" s="1"/>
      <c r="AU96" s="1"/>
      <c r="AV96" s="1"/>
      <c r="AW96" s="1"/>
      <c r="AX96" s="1"/>
      <c r="AY96" s="1"/>
      <c r="AZ96" s="1"/>
      <c r="BA96" s="1"/>
      <c r="BC96" s="1"/>
      <c r="BD96" s="1"/>
      <c r="BF96" s="1"/>
    </row>
    <row r="97" spans="1:58" ht="52.15" customHeight="1">
      <c r="A97" s="541" t="s">
        <v>21</v>
      </c>
      <c r="B97" s="542"/>
      <c r="C97" s="439">
        <f>C62</f>
        <v>8</v>
      </c>
      <c r="D97" s="557"/>
      <c r="E97" s="557"/>
      <c r="F97" s="439">
        <f>F62</f>
        <v>12</v>
      </c>
      <c r="G97" s="439"/>
      <c r="H97" s="439"/>
      <c r="I97" s="558">
        <f>I62</f>
        <v>27</v>
      </c>
      <c r="J97" s="558"/>
      <c r="K97" s="558"/>
      <c r="L97" s="1"/>
      <c r="M97" s="491">
        <f>SUM(C97:H97)</f>
        <v>20</v>
      </c>
      <c r="N97" s="492"/>
      <c r="P97" s="541" t="s">
        <v>21</v>
      </c>
      <c r="Q97" s="547"/>
      <c r="R97" s="547"/>
      <c r="S97" s="547"/>
      <c r="T97" s="542"/>
      <c r="U97" s="439">
        <f>U62</f>
        <v>374</v>
      </c>
      <c r="V97" s="557"/>
      <c r="W97" s="557"/>
      <c r="X97" s="439">
        <f>X62</f>
        <v>329</v>
      </c>
      <c r="Y97" s="557"/>
      <c r="Z97" s="557"/>
      <c r="AA97" s="707">
        <f>AA62</f>
        <v>715</v>
      </c>
      <c r="AB97" s="708"/>
      <c r="AC97" s="709"/>
      <c r="AD97" s="1"/>
      <c r="AE97" s="703">
        <f>U97+X97</f>
        <v>703</v>
      </c>
      <c r="AF97" s="703"/>
      <c r="AG97" s="1"/>
      <c r="AH97" s="734"/>
      <c r="AI97" s="735"/>
      <c r="AJ97" s="735"/>
      <c r="AK97" s="735"/>
      <c r="AL97" s="735"/>
      <c r="AM97" s="736"/>
      <c r="AN97" s="1"/>
      <c r="AO97" s="1"/>
      <c r="AP97" s="1"/>
      <c r="AQ97" s="1"/>
      <c r="AU97" s="1"/>
      <c r="AV97" s="1"/>
      <c r="AW97" s="284"/>
      <c r="AX97" s="284"/>
      <c r="AY97" s="284"/>
      <c r="AZ97" s="284"/>
      <c r="BA97" s="284"/>
      <c r="BC97" s="1"/>
      <c r="BD97" s="1"/>
      <c r="BF97" s="1"/>
    </row>
    <row r="98" spans="1:58" ht="52.15" customHeight="1">
      <c r="A98" s="541" t="s">
        <v>22</v>
      </c>
      <c r="B98" s="542"/>
      <c r="C98" s="439">
        <f>SUM(C64:C92)</f>
        <v>5</v>
      </c>
      <c r="D98" s="557"/>
      <c r="E98" s="557"/>
      <c r="F98" s="439">
        <f>SUM(F64:F92)</f>
        <v>11</v>
      </c>
      <c r="G98" s="439"/>
      <c r="H98" s="439"/>
      <c r="I98" s="558">
        <f>SUM(I64:I92)</f>
        <v>134</v>
      </c>
      <c r="J98" s="558"/>
      <c r="K98" s="558"/>
      <c r="L98" s="1"/>
      <c r="M98" s="491">
        <f>SUM(C98:H98)</f>
        <v>16</v>
      </c>
      <c r="N98" s="492"/>
      <c r="P98" s="541" t="s">
        <v>22</v>
      </c>
      <c r="Q98" s="547"/>
      <c r="R98" s="547"/>
      <c r="S98" s="547"/>
      <c r="T98" s="542"/>
      <c r="U98" s="439">
        <f>SUM(U63:U92)</f>
        <v>106</v>
      </c>
      <c r="V98" s="557"/>
      <c r="W98" s="557"/>
      <c r="X98" s="439">
        <f>SUM(X63:Z92)</f>
        <v>368</v>
      </c>
      <c r="Y98" s="557"/>
      <c r="Z98" s="557"/>
      <c r="AA98" s="707">
        <f>SUM(AA63:AB92)</f>
        <v>2048</v>
      </c>
      <c r="AB98" s="708"/>
      <c r="AC98" s="709"/>
      <c r="AD98" s="1"/>
      <c r="AE98" s="703">
        <f>U98+X98</f>
        <v>474</v>
      </c>
      <c r="AF98" s="703"/>
      <c r="AG98" s="1"/>
      <c r="AH98" s="734"/>
      <c r="AI98" s="735"/>
      <c r="AJ98" s="735"/>
      <c r="AK98" s="735"/>
      <c r="AL98" s="735"/>
      <c r="AM98" s="736"/>
      <c r="AN98" s="1"/>
      <c r="AO98" s="1"/>
      <c r="AP98" s="1"/>
      <c r="AQ98" s="1"/>
      <c r="AU98" s="1"/>
      <c r="AV98" s="1"/>
      <c r="AW98" s="284"/>
      <c r="AX98" s="284"/>
      <c r="AY98" s="284"/>
      <c r="AZ98" s="284"/>
      <c r="BA98" s="284"/>
      <c r="BC98" s="1"/>
      <c r="BD98" s="1"/>
      <c r="BF98" s="1"/>
    </row>
    <row r="99" spans="1:58" ht="52.15" customHeight="1">
      <c r="A99" s="543" t="s">
        <v>23</v>
      </c>
      <c r="B99" s="544"/>
      <c r="C99" s="545">
        <f>SUM(C97:E98)</f>
        <v>13</v>
      </c>
      <c r="D99" s="643"/>
      <c r="E99" s="643"/>
      <c r="F99" s="545">
        <f>SUM(F97:H98)</f>
        <v>23</v>
      </c>
      <c r="G99" s="545"/>
      <c r="H99" s="545"/>
      <c r="I99" s="559">
        <f>SUM(I97:I98)</f>
        <v>161</v>
      </c>
      <c r="J99" s="559"/>
      <c r="K99" s="559"/>
      <c r="L99" s="1"/>
      <c r="M99" s="641">
        <f>SUM(M97:M98)</f>
        <v>36</v>
      </c>
      <c r="N99" s="642"/>
      <c r="P99" s="554" t="s">
        <v>23</v>
      </c>
      <c r="Q99" s="555"/>
      <c r="R99" s="555"/>
      <c r="S99" s="555"/>
      <c r="T99" s="556"/>
      <c r="U99" s="545">
        <f>SUM(U97:W98)</f>
        <v>480</v>
      </c>
      <c r="V99" s="643"/>
      <c r="W99" s="643"/>
      <c r="X99" s="545">
        <f>SUM(X97:X98)</f>
        <v>697</v>
      </c>
      <c r="Y99" s="643"/>
      <c r="Z99" s="643"/>
      <c r="AA99" s="722">
        <f>SUM(AA97:AA98)</f>
        <v>2763</v>
      </c>
      <c r="AB99" s="723"/>
      <c r="AC99" s="724"/>
      <c r="AD99" s="1"/>
      <c r="AE99" s="545">
        <f>SUM(AE97:AE98)</f>
        <v>1177</v>
      </c>
      <c r="AF99" s="545"/>
      <c r="AG99" s="1"/>
      <c r="AH99" s="737"/>
      <c r="AI99" s="738"/>
      <c r="AJ99" s="738"/>
      <c r="AK99" s="738"/>
      <c r="AL99" s="738"/>
      <c r="AM99" s="739"/>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53" t="str">
        <f>CONCATENATE("OUTRAS OCORRÊNCIAS DIÁRIAS EM "&amp;TEXT(AQ3,"dd")&amp;"/"&amp;TEXT(AQ3,"mm")&amp;"/"&amp;TEXT(AQ3,"aaa"))</f>
        <v>OUTRAS OCORRÊNCIAS DIÁRIAS EM 15/08/2026</v>
      </c>
      <c r="B101" s="654"/>
      <c r="C101" s="654"/>
      <c r="D101" s="654"/>
      <c r="E101" s="654"/>
      <c r="F101" s="654"/>
      <c r="G101" s="654"/>
      <c r="H101" s="654"/>
      <c r="I101" s="654"/>
      <c r="J101" s="654"/>
      <c r="K101" s="654"/>
      <c r="L101" s="654"/>
      <c r="M101" s="654"/>
      <c r="N101" s="654"/>
      <c r="O101" s="654"/>
      <c r="P101" s="654"/>
      <c r="Q101" s="654"/>
      <c r="R101" s="654"/>
      <c r="S101" s="655"/>
      <c r="T101" s="6"/>
      <c r="U101" s="698" t="s">
        <v>76</v>
      </c>
      <c r="V101" s="699"/>
      <c r="W101" s="699"/>
      <c r="X101" s="699"/>
      <c r="Y101" s="699"/>
      <c r="Z101" s="699"/>
      <c r="AA101" s="699"/>
      <c r="AB101" s="699"/>
      <c r="AC101" s="699"/>
      <c r="AD101" s="699"/>
      <c r="AE101" s="699"/>
      <c r="AF101" s="699"/>
      <c r="AG101" s="699"/>
      <c r="AH101" s="699"/>
      <c r="AI101" s="699"/>
      <c r="AJ101" s="699"/>
      <c r="AK101" s="699"/>
      <c r="AL101" s="699"/>
      <c r="AM101" s="700"/>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50" t="s">
        <v>71</v>
      </c>
      <c r="D102" s="651"/>
      <c r="E102" s="651"/>
      <c r="F102" s="652"/>
      <c r="G102" s="650" t="s">
        <v>72</v>
      </c>
      <c r="H102" s="651"/>
      <c r="I102" s="652"/>
      <c r="J102" s="650" t="s">
        <v>73</v>
      </c>
      <c r="K102" s="651"/>
      <c r="L102" s="652"/>
      <c r="M102" s="647" t="s">
        <v>74</v>
      </c>
      <c r="N102" s="648"/>
      <c r="O102" s="648"/>
      <c r="P102" s="649"/>
      <c r="Q102" s="650" t="s">
        <v>75</v>
      </c>
      <c r="R102" s="651"/>
      <c r="S102" s="652"/>
      <c r="T102" s="1"/>
      <c r="U102" s="747" t="s">
        <v>77</v>
      </c>
      <c r="V102" s="748"/>
      <c r="W102" s="748"/>
      <c r="X102" s="748"/>
      <c r="Y102" s="749"/>
      <c r="Z102" s="482" t="s">
        <v>71</v>
      </c>
      <c r="AA102" s="483"/>
      <c r="AB102" s="744"/>
      <c r="AC102" s="482" t="s">
        <v>72</v>
      </c>
      <c r="AD102" s="744"/>
      <c r="AE102" s="482" t="s">
        <v>73</v>
      </c>
      <c r="AF102" s="713" t="s">
        <v>74</v>
      </c>
      <c r="AG102" s="714"/>
      <c r="AH102" s="714"/>
      <c r="AI102" s="714"/>
      <c r="AJ102" s="715"/>
      <c r="AK102" s="482" t="s">
        <v>75</v>
      </c>
      <c r="AL102" s="483"/>
      <c r="AM102" s="484"/>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36">
        <v>13</v>
      </c>
      <c r="D103" s="437"/>
      <c r="E103" s="437"/>
      <c r="F103" s="438"/>
      <c r="G103" s="436">
        <v>4</v>
      </c>
      <c r="H103" s="437"/>
      <c r="I103" s="438"/>
      <c r="J103" s="436">
        <v>2</v>
      </c>
      <c r="K103" s="437"/>
      <c r="L103" s="438"/>
      <c r="M103" s="436">
        <v>1</v>
      </c>
      <c r="N103" s="437"/>
      <c r="O103" s="437"/>
      <c r="P103" s="438"/>
      <c r="Q103" s="436"/>
      <c r="R103" s="437"/>
      <c r="S103" s="463"/>
      <c r="T103" s="1"/>
      <c r="U103" s="750"/>
      <c r="V103" s="751"/>
      <c r="W103" s="751"/>
      <c r="X103" s="751"/>
      <c r="Y103" s="752"/>
      <c r="Z103" s="485"/>
      <c r="AA103" s="486"/>
      <c r="AB103" s="745"/>
      <c r="AC103" s="485"/>
      <c r="AD103" s="745"/>
      <c r="AE103" s="485"/>
      <c r="AF103" s="716"/>
      <c r="AG103" s="717"/>
      <c r="AH103" s="717"/>
      <c r="AI103" s="717"/>
      <c r="AJ103" s="718"/>
      <c r="AK103" s="485"/>
      <c r="AL103" s="486"/>
      <c r="AM103" s="487"/>
      <c r="AN103" s="1"/>
      <c r="AO103" s="1"/>
      <c r="AP103" s="1"/>
      <c r="AQ103" s="1"/>
      <c r="AU103" s="1"/>
      <c r="AV103" s="1"/>
      <c r="AW103" s="284"/>
      <c r="AX103" s="284"/>
      <c r="AY103" s="284"/>
      <c r="AZ103" s="284"/>
      <c r="BA103" s="284"/>
      <c r="BC103" s="1"/>
      <c r="BD103" s="1"/>
      <c r="BF103" s="1"/>
    </row>
    <row r="104" spans="1:58" ht="52.15" customHeight="1" thickBot="1">
      <c r="A104" s="22"/>
      <c r="B104" s="23" t="s">
        <v>145</v>
      </c>
      <c r="C104" s="436"/>
      <c r="D104" s="437"/>
      <c r="E104" s="437"/>
      <c r="F104" s="438"/>
      <c r="G104" s="436"/>
      <c r="H104" s="437"/>
      <c r="I104" s="438"/>
      <c r="J104" s="436"/>
      <c r="K104" s="437"/>
      <c r="L104" s="438"/>
      <c r="M104" s="436"/>
      <c r="N104" s="437"/>
      <c r="O104" s="437"/>
      <c r="P104" s="438"/>
      <c r="Q104" s="436"/>
      <c r="R104" s="437"/>
      <c r="S104" s="463"/>
      <c r="T104" s="1"/>
      <c r="U104" s="750"/>
      <c r="V104" s="751"/>
      <c r="W104" s="751"/>
      <c r="X104" s="751"/>
      <c r="Y104" s="752"/>
      <c r="Z104" s="485"/>
      <c r="AA104" s="486"/>
      <c r="AB104" s="745"/>
      <c r="AC104" s="485"/>
      <c r="AD104" s="745"/>
      <c r="AE104" s="485"/>
      <c r="AF104" s="716"/>
      <c r="AG104" s="717"/>
      <c r="AH104" s="717"/>
      <c r="AI104" s="717"/>
      <c r="AJ104" s="718"/>
      <c r="AK104" s="485"/>
      <c r="AL104" s="486"/>
      <c r="AM104" s="487"/>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36"/>
      <c r="D105" s="437"/>
      <c r="E105" s="437"/>
      <c r="F105" s="438"/>
      <c r="G105" s="436"/>
      <c r="H105" s="437"/>
      <c r="I105" s="438"/>
      <c r="J105" s="436"/>
      <c r="K105" s="437"/>
      <c r="L105" s="438"/>
      <c r="M105" s="436"/>
      <c r="N105" s="437"/>
      <c r="O105" s="437"/>
      <c r="P105" s="438"/>
      <c r="Q105" s="436"/>
      <c r="R105" s="437"/>
      <c r="S105" s="463"/>
      <c r="T105" s="1"/>
      <c r="U105" s="753"/>
      <c r="V105" s="754"/>
      <c r="W105" s="754"/>
      <c r="X105" s="754"/>
      <c r="Y105" s="755"/>
      <c r="Z105" s="488"/>
      <c r="AA105" s="489"/>
      <c r="AB105" s="746"/>
      <c r="AC105" s="488"/>
      <c r="AD105" s="746"/>
      <c r="AE105" s="488"/>
      <c r="AF105" s="719"/>
      <c r="AG105" s="720"/>
      <c r="AH105" s="720"/>
      <c r="AI105" s="720"/>
      <c r="AJ105" s="721"/>
      <c r="AK105" s="488"/>
      <c r="AL105" s="489"/>
      <c r="AM105" s="490"/>
      <c r="AN105" s="1"/>
      <c r="AO105" s="1"/>
      <c r="AP105" s="1"/>
      <c r="AQ105" s="1"/>
      <c r="AU105" s="1"/>
      <c r="AV105" s="1"/>
      <c r="AW105" s="1"/>
      <c r="AX105" s="1"/>
      <c r="AY105" s="1"/>
      <c r="AZ105" s="1"/>
      <c r="BA105" s="1"/>
      <c r="BC105" s="1"/>
      <c r="BD105" s="1"/>
      <c r="BF105" s="1"/>
    </row>
    <row r="106" spans="1:58" ht="52.15" customHeight="1" thickBot="1">
      <c r="A106" s="22"/>
      <c r="B106" s="23" t="str">
        <f>B65</f>
        <v>Autazes</v>
      </c>
      <c r="C106" s="436"/>
      <c r="D106" s="437"/>
      <c r="E106" s="437"/>
      <c r="F106" s="438"/>
      <c r="G106" s="436"/>
      <c r="H106" s="437"/>
      <c r="I106" s="438"/>
      <c r="J106" s="436"/>
      <c r="K106" s="437"/>
      <c r="L106" s="438"/>
      <c r="M106" s="436">
        <v>1</v>
      </c>
      <c r="N106" s="437"/>
      <c r="O106" s="437"/>
      <c r="P106" s="438"/>
      <c r="Q106" s="436"/>
      <c r="R106" s="437"/>
      <c r="S106" s="463"/>
      <c r="T106" s="1"/>
      <c r="U106" s="695" t="s">
        <v>21</v>
      </c>
      <c r="V106" s="696"/>
      <c r="W106" s="696"/>
      <c r="X106" s="696"/>
      <c r="Y106" s="697"/>
      <c r="Z106" s="701">
        <f>SUM(C103)</f>
        <v>13</v>
      </c>
      <c r="AA106" s="728"/>
      <c r="AB106" s="702"/>
      <c r="AC106" s="701">
        <f>G103</f>
        <v>4</v>
      </c>
      <c r="AD106" s="702"/>
      <c r="AE106" s="363">
        <f>J103</f>
        <v>2</v>
      </c>
      <c r="AF106" s="701">
        <f>M103</f>
        <v>1</v>
      </c>
      <c r="AG106" s="728"/>
      <c r="AH106" s="728"/>
      <c r="AI106" s="728"/>
      <c r="AJ106" s="702"/>
      <c r="AK106" s="701">
        <f>Q103</f>
        <v>0</v>
      </c>
      <c r="AL106" s="728"/>
      <c r="AM106" s="729"/>
      <c r="AN106" s="1"/>
      <c r="AO106" s="1"/>
      <c r="AP106" s="1"/>
      <c r="AQ106" s="1"/>
      <c r="AU106" s="1"/>
      <c r="AV106" s="1"/>
      <c r="AW106" s="1"/>
      <c r="AX106" s="1"/>
      <c r="AY106" s="1"/>
      <c r="AZ106" s="1"/>
      <c r="BA106" s="1"/>
      <c r="BC106" s="1"/>
      <c r="BD106" s="1"/>
      <c r="BF106" s="1"/>
    </row>
    <row r="107" spans="1:58" ht="52.15" customHeight="1" thickBot="1">
      <c r="A107" s="22"/>
      <c r="B107" s="23" t="s">
        <v>16027</v>
      </c>
      <c r="C107" s="436"/>
      <c r="D107" s="437"/>
      <c r="E107" s="437"/>
      <c r="F107" s="438"/>
      <c r="G107" s="436"/>
      <c r="H107" s="437"/>
      <c r="I107" s="438"/>
      <c r="J107" s="436"/>
      <c r="K107" s="437"/>
      <c r="L107" s="438"/>
      <c r="M107" s="436"/>
      <c r="N107" s="437"/>
      <c r="O107" s="437"/>
      <c r="P107" s="438"/>
      <c r="Q107" s="436"/>
      <c r="R107" s="437"/>
      <c r="S107" s="463"/>
      <c r="T107" s="1"/>
      <c r="U107" s="695" t="s">
        <v>22</v>
      </c>
      <c r="V107" s="696"/>
      <c r="W107" s="696"/>
      <c r="X107" s="696"/>
      <c r="Y107" s="697"/>
      <c r="Z107" s="710">
        <f>SUM(C104:C133)</f>
        <v>5</v>
      </c>
      <c r="AA107" s="711"/>
      <c r="AB107" s="712"/>
      <c r="AC107" s="710">
        <f>SUM(G105:G133)</f>
        <v>6</v>
      </c>
      <c r="AD107" s="712"/>
      <c r="AE107" s="362">
        <f>SUM(J105:J133)</f>
        <v>6</v>
      </c>
      <c r="AF107" s="710">
        <f>SUM(M105:M133)</f>
        <v>4</v>
      </c>
      <c r="AG107" s="711"/>
      <c r="AH107" s="711"/>
      <c r="AI107" s="711"/>
      <c r="AJ107" s="712"/>
      <c r="AK107" s="710">
        <f>SUM(Q105:Q133)</f>
        <v>2</v>
      </c>
      <c r="AL107" s="711"/>
      <c r="AM107" s="756"/>
      <c r="AN107" s="1"/>
      <c r="AO107" s="1"/>
      <c r="AP107" s="1"/>
      <c r="AQ107" s="1"/>
      <c r="AU107" s="1"/>
      <c r="AV107" s="1"/>
      <c r="AW107" s="1"/>
      <c r="AX107" s="1"/>
      <c r="AY107" s="1"/>
      <c r="AZ107" s="1"/>
      <c r="BA107" s="1"/>
      <c r="BC107" s="1"/>
      <c r="BD107" s="1"/>
      <c r="BF107" s="1"/>
    </row>
    <row r="108" spans="1:58" ht="52.15" customHeight="1" thickBot="1">
      <c r="A108" s="22"/>
      <c r="B108" s="23" t="s">
        <v>136</v>
      </c>
      <c r="C108" s="436"/>
      <c r="D108" s="437"/>
      <c r="E108" s="437"/>
      <c r="F108" s="438"/>
      <c r="G108" s="436"/>
      <c r="H108" s="437"/>
      <c r="I108" s="438"/>
      <c r="J108" s="436"/>
      <c r="K108" s="437"/>
      <c r="L108" s="438"/>
      <c r="M108" s="436"/>
      <c r="N108" s="437"/>
      <c r="O108" s="437"/>
      <c r="P108" s="438"/>
      <c r="Q108" s="436"/>
      <c r="R108" s="437"/>
      <c r="S108" s="463"/>
      <c r="T108" s="1"/>
      <c r="U108" s="742" t="s">
        <v>23</v>
      </c>
      <c r="V108" s="726"/>
      <c r="W108" s="726"/>
      <c r="X108" s="726"/>
      <c r="Y108" s="730"/>
      <c r="Z108" s="743">
        <f>SUM(Z106:AB107)</f>
        <v>18</v>
      </c>
      <c r="AA108" s="743"/>
      <c r="AB108" s="743"/>
      <c r="AC108" s="725">
        <f>SUM(AC106:AD107)</f>
        <v>10</v>
      </c>
      <c r="AD108" s="730"/>
      <c r="AE108" s="364">
        <f>SUM(AE106:AE107)</f>
        <v>8</v>
      </c>
      <c r="AF108" s="725">
        <f>SUM(AF106:AJ107)</f>
        <v>5</v>
      </c>
      <c r="AG108" s="726"/>
      <c r="AH108" s="726"/>
      <c r="AI108" s="726"/>
      <c r="AJ108" s="730"/>
      <c r="AK108" s="725">
        <f>SUM(AK106:AM107)</f>
        <v>2</v>
      </c>
      <c r="AL108" s="726"/>
      <c r="AM108" s="727"/>
      <c r="AN108" s="1"/>
      <c r="AO108" s="1"/>
      <c r="AP108" s="1"/>
      <c r="AQ108" s="1"/>
      <c r="AU108" s="1"/>
      <c r="AV108" s="1"/>
      <c r="AW108" s="1"/>
      <c r="AX108" s="1"/>
      <c r="AY108" s="1"/>
      <c r="AZ108" s="1"/>
      <c r="BA108" s="1"/>
      <c r="BC108" s="1"/>
      <c r="BD108" s="1"/>
      <c r="BF108" s="1"/>
    </row>
    <row r="109" spans="1:58" ht="52.15" customHeight="1" thickBot="1">
      <c r="A109" s="22"/>
      <c r="B109" s="23" t="s">
        <v>16015</v>
      </c>
      <c r="C109" s="436"/>
      <c r="D109" s="437"/>
      <c r="E109" s="437"/>
      <c r="F109" s="438"/>
      <c r="G109" s="436"/>
      <c r="H109" s="437"/>
      <c r="I109" s="438"/>
      <c r="J109" s="436"/>
      <c r="K109" s="437"/>
      <c r="L109" s="438"/>
      <c r="M109" s="436"/>
      <c r="N109" s="437"/>
      <c r="O109" s="437"/>
      <c r="P109" s="438"/>
      <c r="Q109" s="436"/>
      <c r="R109" s="437"/>
      <c r="S109" s="463"/>
      <c r="T109" s="1"/>
      <c r="AN109" s="1"/>
      <c r="AO109" s="1"/>
      <c r="AP109" s="1"/>
      <c r="AQ109" s="1"/>
      <c r="AU109" s="1"/>
      <c r="AV109" s="1"/>
      <c r="AW109" s="1"/>
      <c r="AX109" s="1"/>
      <c r="AY109" s="1"/>
      <c r="AZ109" s="1"/>
      <c r="BA109" s="1"/>
      <c r="BC109" s="1"/>
      <c r="BD109" s="1"/>
      <c r="BF109" s="1"/>
    </row>
    <row r="110" spans="1:58" ht="52.15" customHeight="1" thickBot="1">
      <c r="A110" s="22"/>
      <c r="B110" s="23" t="s">
        <v>272</v>
      </c>
      <c r="C110" s="436"/>
      <c r="D110" s="437"/>
      <c r="E110" s="437"/>
      <c r="F110" s="438"/>
      <c r="G110" s="436"/>
      <c r="H110" s="437"/>
      <c r="I110" s="438"/>
      <c r="J110" s="436"/>
      <c r="K110" s="437"/>
      <c r="L110" s="438"/>
      <c r="M110" s="436"/>
      <c r="N110" s="437"/>
      <c r="O110" s="437"/>
      <c r="P110" s="438"/>
      <c r="Q110" s="436"/>
      <c r="R110" s="437"/>
      <c r="S110" s="463"/>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36"/>
      <c r="D111" s="437"/>
      <c r="E111" s="437"/>
      <c r="F111" s="438"/>
      <c r="G111" s="436"/>
      <c r="H111" s="437"/>
      <c r="I111" s="438"/>
      <c r="J111" s="436"/>
      <c r="K111" s="437"/>
      <c r="L111" s="438"/>
      <c r="M111" s="436"/>
      <c r="N111" s="437"/>
      <c r="O111" s="437"/>
      <c r="P111" s="438"/>
      <c r="Q111" s="436"/>
      <c r="R111" s="437"/>
      <c r="S111" s="463"/>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36"/>
      <c r="D112" s="437"/>
      <c r="E112" s="437"/>
      <c r="F112" s="438"/>
      <c r="G112" s="436"/>
      <c r="H112" s="437"/>
      <c r="I112" s="438"/>
      <c r="J112" s="436"/>
      <c r="K112" s="437"/>
      <c r="L112" s="438"/>
      <c r="M112" s="436"/>
      <c r="N112" s="437"/>
      <c r="O112" s="437"/>
      <c r="P112" s="438"/>
      <c r="Q112" s="436"/>
      <c r="R112" s="437"/>
      <c r="S112" s="463"/>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36"/>
      <c r="D114" s="437"/>
      <c r="E114" s="437"/>
      <c r="F114" s="438"/>
      <c r="G114" s="436"/>
      <c r="H114" s="437"/>
      <c r="I114" s="438"/>
      <c r="J114" s="436">
        <v>1</v>
      </c>
      <c r="K114" s="437"/>
      <c r="L114" s="438"/>
      <c r="M114" s="436"/>
      <c r="N114" s="437"/>
      <c r="O114" s="437"/>
      <c r="P114" s="438"/>
      <c r="Q114" s="436"/>
      <c r="R114" s="437"/>
      <c r="S114" s="463"/>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36"/>
      <c r="D115" s="437"/>
      <c r="E115" s="437"/>
      <c r="F115" s="438"/>
      <c r="G115" s="436"/>
      <c r="H115" s="437"/>
      <c r="I115" s="438"/>
      <c r="J115" s="436"/>
      <c r="K115" s="437"/>
      <c r="L115" s="438"/>
      <c r="M115" s="436"/>
      <c r="N115" s="437"/>
      <c r="O115" s="437"/>
      <c r="P115" s="438"/>
      <c r="Q115" s="436"/>
      <c r="R115" s="437"/>
      <c r="S115" s="463"/>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36">
        <v>1</v>
      </c>
      <c r="D116" s="437"/>
      <c r="E116" s="437"/>
      <c r="F116" s="438"/>
      <c r="G116" s="436"/>
      <c r="H116" s="437"/>
      <c r="I116" s="438"/>
      <c r="J116" s="436"/>
      <c r="K116" s="437"/>
      <c r="L116" s="438"/>
      <c r="M116" s="436"/>
      <c r="N116" s="437"/>
      <c r="O116" s="437"/>
      <c r="P116" s="438"/>
      <c r="Q116" s="436"/>
      <c r="R116" s="437"/>
      <c r="S116" s="463"/>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36"/>
      <c r="D117" s="437"/>
      <c r="E117" s="437"/>
      <c r="F117" s="438"/>
      <c r="G117" s="436"/>
      <c r="H117" s="437"/>
      <c r="I117" s="438"/>
      <c r="J117" s="436"/>
      <c r="K117" s="437"/>
      <c r="L117" s="438"/>
      <c r="M117" s="436">
        <v>1</v>
      </c>
      <c r="N117" s="437"/>
      <c r="O117" s="437"/>
      <c r="P117" s="438"/>
      <c r="Q117" s="436">
        <v>1</v>
      </c>
      <c r="R117" s="437"/>
      <c r="S117" s="463"/>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36"/>
      <c r="D118" s="437"/>
      <c r="E118" s="437"/>
      <c r="F118" s="438"/>
      <c r="G118" s="436"/>
      <c r="H118" s="437"/>
      <c r="I118" s="438"/>
      <c r="J118" s="436"/>
      <c r="K118" s="437"/>
      <c r="L118" s="438"/>
      <c r="M118" s="436"/>
      <c r="N118" s="437"/>
      <c r="O118" s="437"/>
      <c r="P118" s="438"/>
      <c r="Q118" s="436"/>
      <c r="R118" s="437"/>
      <c r="S118" s="463"/>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36"/>
      <c r="D119" s="437"/>
      <c r="E119" s="437"/>
      <c r="F119" s="438"/>
      <c r="G119" s="436"/>
      <c r="H119" s="437"/>
      <c r="I119" s="438"/>
      <c r="J119" s="436"/>
      <c r="K119" s="437"/>
      <c r="L119" s="438"/>
      <c r="M119" s="436"/>
      <c r="N119" s="437"/>
      <c r="O119" s="437"/>
      <c r="P119" s="438"/>
      <c r="Q119" s="436"/>
      <c r="R119" s="437"/>
      <c r="S119" s="463"/>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36"/>
      <c r="D120" s="437"/>
      <c r="E120" s="437"/>
      <c r="F120" s="438"/>
      <c r="G120" s="436"/>
      <c r="H120" s="437"/>
      <c r="I120" s="438"/>
      <c r="J120" s="436">
        <v>1</v>
      </c>
      <c r="K120" s="437"/>
      <c r="L120" s="438"/>
      <c r="M120" s="436"/>
      <c r="N120" s="437"/>
      <c r="O120" s="437"/>
      <c r="P120" s="438"/>
      <c r="Q120" s="436"/>
      <c r="R120" s="437"/>
      <c r="S120" s="463"/>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36"/>
      <c r="D121" s="437"/>
      <c r="E121" s="437"/>
      <c r="F121" s="438"/>
      <c r="G121" s="436"/>
      <c r="H121" s="437"/>
      <c r="I121" s="438"/>
      <c r="J121" s="436"/>
      <c r="K121" s="437"/>
      <c r="L121" s="438"/>
      <c r="M121" s="436"/>
      <c r="N121" s="437"/>
      <c r="O121" s="437"/>
      <c r="P121" s="438"/>
      <c r="Q121" s="436"/>
      <c r="R121" s="437"/>
      <c r="S121" s="463"/>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36"/>
      <c r="D122" s="437"/>
      <c r="E122" s="437"/>
      <c r="F122" s="438"/>
      <c r="G122" s="436"/>
      <c r="H122" s="437"/>
      <c r="I122" s="438"/>
      <c r="J122" s="436"/>
      <c r="K122" s="437"/>
      <c r="L122" s="438"/>
      <c r="M122" s="436"/>
      <c r="N122" s="437"/>
      <c r="O122" s="437"/>
      <c r="P122" s="438"/>
      <c r="Q122" s="436"/>
      <c r="R122" s="437"/>
      <c r="S122" s="463"/>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36"/>
      <c r="D123" s="437"/>
      <c r="E123" s="437"/>
      <c r="F123" s="438"/>
      <c r="G123" s="436"/>
      <c r="H123" s="437"/>
      <c r="I123" s="438"/>
      <c r="J123" s="436"/>
      <c r="K123" s="437"/>
      <c r="L123" s="438"/>
      <c r="M123" s="436">
        <v>1</v>
      </c>
      <c r="N123" s="437"/>
      <c r="O123" s="437"/>
      <c r="P123" s="438"/>
      <c r="Q123" s="436"/>
      <c r="R123" s="437"/>
      <c r="S123" s="463"/>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36"/>
      <c r="D124" s="437"/>
      <c r="E124" s="437"/>
      <c r="F124" s="438"/>
      <c r="G124" s="436"/>
      <c r="H124" s="437"/>
      <c r="I124" s="438"/>
      <c r="J124" s="436"/>
      <c r="K124" s="437"/>
      <c r="L124" s="438"/>
      <c r="M124" s="436"/>
      <c r="N124" s="437"/>
      <c r="O124" s="437"/>
      <c r="P124" s="438"/>
      <c r="Q124" s="436"/>
      <c r="R124" s="437"/>
      <c r="S124" s="463"/>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36"/>
      <c r="D125" s="437"/>
      <c r="E125" s="437"/>
      <c r="F125" s="438"/>
      <c r="G125" s="436"/>
      <c r="H125" s="437"/>
      <c r="I125" s="438"/>
      <c r="J125" s="436"/>
      <c r="K125" s="437"/>
      <c r="L125" s="438"/>
      <c r="M125" s="436"/>
      <c r="N125" s="437"/>
      <c r="O125" s="437"/>
      <c r="P125" s="438"/>
      <c r="Q125" s="436"/>
      <c r="R125" s="437"/>
      <c r="S125" s="463"/>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36"/>
      <c r="D126" s="437"/>
      <c r="E126" s="437"/>
      <c r="F126" s="438"/>
      <c r="G126" s="436"/>
      <c r="H126" s="437"/>
      <c r="I126" s="438"/>
      <c r="J126" s="436"/>
      <c r="K126" s="437"/>
      <c r="L126" s="438"/>
      <c r="M126" s="436"/>
      <c r="N126" s="437"/>
      <c r="O126" s="437"/>
      <c r="P126" s="438"/>
      <c r="Q126" s="436"/>
      <c r="R126" s="437"/>
      <c r="S126" s="463"/>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36">
        <v>2</v>
      </c>
      <c r="D127" s="437"/>
      <c r="E127" s="437"/>
      <c r="F127" s="438"/>
      <c r="G127" s="436">
        <v>4</v>
      </c>
      <c r="H127" s="437"/>
      <c r="I127" s="438"/>
      <c r="J127" s="436">
        <v>2</v>
      </c>
      <c r="K127" s="437"/>
      <c r="L127" s="438"/>
      <c r="M127" s="436">
        <v>1</v>
      </c>
      <c r="N127" s="437"/>
      <c r="O127" s="437"/>
      <c r="P127" s="438"/>
      <c r="Q127" s="436"/>
      <c r="R127" s="437"/>
      <c r="S127" s="463"/>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36"/>
      <c r="D128" s="437"/>
      <c r="E128" s="437"/>
      <c r="F128" s="438"/>
      <c r="G128" s="436"/>
      <c r="H128" s="437"/>
      <c r="I128" s="438"/>
      <c r="J128" s="436"/>
      <c r="K128" s="437"/>
      <c r="L128" s="438"/>
      <c r="M128" s="436"/>
      <c r="N128" s="437"/>
      <c r="O128" s="437"/>
      <c r="P128" s="438"/>
      <c r="Q128" s="436"/>
      <c r="R128" s="437"/>
      <c r="S128" s="463"/>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36">
        <v>1</v>
      </c>
      <c r="D129" s="437"/>
      <c r="E129" s="437"/>
      <c r="F129" s="438"/>
      <c r="G129" s="436"/>
      <c r="H129" s="437"/>
      <c r="I129" s="438"/>
      <c r="J129" s="436"/>
      <c r="K129" s="437"/>
      <c r="L129" s="438"/>
      <c r="M129" s="436"/>
      <c r="N129" s="437"/>
      <c r="O129" s="437"/>
      <c r="P129" s="438"/>
      <c r="Q129" s="436"/>
      <c r="R129" s="437"/>
      <c r="S129" s="463"/>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36"/>
      <c r="D130" s="437"/>
      <c r="E130" s="437"/>
      <c r="F130" s="438"/>
      <c r="G130" s="436">
        <v>2</v>
      </c>
      <c r="H130" s="437"/>
      <c r="I130" s="438"/>
      <c r="J130" s="436">
        <v>2</v>
      </c>
      <c r="K130" s="437"/>
      <c r="L130" s="438"/>
      <c r="M130" s="436"/>
      <c r="N130" s="437"/>
      <c r="O130" s="437"/>
      <c r="P130" s="438"/>
      <c r="Q130" s="436">
        <v>1</v>
      </c>
      <c r="R130" s="437"/>
      <c r="S130" s="463"/>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36"/>
      <c r="D131" s="437"/>
      <c r="E131" s="437"/>
      <c r="F131" s="438"/>
      <c r="G131" s="436"/>
      <c r="H131" s="437"/>
      <c r="I131" s="438"/>
      <c r="J131" s="436"/>
      <c r="K131" s="437"/>
      <c r="L131" s="438"/>
      <c r="M131" s="436"/>
      <c r="N131" s="437"/>
      <c r="O131" s="437"/>
      <c r="P131" s="438"/>
      <c r="Q131" s="436"/>
      <c r="R131" s="437"/>
      <c r="S131" s="463"/>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36">
        <v>1</v>
      </c>
      <c r="D132" s="437"/>
      <c r="E132" s="437"/>
      <c r="F132" s="438"/>
      <c r="G132" s="436"/>
      <c r="H132" s="437"/>
      <c r="I132" s="438"/>
      <c r="J132" s="436"/>
      <c r="K132" s="437"/>
      <c r="L132" s="438"/>
      <c r="M132" s="436"/>
      <c r="N132" s="437"/>
      <c r="O132" s="437"/>
      <c r="P132" s="438"/>
      <c r="Q132" s="436"/>
      <c r="R132" s="437"/>
      <c r="S132" s="463"/>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36"/>
      <c r="D133" s="437"/>
      <c r="E133" s="437"/>
      <c r="F133" s="438"/>
      <c r="G133" s="436"/>
      <c r="H133" s="437"/>
      <c r="I133" s="438"/>
      <c r="J133" s="436"/>
      <c r="K133" s="437"/>
      <c r="L133" s="438"/>
      <c r="M133" s="436"/>
      <c r="N133" s="437"/>
      <c r="O133" s="437"/>
      <c r="P133" s="438"/>
      <c r="Q133" s="436"/>
      <c r="R133" s="437"/>
      <c r="S133" s="463"/>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31">
        <f>SUM(C103:F133)</f>
        <v>18</v>
      </c>
      <c r="D134" s="632"/>
      <c r="E134" s="632"/>
      <c r="F134" s="632"/>
      <c r="G134" s="631">
        <f>SUM(G103:I133)</f>
        <v>10</v>
      </c>
      <c r="H134" s="632"/>
      <c r="I134" s="632"/>
      <c r="J134" s="631">
        <f>SUM(J103:J133)</f>
        <v>8</v>
      </c>
      <c r="K134" s="632"/>
      <c r="L134" s="632"/>
      <c r="M134" s="633">
        <f>SUM(M103:M133)</f>
        <v>5</v>
      </c>
      <c r="N134" s="634"/>
      <c r="O134" s="634"/>
      <c r="P134" s="635"/>
      <c r="Q134" s="631">
        <f>SUM(Q103:S133)</f>
        <v>2</v>
      </c>
      <c r="R134" s="632"/>
      <c r="S134" s="632"/>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U71:W71"/>
    <mergeCell ref="AA87:AC87"/>
    <mergeCell ref="U69:W69"/>
    <mergeCell ref="U72:W72"/>
    <mergeCell ref="AA86:AC86"/>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P15:T15"/>
    <mergeCell ref="AA64:AC64"/>
    <mergeCell ref="X73:Z73"/>
    <mergeCell ref="W4:AC4"/>
    <mergeCell ref="AA98:AC98"/>
    <mergeCell ref="X97:Z97"/>
    <mergeCell ref="AA65:AC65"/>
    <mergeCell ref="X75:Z75"/>
    <mergeCell ref="AA74:AC74"/>
    <mergeCell ref="AA75:AC75"/>
    <mergeCell ref="X72:Z72"/>
    <mergeCell ref="AA72:AC72"/>
    <mergeCell ref="X80:Z80"/>
    <mergeCell ref="AA81:AC81"/>
    <mergeCell ref="X74:Z74"/>
    <mergeCell ref="AA96:AC96"/>
    <mergeCell ref="AA79:AC79"/>
    <mergeCell ref="AA82:AC82"/>
    <mergeCell ref="AA78:AC78"/>
    <mergeCell ref="AA77:AC77"/>
    <mergeCell ref="AA69:AC69"/>
    <mergeCell ref="AA70:AC70"/>
    <mergeCell ref="U67:W67"/>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AA99:AC99"/>
    <mergeCell ref="Q106:S106"/>
    <mergeCell ref="AD71:AE71"/>
    <mergeCell ref="AD76:AE76"/>
    <mergeCell ref="AD77:AE77"/>
    <mergeCell ref="AD72:AE72"/>
    <mergeCell ref="AF72:AH72"/>
    <mergeCell ref="AF85:AH85"/>
    <mergeCell ref="AF82:AH82"/>
    <mergeCell ref="X78:Z78"/>
    <mergeCell ref="X79:Z79"/>
    <mergeCell ref="AA85:AC85"/>
    <mergeCell ref="AF83:AH83"/>
    <mergeCell ref="AD83:AE83"/>
    <mergeCell ref="X85:Z85"/>
    <mergeCell ref="AA80:AC80"/>
    <mergeCell ref="AD85:AE85"/>
    <mergeCell ref="AG31:AH31"/>
    <mergeCell ref="AF84:AH84"/>
    <mergeCell ref="AD79:AE79"/>
    <mergeCell ref="Y10:AA10"/>
    <mergeCell ref="AE96:AF96"/>
    <mergeCell ref="X96:Z96"/>
    <mergeCell ref="AD89:AE89"/>
    <mergeCell ref="AD90:AE90"/>
    <mergeCell ref="AD92:AE92"/>
    <mergeCell ref="AF92:AH92"/>
    <mergeCell ref="AF90:AH90"/>
    <mergeCell ref="AA92:AC92"/>
    <mergeCell ref="AF93:AH93"/>
    <mergeCell ref="AA90:AC90"/>
    <mergeCell ref="X89:Z89"/>
    <mergeCell ref="X92:Z92"/>
    <mergeCell ref="X90:Z90"/>
    <mergeCell ref="Y11:AA11"/>
    <mergeCell ref="Y12:AA12"/>
    <mergeCell ref="Y13:AA13"/>
    <mergeCell ref="Y14:AA14"/>
    <mergeCell ref="X64:Z64"/>
    <mergeCell ref="X65:Z65"/>
    <mergeCell ref="AF80:AH80"/>
    <mergeCell ref="AV95:AX95"/>
    <mergeCell ref="AY95:BA95"/>
    <mergeCell ref="AY89:BA89"/>
    <mergeCell ref="AY90:BA90"/>
    <mergeCell ref="AH95:AM95"/>
    <mergeCell ref="AD82:AE82"/>
    <mergeCell ref="AA84:AC84"/>
    <mergeCell ref="AD81:AE81"/>
    <mergeCell ref="AG32:AH32"/>
    <mergeCell ref="AQ94:AU95"/>
    <mergeCell ref="AV92:AX92"/>
    <mergeCell ref="AD80:AE80"/>
    <mergeCell ref="AF69:AH69"/>
    <mergeCell ref="AF70:AH70"/>
    <mergeCell ref="AF71:AH71"/>
    <mergeCell ref="AF73:AH73"/>
    <mergeCell ref="AF79:AH79"/>
    <mergeCell ref="AA63:AC63"/>
    <mergeCell ref="AF86:AH86"/>
    <mergeCell ref="AF87:AH87"/>
    <mergeCell ref="AF88:AH88"/>
    <mergeCell ref="AA88:AC88"/>
    <mergeCell ref="AM41:AN41"/>
    <mergeCell ref="AG35:AH35"/>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J107:L107"/>
    <mergeCell ref="J102:L102"/>
    <mergeCell ref="G103:I103"/>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J104:L104"/>
    <mergeCell ref="F86:H86"/>
    <mergeCell ref="J112:L112"/>
    <mergeCell ref="C112:F112"/>
    <mergeCell ref="C115:F115"/>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I90:K90"/>
    <mergeCell ref="J105:L105"/>
    <mergeCell ref="G107:I107"/>
    <mergeCell ref="C106:F106"/>
    <mergeCell ref="G106:I106"/>
    <mergeCell ref="J106:L106"/>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F82:H82"/>
    <mergeCell ref="I82:K82"/>
    <mergeCell ref="C96:E96"/>
    <mergeCell ref="A97:B97"/>
    <mergeCell ref="C88:E88"/>
    <mergeCell ref="G108:I108"/>
    <mergeCell ref="J108:L108"/>
    <mergeCell ref="C108:F108"/>
    <mergeCell ref="G115:I115"/>
    <mergeCell ref="J115:L115"/>
    <mergeCell ref="C117:F117"/>
    <mergeCell ref="J117:L117"/>
    <mergeCell ref="J109:L109"/>
    <mergeCell ref="J110:L110"/>
    <mergeCell ref="J111:L111"/>
    <mergeCell ref="C116:F116"/>
    <mergeCell ref="C114:F114"/>
    <mergeCell ref="C122:F122"/>
    <mergeCell ref="G122:I122"/>
    <mergeCell ref="G120:I120"/>
    <mergeCell ref="G117:I117"/>
    <mergeCell ref="M120:P120"/>
    <mergeCell ref="G118:I118"/>
    <mergeCell ref="C121:F121"/>
    <mergeCell ref="G119:I119"/>
    <mergeCell ref="M114:P114"/>
    <mergeCell ref="M122:P122"/>
    <mergeCell ref="J122:L122"/>
    <mergeCell ref="J120:L120"/>
    <mergeCell ref="G121:I121"/>
    <mergeCell ref="G116:I116"/>
    <mergeCell ref="J116:L116"/>
    <mergeCell ref="J118:L118"/>
    <mergeCell ref="G114:I114"/>
    <mergeCell ref="J121:L121"/>
    <mergeCell ref="C118:F118"/>
    <mergeCell ref="C119:F119"/>
    <mergeCell ref="C120:F120"/>
    <mergeCell ref="Q121:S121"/>
    <mergeCell ref="Q108:S108"/>
    <mergeCell ref="M112:P112"/>
    <mergeCell ref="Q114:S114"/>
    <mergeCell ref="M111:P111"/>
    <mergeCell ref="Q109:S109"/>
    <mergeCell ref="M109:P109"/>
    <mergeCell ref="M110:P110"/>
    <mergeCell ref="M118:P118"/>
    <mergeCell ref="M108:P108"/>
    <mergeCell ref="Q120:S120"/>
    <mergeCell ref="Q115:S115"/>
    <mergeCell ref="Q118:S118"/>
    <mergeCell ref="Q112:S112"/>
    <mergeCell ref="Q110:S110"/>
    <mergeCell ref="M116:P116"/>
    <mergeCell ref="Q116:S116"/>
    <mergeCell ref="M115:P115"/>
    <mergeCell ref="Q111:S111"/>
    <mergeCell ref="G130:I130"/>
    <mergeCell ref="J133:L133"/>
    <mergeCell ref="M131:P131"/>
    <mergeCell ref="J126:L126"/>
    <mergeCell ref="Q122:S122"/>
    <mergeCell ref="M117:P117"/>
    <mergeCell ref="M119:P119"/>
    <mergeCell ref="Q119:S119"/>
    <mergeCell ref="J119:L119"/>
    <mergeCell ref="M128:P128"/>
    <mergeCell ref="Q128:S128"/>
    <mergeCell ref="M127:P127"/>
    <mergeCell ref="G128:I128"/>
    <mergeCell ref="J128:L128"/>
    <mergeCell ref="M126:P126"/>
    <mergeCell ref="Q117:S117"/>
    <mergeCell ref="M121:P121"/>
    <mergeCell ref="G125:I125"/>
    <mergeCell ref="J125:L125"/>
    <mergeCell ref="M124:P124"/>
    <mergeCell ref="Q123:S123"/>
    <mergeCell ref="G127:I127"/>
    <mergeCell ref="M123:P123"/>
    <mergeCell ref="Q126:S126"/>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G126:I126"/>
    <mergeCell ref="J127:L127"/>
    <mergeCell ref="G123:I123"/>
    <mergeCell ref="J123:L123"/>
    <mergeCell ref="J124:L124"/>
    <mergeCell ref="G124:I124"/>
    <mergeCell ref="M125:P125"/>
    <mergeCell ref="Q125:S125"/>
    <mergeCell ref="AG37:AH37"/>
    <mergeCell ref="AG38:AH38"/>
    <mergeCell ref="U93:W93"/>
    <mergeCell ref="X81:Z81"/>
    <mergeCell ref="X84:Z84"/>
    <mergeCell ref="X82:Z82"/>
    <mergeCell ref="AF74:AH74"/>
    <mergeCell ref="AF75:AH75"/>
    <mergeCell ref="AF76:AH76"/>
    <mergeCell ref="AF77:AH77"/>
    <mergeCell ref="AF78:AH78"/>
    <mergeCell ref="AF81:AH81"/>
    <mergeCell ref="U79:W79"/>
    <mergeCell ref="U78:W78"/>
    <mergeCell ref="U89:W89"/>
    <mergeCell ref="U90:W90"/>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C14:AD14"/>
    <mergeCell ref="AM35:AN35"/>
    <mergeCell ref="AM37:AN37"/>
    <mergeCell ref="AC10:AD10"/>
    <mergeCell ref="AC11:AD11"/>
    <mergeCell ref="AC12:AD12"/>
    <mergeCell ref="AC13:AD13"/>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V77:AX77"/>
    <mergeCell ref="AV73:AX73"/>
    <mergeCell ref="AV74:AX74"/>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BB93:BD93"/>
    <mergeCell ref="AY87:BA87"/>
    <mergeCell ref="AY88:BA88"/>
    <mergeCell ref="AV89:AX89"/>
    <mergeCell ref="AV90:AX90"/>
    <mergeCell ref="BB71:BD71"/>
    <mergeCell ref="AV83:AX83"/>
    <mergeCell ref="AV87:AX87"/>
    <mergeCell ref="AV88:AX88"/>
    <mergeCell ref="AY85:BA85"/>
    <mergeCell ref="AY77:BA77"/>
    <mergeCell ref="AV72:AX72"/>
    <mergeCell ref="AY72:BA72"/>
    <mergeCell ref="BB72:BD72"/>
    <mergeCell ref="AY92:BA92"/>
    <mergeCell ref="BB81:BD81"/>
    <mergeCell ref="AY78:BA78"/>
    <mergeCell ref="AY79:BA79"/>
    <mergeCell ref="AY82:BA82"/>
    <mergeCell ref="AY83:BA83"/>
    <mergeCell ref="AV85:AX85"/>
    <mergeCell ref="AY86:BA86"/>
    <mergeCell ref="AV86:AX86"/>
    <mergeCell ref="AY84:BA84"/>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93:BI93"/>
    <mergeCell ref="BE89:BF89"/>
    <mergeCell ref="BE90:BF90"/>
    <mergeCell ref="BE92:BF92"/>
    <mergeCell ref="BE93:BF93"/>
    <mergeCell ref="BE88:BF88"/>
    <mergeCell ref="BG88:BI88"/>
    <mergeCell ref="BG89:BI89"/>
    <mergeCell ref="BE91:BF91"/>
    <mergeCell ref="BG91:BI91"/>
    <mergeCell ref="BG90:BI90"/>
    <mergeCell ref="BE62:BF62"/>
    <mergeCell ref="BE64:BF64"/>
    <mergeCell ref="BE65:BF65"/>
    <mergeCell ref="BE68:BF68"/>
    <mergeCell ref="BE70:BF70"/>
    <mergeCell ref="BE73:BF73"/>
    <mergeCell ref="BE74:BF74"/>
    <mergeCell ref="BE75:BF75"/>
    <mergeCell ref="BE77:BF77"/>
    <mergeCell ref="BE72:BF72"/>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G84:BI84"/>
    <mergeCell ref="BG78:BI78"/>
    <mergeCell ref="BG79:BI79"/>
    <mergeCell ref="BG80:BI80"/>
    <mergeCell ref="BG81:BI81"/>
    <mergeCell ref="BE78:BF78"/>
    <mergeCell ref="BE79:BF79"/>
    <mergeCell ref="BG83:BI83"/>
    <mergeCell ref="BG75:BI75"/>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C72:E72"/>
    <mergeCell ref="AD86:AE86"/>
    <mergeCell ref="AD87:AE87"/>
    <mergeCell ref="AD88:AE88"/>
    <mergeCell ref="I80:K80"/>
    <mergeCell ref="AD75:AE75"/>
    <mergeCell ref="U80:W80"/>
    <mergeCell ref="AD74:AE74"/>
    <mergeCell ref="AD73:AE73"/>
    <mergeCell ref="U87:W87"/>
    <mergeCell ref="I76:K76"/>
    <mergeCell ref="I86:K86"/>
    <mergeCell ref="U88:W88"/>
    <mergeCell ref="U81:W81"/>
    <mergeCell ref="U84:W84"/>
    <mergeCell ref="U85:W85"/>
    <mergeCell ref="U86:W86"/>
    <mergeCell ref="U83:W83"/>
    <mergeCell ref="X86:Z86"/>
    <mergeCell ref="X87:Z87"/>
    <mergeCell ref="X88:Z88"/>
    <mergeCell ref="U82:W82"/>
    <mergeCell ref="I81:K81"/>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I70:K70"/>
    <mergeCell ref="AQ93:AU93"/>
    <mergeCell ref="AD84:AE84"/>
    <mergeCell ref="C80:E80"/>
    <mergeCell ref="F80:H80"/>
    <mergeCell ref="I79:K79"/>
    <mergeCell ref="C78:E78"/>
    <mergeCell ref="C73:E73"/>
    <mergeCell ref="F73:H73"/>
    <mergeCell ref="I69:K69"/>
    <mergeCell ref="C132:F132"/>
    <mergeCell ref="F69:H69"/>
    <mergeCell ref="I71:K71"/>
    <mergeCell ref="C130:F130"/>
    <mergeCell ref="C125:F125"/>
    <mergeCell ref="C123:F123"/>
    <mergeCell ref="C124:F124"/>
    <mergeCell ref="C127:F127"/>
    <mergeCell ref="C126:F126"/>
    <mergeCell ref="C128:F128"/>
    <mergeCell ref="J132:L132"/>
    <mergeCell ref="J129:L129"/>
    <mergeCell ref="G109:I109"/>
    <mergeCell ref="G110:I110"/>
    <mergeCell ref="G111:I111"/>
    <mergeCell ref="G112:I112"/>
    <mergeCell ref="J114:L114"/>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F72:H72"/>
    <mergeCell ref="I72:K72"/>
    <mergeCell ref="F78:H78"/>
    <mergeCell ref="I78:K78"/>
    <mergeCell ref="C79:E79"/>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807" t="s">
        <v>0</v>
      </c>
      <c r="B1" s="604"/>
      <c r="C1" s="604"/>
      <c r="D1" s="604"/>
      <c r="E1" s="604"/>
      <c r="F1" s="604"/>
      <c r="G1" s="604"/>
      <c r="H1" s="604"/>
      <c r="I1" s="604"/>
      <c r="J1" s="604"/>
      <c r="K1" s="604"/>
      <c r="L1" s="604"/>
      <c r="M1" s="604"/>
      <c r="N1" s="604"/>
      <c r="O1" s="604"/>
      <c r="P1" s="604"/>
      <c r="Q1" s="604"/>
      <c r="R1" s="604"/>
      <c r="S1" s="604"/>
      <c r="T1" s="604"/>
      <c r="U1" s="604"/>
      <c r="V1" s="604"/>
      <c r="W1" s="604"/>
      <c r="X1" s="604"/>
      <c r="Y1" s="604"/>
      <c r="Z1" s="604"/>
      <c r="AA1" s="604"/>
      <c r="AB1" s="604"/>
      <c r="AC1" s="604"/>
      <c r="AD1" s="605"/>
    </row>
    <row r="2" spans="1:30" ht="15.75" customHeight="1">
      <c r="A2" s="807" t="s">
        <v>15948</v>
      </c>
      <c r="B2" s="604"/>
      <c r="C2" s="604"/>
      <c r="D2" s="604"/>
      <c r="E2" s="604"/>
      <c r="F2" s="604"/>
      <c r="G2" s="604"/>
      <c r="H2" s="604"/>
      <c r="I2" s="604"/>
      <c r="J2" s="604"/>
      <c r="K2" s="604"/>
      <c r="L2" s="604"/>
      <c r="M2" s="604"/>
      <c r="N2" s="604"/>
      <c r="O2" s="604"/>
      <c r="P2" s="604"/>
      <c r="Q2" s="604"/>
      <c r="R2" s="604"/>
      <c r="S2" s="604"/>
      <c r="T2" s="604"/>
      <c r="U2" s="604"/>
      <c r="V2" s="604"/>
      <c r="W2" s="604"/>
      <c r="X2" s="604"/>
      <c r="Y2" s="604"/>
      <c r="Z2" s="604"/>
      <c r="AA2" s="604"/>
      <c r="AB2" s="604"/>
      <c r="AC2" s="604"/>
      <c r="AD2" s="605"/>
    </row>
    <row r="3" spans="1:30" ht="15.75" customHeight="1">
      <c r="A3" s="60">
        <v>1</v>
      </c>
      <c r="B3" s="805" t="s">
        <v>1</v>
      </c>
      <c r="C3" s="607"/>
      <c r="D3" s="607"/>
      <c r="E3" s="607"/>
      <c r="F3" s="607"/>
      <c r="G3" s="806" t="s">
        <v>4</v>
      </c>
      <c r="H3" s="607"/>
      <c r="I3" s="607"/>
      <c r="J3" s="607"/>
      <c r="K3" s="607"/>
      <c r="L3" s="63"/>
      <c r="M3" s="63"/>
      <c r="N3" s="63"/>
      <c r="O3" s="63"/>
      <c r="P3" s="63"/>
      <c r="Q3" s="63"/>
      <c r="R3" s="63"/>
      <c r="S3" s="63"/>
      <c r="T3" s="63"/>
      <c r="U3" s="63"/>
      <c r="V3" s="63"/>
      <c r="W3" s="63"/>
      <c r="X3" s="63"/>
      <c r="Y3" s="63"/>
      <c r="Z3" s="63"/>
      <c r="AA3" s="63"/>
    </row>
    <row r="4" spans="1:30" ht="15.75" customHeight="1">
      <c r="A4" s="60">
        <v>2</v>
      </c>
      <c r="B4" s="805" t="s">
        <v>3</v>
      </c>
      <c r="C4" s="607"/>
      <c r="D4" s="607"/>
      <c r="E4" s="607"/>
      <c r="F4" s="607"/>
      <c r="G4" s="806" t="s">
        <v>15949</v>
      </c>
      <c r="H4" s="607"/>
      <c r="I4" s="607"/>
      <c r="J4" s="607"/>
      <c r="K4" s="607"/>
      <c r="L4" s="63"/>
      <c r="M4" s="63"/>
      <c r="N4" s="63"/>
      <c r="O4" s="63"/>
      <c r="P4" s="63"/>
      <c r="Q4" s="63"/>
      <c r="R4" s="63"/>
      <c r="S4" s="63"/>
      <c r="T4" s="63"/>
      <c r="U4" s="63"/>
      <c r="V4" s="63"/>
      <c r="W4" s="63"/>
      <c r="X4" s="63"/>
      <c r="Y4" s="63"/>
      <c r="Z4" s="63"/>
      <c r="AA4" s="63"/>
    </row>
    <row r="5" spans="1:30" ht="15.75" customHeight="1">
      <c r="A5" s="60">
        <v>3</v>
      </c>
      <c r="B5" s="805" t="s">
        <v>5</v>
      </c>
      <c r="C5" s="607"/>
      <c r="D5" s="607"/>
      <c r="E5" s="607"/>
      <c r="F5" s="607"/>
      <c r="G5" s="806" t="s">
        <v>15950</v>
      </c>
      <c r="H5" s="607"/>
      <c r="I5" s="607"/>
      <c r="J5" s="607"/>
      <c r="K5" s="607"/>
      <c r="L5" s="63"/>
      <c r="M5" s="63"/>
      <c r="N5" s="63"/>
      <c r="O5" s="63"/>
      <c r="P5" s="63"/>
      <c r="Q5" s="63"/>
      <c r="R5" s="63"/>
      <c r="S5" s="63"/>
      <c r="T5" s="63"/>
      <c r="U5" s="63"/>
      <c r="V5" s="63"/>
      <c r="W5" s="63"/>
      <c r="X5" s="63"/>
      <c r="Y5" s="63"/>
      <c r="Z5" s="63"/>
      <c r="AA5" s="63"/>
      <c r="AB5" s="62"/>
      <c r="AC5" s="62"/>
      <c r="AD5" s="62"/>
    </row>
    <row r="6" spans="1:30" ht="15.75" customHeight="1">
      <c r="A6" s="60">
        <v>4</v>
      </c>
      <c r="B6" s="805" t="s">
        <v>7</v>
      </c>
      <c r="C6" s="607"/>
      <c r="D6" s="607"/>
      <c r="E6" s="607"/>
      <c r="F6" s="607"/>
      <c r="G6" s="806" t="s">
        <v>15951</v>
      </c>
      <c r="H6" s="607"/>
      <c r="I6" s="607"/>
      <c r="J6" s="607"/>
      <c r="K6" s="607"/>
      <c r="L6" s="64"/>
      <c r="M6" s="64"/>
      <c r="N6" s="64"/>
      <c r="O6" s="64"/>
      <c r="P6" s="64"/>
      <c r="Q6" s="64"/>
      <c r="R6" s="64"/>
      <c r="S6" s="64"/>
      <c r="T6" s="64"/>
      <c r="U6" s="64"/>
      <c r="V6" s="64"/>
      <c r="W6" s="64"/>
      <c r="X6" s="64"/>
      <c r="Y6" s="64"/>
      <c r="Z6" s="64"/>
      <c r="AA6" s="64"/>
      <c r="AB6" s="65"/>
      <c r="AC6" s="65"/>
      <c r="AD6" s="65"/>
    </row>
    <row r="7" spans="1:30" ht="15.75" customHeight="1">
      <c r="A7" s="60">
        <v>5</v>
      </c>
      <c r="B7" s="805" t="s">
        <v>9</v>
      </c>
      <c r="C7" s="607"/>
      <c r="D7" s="607"/>
      <c r="E7" s="607"/>
      <c r="F7" s="607"/>
      <c r="G7" s="806" t="s">
        <v>15952</v>
      </c>
      <c r="H7" s="607"/>
      <c r="I7" s="607"/>
      <c r="J7" s="607"/>
      <c r="K7" s="607"/>
      <c r="L7" s="66"/>
      <c r="M7" s="66"/>
      <c r="N7" s="66"/>
      <c r="O7" s="66"/>
      <c r="P7" s="66"/>
      <c r="Q7" s="66"/>
      <c r="R7" s="66"/>
      <c r="S7" s="66"/>
      <c r="T7" s="66"/>
      <c r="U7" s="66"/>
      <c r="V7" s="66"/>
      <c r="W7" s="66"/>
      <c r="X7" s="66"/>
      <c r="Y7" s="66"/>
      <c r="Z7" s="66"/>
      <c r="AA7" s="66"/>
      <c r="AB7" s="67"/>
      <c r="AC7" s="67"/>
      <c r="AD7" s="67"/>
    </row>
    <row r="8" spans="1:30" ht="15.75" customHeight="1">
      <c r="A8" s="60">
        <v>6</v>
      </c>
      <c r="B8" s="805" t="s">
        <v>10</v>
      </c>
      <c r="C8" s="607"/>
      <c r="D8" s="607"/>
      <c r="E8" s="607"/>
      <c r="F8" s="607"/>
      <c r="G8" s="806" t="s">
        <v>15953</v>
      </c>
      <c r="H8" s="607"/>
      <c r="I8" s="607"/>
      <c r="J8" s="607"/>
      <c r="K8" s="607"/>
      <c r="L8" s="66"/>
      <c r="M8" s="66"/>
      <c r="N8" s="66"/>
      <c r="O8" s="66"/>
      <c r="P8" s="66"/>
      <c r="Q8" s="66"/>
      <c r="R8" s="66"/>
      <c r="S8" s="66"/>
      <c r="T8" s="66"/>
      <c r="U8" s="66"/>
      <c r="V8" s="66"/>
      <c r="W8" s="66"/>
      <c r="X8" s="66"/>
      <c r="Y8" s="66"/>
      <c r="Z8" s="66"/>
      <c r="AA8" s="66"/>
      <c r="AB8" s="67"/>
      <c r="AC8" s="67"/>
      <c r="AD8" s="67"/>
    </row>
    <row r="9" spans="1:30" ht="15.75" customHeight="1">
      <c r="A9" s="60">
        <v>7</v>
      </c>
      <c r="B9" s="805" t="s">
        <v>11</v>
      </c>
      <c r="C9" s="607"/>
      <c r="D9" s="607"/>
      <c r="E9" s="607"/>
      <c r="F9" s="607"/>
      <c r="G9" s="806" t="s">
        <v>15954</v>
      </c>
      <c r="H9" s="607"/>
      <c r="I9" s="607"/>
      <c r="J9" s="607"/>
      <c r="K9" s="607"/>
      <c r="L9" s="66"/>
      <c r="M9" s="66"/>
      <c r="N9" s="66"/>
      <c r="O9" s="66"/>
      <c r="P9" s="66"/>
      <c r="Q9" s="66"/>
      <c r="R9" s="66"/>
      <c r="S9" s="66"/>
      <c r="T9" s="66"/>
      <c r="U9" s="66"/>
      <c r="V9" s="66"/>
      <c r="W9" s="66"/>
      <c r="X9" s="66"/>
      <c r="Y9" s="66"/>
      <c r="Z9" s="66"/>
      <c r="AA9" s="66"/>
      <c r="AB9" s="67"/>
      <c r="AC9" s="67"/>
      <c r="AD9" s="67"/>
    </row>
    <row r="10" spans="1:30" ht="15.75" customHeight="1">
      <c r="A10" s="60">
        <v>8</v>
      </c>
      <c r="B10" s="805" t="s">
        <v>12</v>
      </c>
      <c r="C10" s="607"/>
      <c r="D10" s="607"/>
      <c r="E10" s="607"/>
      <c r="F10" s="607"/>
      <c r="G10" s="806" t="s">
        <v>15955</v>
      </c>
      <c r="H10" s="607"/>
      <c r="I10" s="607"/>
      <c r="J10" s="607"/>
      <c r="K10" s="607"/>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804" t="s">
        <v>13</v>
      </c>
      <c r="B12" s="773"/>
      <c r="C12" s="773"/>
      <c r="D12" s="773"/>
      <c r="E12" s="773"/>
      <c r="F12" s="773"/>
      <c r="G12" s="773"/>
      <c r="H12" s="773"/>
      <c r="I12" s="773"/>
      <c r="J12" s="773"/>
      <c r="K12" s="773"/>
      <c r="L12" s="773"/>
      <c r="M12" s="773"/>
      <c r="N12" s="773"/>
      <c r="O12" s="787"/>
      <c r="P12" s="68"/>
      <c r="Q12" s="69"/>
      <c r="R12" s="69"/>
      <c r="S12" s="69"/>
      <c r="T12" s="68"/>
      <c r="U12" s="68"/>
      <c r="V12" s="68"/>
      <c r="W12" s="804" t="s">
        <v>13</v>
      </c>
      <c r="X12" s="773"/>
      <c r="Y12" s="773"/>
      <c r="Z12" s="774"/>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89"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90"/>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90"/>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90"/>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90"/>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90"/>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91"/>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92"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90"/>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90"/>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90"/>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91"/>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93"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90"/>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90"/>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90"/>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90"/>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90"/>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90"/>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90"/>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90"/>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90"/>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90"/>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90"/>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91"/>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94" t="s">
        <v>37</v>
      </c>
      <c r="B41" s="773"/>
      <c r="C41" s="773"/>
      <c r="D41" s="773"/>
      <c r="E41" s="773"/>
      <c r="F41" s="773"/>
      <c r="G41" s="773"/>
      <c r="H41" s="773"/>
      <c r="I41" s="773"/>
      <c r="J41" s="773"/>
      <c r="K41" s="773"/>
      <c r="L41" s="773"/>
      <c r="M41" s="773"/>
      <c r="N41" s="773"/>
      <c r="O41" s="773"/>
      <c r="P41" s="773"/>
      <c r="Q41" s="773"/>
      <c r="R41" s="773"/>
      <c r="S41" s="773"/>
      <c r="T41" s="773"/>
      <c r="U41" s="773"/>
      <c r="V41" s="773"/>
      <c r="W41" s="773"/>
      <c r="X41" s="773"/>
      <c r="Y41" s="773"/>
      <c r="Z41" s="773"/>
      <c r="AA41" s="774"/>
      <c r="AB41" s="120"/>
      <c r="AC41" s="803" t="s">
        <v>38</v>
      </c>
      <c r="AD41" s="774"/>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95"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90"/>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90"/>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90"/>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90"/>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90"/>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91"/>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96"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90"/>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90"/>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90"/>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91"/>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98"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99"/>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99"/>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99"/>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99"/>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99"/>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99"/>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99"/>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99"/>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99"/>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99"/>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99"/>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800"/>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801" t="s">
        <v>15975</v>
      </c>
      <c r="B70" s="773"/>
      <c r="C70" s="787"/>
      <c r="D70" s="802">
        <v>45468</v>
      </c>
      <c r="E70" s="773"/>
      <c r="F70" s="774"/>
      <c r="S70" s="171"/>
      <c r="T70" s="171"/>
      <c r="U70" s="171"/>
      <c r="V70" s="801" t="s">
        <v>15976</v>
      </c>
      <c r="W70" s="773"/>
      <c r="X70" s="787"/>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4" t="s">
        <v>15983</v>
      </c>
      <c r="B97" s="773"/>
      <c r="C97" s="773"/>
      <c r="D97" s="773"/>
      <c r="E97" s="773"/>
      <c r="F97" s="774"/>
      <c r="G97" s="185"/>
      <c r="H97" s="204"/>
      <c r="I97" s="204"/>
      <c r="J97" s="204"/>
      <c r="K97" s="204"/>
      <c r="L97" s="204"/>
      <c r="M97" s="204"/>
      <c r="N97" s="204"/>
      <c r="O97" s="196"/>
      <c r="P97" s="205"/>
      <c r="Q97" s="205"/>
      <c r="R97" s="205"/>
      <c r="S97" s="199"/>
      <c r="T97" s="171"/>
      <c r="U97" s="171"/>
      <c r="V97" s="786" t="s">
        <v>15984</v>
      </c>
      <c r="W97" s="773"/>
      <c r="X97" s="787"/>
      <c r="Y97" s="797">
        <f>Y70</f>
        <v>45477</v>
      </c>
      <c r="Z97" s="773"/>
      <c r="AA97" s="774"/>
      <c r="AB97" s="75"/>
    </row>
    <row r="98" spans="1:30" ht="15.75" customHeight="1">
      <c r="A98" s="785" t="s">
        <v>70</v>
      </c>
      <c r="B98" s="774"/>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5" t="s">
        <v>70</v>
      </c>
      <c r="W98" s="774"/>
      <c r="X98" s="206" t="s">
        <v>15985</v>
      </c>
      <c r="Y98" s="207" t="s">
        <v>15986</v>
      </c>
      <c r="Z98" s="207" t="s">
        <v>69</v>
      </c>
      <c r="AA98" s="206" t="s">
        <v>15982</v>
      </c>
    </row>
    <row r="99" spans="1:30" ht="15.75" customHeight="1">
      <c r="A99" s="788" t="s">
        <v>21</v>
      </c>
      <c r="B99" s="774"/>
      <c r="C99" s="208">
        <f>C72</f>
        <v>0</v>
      </c>
      <c r="D99" s="209">
        <f>D72</f>
        <v>0</v>
      </c>
      <c r="E99" s="209">
        <f>E72</f>
        <v>0</v>
      </c>
      <c r="F99" s="210">
        <f>SUM(D99)</f>
        <v>0</v>
      </c>
      <c r="S99" s="199"/>
      <c r="T99" s="171"/>
      <c r="U99" s="171"/>
      <c r="V99" s="788" t="s">
        <v>21</v>
      </c>
      <c r="W99" s="774"/>
      <c r="X99" s="210">
        <f>X72</f>
        <v>47</v>
      </c>
      <c r="Y99" s="211">
        <f>Y72</f>
        <v>27</v>
      </c>
      <c r="Z99" s="210">
        <f>Z72</f>
        <v>26</v>
      </c>
      <c r="AA99" s="210">
        <f>SUM(X99:Y99)</f>
        <v>74</v>
      </c>
    </row>
    <row r="100" spans="1:30" ht="15.75" customHeight="1">
      <c r="A100" s="788" t="s">
        <v>22</v>
      </c>
      <c r="B100" s="774"/>
      <c r="C100" s="210">
        <f>SUM(C73:C94)</f>
        <v>0</v>
      </c>
      <c r="D100" s="209">
        <f>SUM(D73:D94)</f>
        <v>7</v>
      </c>
      <c r="E100" s="209">
        <f>SUM(E73:E94)</f>
        <v>35</v>
      </c>
      <c r="F100" s="210">
        <f>SUM(D100)</f>
        <v>7</v>
      </c>
      <c r="G100" s="212"/>
      <c r="H100" s="212"/>
      <c r="V100" s="788" t="s">
        <v>22</v>
      </c>
      <c r="W100" s="774"/>
      <c r="X100" s="210">
        <f>SUM(X73:X94)</f>
        <v>0</v>
      </c>
      <c r="Y100" s="211">
        <f>SUM(Y73:Y94)</f>
        <v>102</v>
      </c>
      <c r="Z100" s="210">
        <f>SUM(Z73:Z94)</f>
        <v>568</v>
      </c>
      <c r="AA100" s="210">
        <f>SUM(X100:Y100)</f>
        <v>102</v>
      </c>
    </row>
    <row r="101" spans="1:30" ht="15.75" customHeight="1">
      <c r="A101" s="785" t="s">
        <v>23</v>
      </c>
      <c r="B101" s="774"/>
      <c r="C101" s="206">
        <f>SUM(C99:C100)</f>
        <v>0</v>
      </c>
      <c r="D101" s="213">
        <f>SUM(D99:D100)</f>
        <v>7</v>
      </c>
      <c r="E101" s="207">
        <f>SUM(E99:E100)</f>
        <v>35</v>
      </c>
      <c r="F101" s="206">
        <f>SUM(D101)</f>
        <v>7</v>
      </c>
      <c r="V101" s="785" t="s">
        <v>23</v>
      </c>
      <c r="W101" s="774"/>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83"/>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07"/>
      <c r="O106" s="218"/>
      <c r="P106" s="220"/>
      <c r="Q106" s="220"/>
      <c r="R106" s="220"/>
      <c r="S106" s="220"/>
      <c r="T106" s="199"/>
      <c r="U106" s="199"/>
      <c r="V106" s="199"/>
      <c r="W106" s="199"/>
      <c r="X106" s="199"/>
      <c r="Y106" s="199"/>
      <c r="Z106" s="199"/>
      <c r="AA106" s="199"/>
      <c r="AB106" s="199"/>
      <c r="AC106" s="199"/>
      <c r="AD106" s="199"/>
    </row>
    <row r="107" spans="1:30" ht="15.75" customHeight="1">
      <c r="G107" s="194"/>
      <c r="H107" s="781"/>
      <c r="I107" s="607"/>
      <c r="J107" s="607"/>
      <c r="K107" s="781"/>
      <c r="L107" s="607"/>
      <c r="M107" s="218"/>
      <c r="N107" s="219"/>
      <c r="O107" s="781"/>
      <c r="P107" s="607"/>
      <c r="Q107" s="781"/>
      <c r="R107" s="607"/>
      <c r="S107" s="607"/>
      <c r="T107" s="199"/>
      <c r="U107" s="199"/>
      <c r="V107" s="199"/>
      <c r="W107" s="199"/>
      <c r="X107" s="199"/>
      <c r="Y107" s="199"/>
      <c r="Z107" s="199"/>
      <c r="AA107" s="199"/>
      <c r="AB107" s="199"/>
      <c r="AC107" s="199"/>
      <c r="AD107" s="199"/>
    </row>
    <row r="108" spans="1:30" ht="15.75" customHeight="1">
      <c r="G108" s="194"/>
      <c r="H108" s="781"/>
      <c r="I108" s="607"/>
      <c r="J108" s="607"/>
      <c r="K108" s="781"/>
      <c r="L108" s="607"/>
      <c r="M108" s="218"/>
      <c r="N108" s="219"/>
      <c r="O108" s="781"/>
      <c r="P108" s="607"/>
      <c r="Q108" s="781"/>
      <c r="R108" s="607"/>
      <c r="S108" s="607"/>
      <c r="T108" s="199"/>
      <c r="U108" s="199"/>
      <c r="V108" s="199"/>
      <c r="W108" s="199"/>
      <c r="X108" s="199"/>
      <c r="Y108" s="199"/>
      <c r="Z108" s="199"/>
      <c r="AA108" s="199"/>
      <c r="AB108" s="199"/>
      <c r="AC108" s="199"/>
      <c r="AD108" s="199"/>
    </row>
    <row r="109" spans="1:30" ht="15.75" customHeight="1">
      <c r="G109" s="194"/>
      <c r="H109" s="783"/>
      <c r="I109" s="607"/>
      <c r="J109" s="607"/>
      <c r="K109" s="783"/>
      <c r="L109" s="607"/>
      <c r="M109" s="218"/>
      <c r="N109" s="219"/>
      <c r="O109" s="783"/>
      <c r="P109" s="607"/>
      <c r="Q109" s="783"/>
      <c r="R109" s="607"/>
      <c r="S109" s="607"/>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83"/>
      <c r="I111" s="607"/>
      <c r="J111" s="607"/>
      <c r="K111" s="607"/>
      <c r="L111" s="607"/>
      <c r="M111" s="607"/>
      <c r="N111" s="607"/>
      <c r="O111" s="607"/>
      <c r="P111" s="782"/>
      <c r="Q111" s="607"/>
      <c r="R111" s="607"/>
      <c r="S111" s="607"/>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83"/>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07"/>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81"/>
      <c r="L116" s="607"/>
      <c r="M116" s="194"/>
      <c r="N116" s="219"/>
      <c r="O116" s="781"/>
      <c r="P116" s="607"/>
      <c r="Q116" s="781"/>
      <c r="R116" s="607"/>
      <c r="S116" s="607"/>
      <c r="T116" s="199"/>
      <c r="U116" s="199"/>
      <c r="V116" s="199"/>
      <c r="W116" s="199"/>
      <c r="X116" s="199"/>
      <c r="Y116" s="199"/>
      <c r="Z116" s="199"/>
      <c r="AA116" s="199"/>
      <c r="AB116" s="199"/>
      <c r="AC116" s="199"/>
      <c r="AD116" s="199"/>
    </row>
    <row r="117" spans="1:30" ht="15.75" customHeight="1">
      <c r="G117" s="194"/>
      <c r="H117" s="781"/>
      <c r="I117" s="607"/>
      <c r="J117" s="607"/>
      <c r="K117" s="781"/>
      <c r="L117" s="607"/>
      <c r="M117" s="194"/>
      <c r="N117" s="219"/>
      <c r="O117" s="781"/>
      <c r="P117" s="607"/>
      <c r="Q117" s="781"/>
      <c r="R117" s="607"/>
      <c r="S117" s="607"/>
      <c r="T117" s="199"/>
      <c r="U117" s="199"/>
      <c r="V117" s="199"/>
      <c r="W117" s="199"/>
      <c r="X117" s="199"/>
      <c r="Y117" s="199"/>
      <c r="Z117" s="199"/>
      <c r="AA117" s="199"/>
      <c r="AB117" s="199"/>
      <c r="AC117" s="199"/>
      <c r="AD117" s="199"/>
    </row>
    <row r="118" spans="1:30" ht="15.75" customHeight="1">
      <c r="G118" s="194"/>
      <c r="H118" s="783"/>
      <c r="I118" s="607"/>
      <c r="J118" s="607"/>
      <c r="K118" s="783"/>
      <c r="L118" s="607"/>
      <c r="M118" s="185"/>
      <c r="N118" s="219"/>
      <c r="O118" s="783"/>
      <c r="P118" s="607"/>
      <c r="Q118" s="783"/>
      <c r="R118" s="607"/>
      <c r="S118" s="607"/>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82"/>
      <c r="Q120" s="607"/>
      <c r="R120" s="607"/>
      <c r="S120" s="607"/>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83"/>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07"/>
      <c r="O124" s="185"/>
      <c r="P124" s="185"/>
      <c r="Q124" s="185"/>
      <c r="R124" s="185"/>
      <c r="S124" s="185"/>
      <c r="T124" s="199"/>
      <c r="U124" s="199"/>
      <c r="V124" s="199"/>
      <c r="W124" s="199"/>
      <c r="X124" s="199"/>
      <c r="Y124" s="199"/>
      <c r="Z124" s="199"/>
      <c r="AA124" s="199"/>
      <c r="AB124" s="199"/>
      <c r="AC124" s="199"/>
      <c r="AD124" s="199"/>
    </row>
    <row r="125" spans="1:30" ht="15.75" customHeight="1">
      <c r="G125" s="194"/>
      <c r="H125" s="781"/>
      <c r="I125" s="607"/>
      <c r="J125" s="607"/>
      <c r="K125" s="781"/>
      <c r="L125" s="607"/>
      <c r="M125" s="218"/>
      <c r="N125" s="219"/>
      <c r="O125" s="781"/>
      <c r="P125" s="607"/>
      <c r="Q125" s="781"/>
      <c r="R125" s="607"/>
      <c r="S125" s="607"/>
      <c r="T125" s="199"/>
      <c r="U125" s="199"/>
      <c r="V125" s="199"/>
      <c r="W125" s="199"/>
      <c r="X125" s="199"/>
      <c r="Y125" s="199"/>
      <c r="Z125" s="199"/>
      <c r="AA125" s="199"/>
      <c r="AB125" s="199"/>
      <c r="AC125" s="199"/>
      <c r="AD125" s="199"/>
    </row>
    <row r="126" spans="1:30" ht="15.75" customHeight="1">
      <c r="G126" s="194"/>
      <c r="H126" s="781"/>
      <c r="I126" s="607"/>
      <c r="J126" s="607"/>
      <c r="K126" s="781"/>
      <c r="L126" s="607"/>
      <c r="M126" s="218"/>
      <c r="N126" s="219"/>
      <c r="O126" s="781"/>
      <c r="P126" s="607"/>
      <c r="Q126" s="781"/>
      <c r="R126" s="607"/>
      <c r="S126" s="607"/>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72" t="s">
        <v>15987</v>
      </c>
      <c r="B128" s="773"/>
      <c r="C128" s="773"/>
      <c r="D128" s="773"/>
      <c r="E128" s="773"/>
      <c r="F128" s="773"/>
      <c r="G128" s="773"/>
      <c r="H128" s="773"/>
      <c r="I128" s="773"/>
      <c r="J128" s="773"/>
      <c r="K128" s="773"/>
      <c r="L128" s="773"/>
      <c r="M128" s="773"/>
      <c r="N128" s="773"/>
      <c r="O128" s="773"/>
      <c r="P128" s="773"/>
      <c r="Q128" s="773"/>
      <c r="R128" s="773"/>
      <c r="S128" s="773"/>
      <c r="T128" s="773"/>
      <c r="U128" s="773"/>
      <c r="V128" s="773"/>
      <c r="W128" s="773"/>
      <c r="X128" s="773"/>
      <c r="Y128" s="773"/>
      <c r="Z128" s="773"/>
      <c r="AA128" s="773"/>
      <c r="AB128" s="773"/>
      <c r="AC128" s="773"/>
      <c r="AD128" s="774"/>
    </row>
    <row r="129" spans="1:30" ht="15.75" customHeight="1">
      <c r="A129" s="764" t="s">
        <v>15988</v>
      </c>
      <c r="B129" s="765"/>
      <c r="C129" s="765"/>
      <c r="D129" s="765"/>
      <c r="E129" s="765"/>
      <c r="F129" s="765"/>
      <c r="G129" s="765"/>
      <c r="H129" s="765"/>
      <c r="I129" s="765"/>
      <c r="J129" s="765"/>
      <c r="K129" s="765"/>
      <c r="L129" s="765"/>
      <c r="M129" s="765"/>
      <c r="N129" s="765"/>
      <c r="O129" s="765"/>
      <c r="P129" s="765"/>
      <c r="Q129" s="765"/>
      <c r="R129" s="765"/>
      <c r="S129" s="765"/>
      <c r="T129" s="765"/>
      <c r="U129" s="765"/>
      <c r="V129" s="765"/>
      <c r="W129" s="765"/>
      <c r="X129" s="765"/>
      <c r="Y129" s="765"/>
      <c r="Z129" s="765"/>
      <c r="AA129" s="765"/>
      <c r="AB129" s="765"/>
      <c r="AC129" s="765"/>
      <c r="AD129" s="766"/>
    </row>
    <row r="130" spans="1:30" ht="15.75" customHeight="1">
      <c r="A130" s="767"/>
      <c r="B130" s="607"/>
      <c r="C130" s="607"/>
      <c r="D130" s="607"/>
      <c r="E130" s="607"/>
      <c r="F130" s="607"/>
      <c r="G130" s="607"/>
      <c r="H130" s="607"/>
      <c r="I130" s="607"/>
      <c r="J130" s="607"/>
      <c r="K130" s="607"/>
      <c r="L130" s="607"/>
      <c r="M130" s="607"/>
      <c r="N130" s="607"/>
      <c r="O130" s="607"/>
      <c r="P130" s="607"/>
      <c r="Q130" s="607"/>
      <c r="R130" s="607"/>
      <c r="S130" s="607"/>
      <c r="T130" s="607"/>
      <c r="U130" s="607"/>
      <c r="V130" s="607"/>
      <c r="W130" s="607"/>
      <c r="X130" s="607"/>
      <c r="Y130" s="607"/>
      <c r="Z130" s="607"/>
      <c r="AA130" s="607"/>
      <c r="AB130" s="607"/>
      <c r="AC130" s="607"/>
      <c r="AD130" s="768"/>
    </row>
    <row r="131" spans="1:30" ht="15.75" customHeight="1">
      <c r="A131" s="767"/>
      <c r="B131" s="607"/>
      <c r="C131" s="607"/>
      <c r="D131" s="607"/>
      <c r="E131" s="607"/>
      <c r="F131" s="607"/>
      <c r="G131" s="607"/>
      <c r="H131" s="607"/>
      <c r="I131" s="607"/>
      <c r="J131" s="607"/>
      <c r="K131" s="607"/>
      <c r="L131" s="607"/>
      <c r="M131" s="607"/>
      <c r="N131" s="607"/>
      <c r="O131" s="607"/>
      <c r="P131" s="607"/>
      <c r="Q131" s="607"/>
      <c r="R131" s="607"/>
      <c r="S131" s="607"/>
      <c r="T131" s="607"/>
      <c r="U131" s="607"/>
      <c r="V131" s="607"/>
      <c r="W131" s="607"/>
      <c r="X131" s="607"/>
      <c r="Y131" s="607"/>
      <c r="Z131" s="607"/>
      <c r="AA131" s="607"/>
      <c r="AB131" s="607"/>
      <c r="AC131" s="607"/>
      <c r="AD131" s="768"/>
    </row>
    <row r="132" spans="1:30" ht="15.75" customHeight="1">
      <c r="A132" s="767"/>
      <c r="B132" s="607"/>
      <c r="C132" s="607"/>
      <c r="D132" s="607"/>
      <c r="E132" s="607"/>
      <c r="F132" s="607"/>
      <c r="G132" s="607"/>
      <c r="H132" s="607"/>
      <c r="I132" s="607"/>
      <c r="J132" s="607"/>
      <c r="K132" s="607"/>
      <c r="L132" s="607"/>
      <c r="M132" s="607"/>
      <c r="N132" s="607"/>
      <c r="O132" s="607"/>
      <c r="P132" s="607"/>
      <c r="Q132" s="607"/>
      <c r="R132" s="607"/>
      <c r="S132" s="607"/>
      <c r="T132" s="607"/>
      <c r="U132" s="607"/>
      <c r="V132" s="607"/>
      <c r="W132" s="607"/>
      <c r="X132" s="607"/>
      <c r="Y132" s="607"/>
      <c r="Z132" s="607"/>
      <c r="AA132" s="607"/>
      <c r="AB132" s="607"/>
      <c r="AC132" s="607"/>
      <c r="AD132" s="768"/>
    </row>
    <row r="133" spans="1:30" ht="15.75" customHeight="1">
      <c r="A133" s="769"/>
      <c r="B133" s="770"/>
      <c r="C133" s="770"/>
      <c r="D133" s="770"/>
      <c r="E133" s="770"/>
      <c r="F133" s="770"/>
      <c r="G133" s="770"/>
      <c r="H133" s="770"/>
      <c r="I133" s="770"/>
      <c r="J133" s="770"/>
      <c r="K133" s="770"/>
      <c r="L133" s="770"/>
      <c r="M133" s="770"/>
      <c r="N133" s="770"/>
      <c r="O133" s="770"/>
      <c r="P133" s="770"/>
      <c r="Q133" s="770"/>
      <c r="R133" s="770"/>
      <c r="S133" s="770"/>
      <c r="T133" s="770"/>
      <c r="U133" s="770"/>
      <c r="V133" s="770"/>
      <c r="W133" s="770"/>
      <c r="X133" s="770"/>
      <c r="Y133" s="770"/>
      <c r="Z133" s="770"/>
      <c r="AA133" s="770"/>
      <c r="AB133" s="770"/>
      <c r="AC133" s="770"/>
      <c r="AD133" s="771"/>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72" t="s">
        <v>15989</v>
      </c>
      <c r="B135" s="773"/>
      <c r="C135" s="773"/>
      <c r="D135" s="773"/>
      <c r="E135" s="773"/>
      <c r="F135" s="773"/>
      <c r="G135" s="773"/>
      <c r="H135" s="773"/>
      <c r="I135" s="773"/>
      <c r="J135" s="773"/>
      <c r="K135" s="773"/>
      <c r="L135" s="773"/>
      <c r="M135" s="773"/>
      <c r="N135" s="773"/>
      <c r="O135" s="773"/>
      <c r="P135" s="773"/>
      <c r="Q135" s="773"/>
      <c r="R135" s="773"/>
      <c r="S135" s="773"/>
      <c r="T135" s="773"/>
      <c r="U135" s="773"/>
      <c r="V135" s="773"/>
      <c r="W135" s="773"/>
      <c r="X135" s="773"/>
      <c r="Y135" s="773"/>
      <c r="Z135" s="773"/>
      <c r="AA135" s="773"/>
      <c r="AB135" s="773"/>
      <c r="AC135" s="773"/>
      <c r="AD135" s="774"/>
    </row>
    <row r="136" spans="1:30" ht="15.75" customHeight="1">
      <c r="A136" s="779" t="s">
        <v>15990</v>
      </c>
      <c r="B136" s="773"/>
      <c r="C136" s="773"/>
      <c r="D136" s="773"/>
      <c r="E136" s="773"/>
      <c r="F136" s="773"/>
      <c r="G136" s="773"/>
      <c r="H136" s="773"/>
      <c r="I136" s="773"/>
      <c r="J136" s="773"/>
      <c r="K136" s="773"/>
      <c r="L136" s="773"/>
      <c r="M136" s="773"/>
      <c r="N136" s="773"/>
      <c r="O136" s="773"/>
      <c r="P136" s="774"/>
      <c r="Q136" s="780" t="s">
        <v>15991</v>
      </c>
      <c r="R136" s="773"/>
      <c r="S136" s="773"/>
      <c r="T136" s="773"/>
      <c r="U136" s="773"/>
      <c r="V136" s="773"/>
      <c r="W136" s="773"/>
      <c r="X136" s="773"/>
      <c r="Y136" s="773"/>
      <c r="Z136" s="773"/>
      <c r="AA136" s="773"/>
      <c r="AB136" s="773"/>
      <c r="AC136" s="773"/>
      <c r="AD136" s="774"/>
    </row>
    <row r="137" spans="1:30" ht="15.75" customHeight="1">
      <c r="A137" s="779" t="s">
        <v>15992</v>
      </c>
      <c r="B137" s="773"/>
      <c r="C137" s="773"/>
      <c r="D137" s="773"/>
      <c r="E137" s="773"/>
      <c r="F137" s="773"/>
      <c r="G137" s="773"/>
      <c r="H137" s="773"/>
      <c r="I137" s="773"/>
      <c r="J137" s="773"/>
      <c r="K137" s="773"/>
      <c r="L137" s="773"/>
      <c r="M137" s="773"/>
      <c r="N137" s="773"/>
      <c r="O137" s="773"/>
      <c r="P137" s="774"/>
      <c r="Q137" s="780" t="s">
        <v>15991</v>
      </c>
      <c r="R137" s="773"/>
      <c r="S137" s="773"/>
      <c r="T137" s="773"/>
      <c r="U137" s="773"/>
      <c r="V137" s="773"/>
      <c r="W137" s="773"/>
      <c r="X137" s="773"/>
      <c r="Y137" s="773"/>
      <c r="Z137" s="773"/>
      <c r="AA137" s="773"/>
      <c r="AB137" s="773"/>
      <c r="AC137" s="773"/>
      <c r="AD137" s="774"/>
    </row>
    <row r="138" spans="1:30" ht="15.75" customHeight="1">
      <c r="A138" s="779" t="s">
        <v>15993</v>
      </c>
      <c r="B138" s="773"/>
      <c r="C138" s="773"/>
      <c r="D138" s="773"/>
      <c r="E138" s="773"/>
      <c r="F138" s="773"/>
      <c r="G138" s="773"/>
      <c r="H138" s="773"/>
      <c r="I138" s="773"/>
      <c r="J138" s="773"/>
      <c r="K138" s="773"/>
      <c r="L138" s="773"/>
      <c r="M138" s="773"/>
      <c r="N138" s="773"/>
      <c r="O138" s="773"/>
      <c r="P138" s="774"/>
      <c r="Q138" s="780" t="s">
        <v>15994</v>
      </c>
      <c r="R138" s="773"/>
      <c r="S138" s="773"/>
      <c r="T138" s="773"/>
      <c r="U138" s="773"/>
      <c r="V138" s="773"/>
      <c r="W138" s="773"/>
      <c r="X138" s="773"/>
      <c r="Y138" s="773"/>
      <c r="Z138" s="773"/>
      <c r="AA138" s="773"/>
      <c r="AB138" s="773"/>
      <c r="AC138" s="773"/>
      <c r="AD138" s="774"/>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72" t="s">
        <v>15995</v>
      </c>
      <c r="B140" s="773"/>
      <c r="C140" s="773"/>
      <c r="D140" s="773"/>
      <c r="E140" s="773"/>
      <c r="F140" s="773"/>
      <c r="G140" s="773"/>
      <c r="H140" s="773"/>
      <c r="I140" s="773"/>
      <c r="J140" s="773"/>
      <c r="K140" s="773"/>
      <c r="L140" s="773"/>
      <c r="M140" s="773"/>
      <c r="N140" s="773"/>
      <c r="O140" s="773"/>
      <c r="P140" s="773"/>
      <c r="Q140" s="773"/>
      <c r="R140" s="773"/>
      <c r="S140" s="773"/>
      <c r="T140" s="773"/>
      <c r="U140" s="773"/>
      <c r="V140" s="773"/>
      <c r="W140" s="773"/>
      <c r="X140" s="773"/>
      <c r="Y140" s="773"/>
      <c r="Z140" s="773"/>
      <c r="AA140" s="773"/>
      <c r="AB140" s="773"/>
      <c r="AC140" s="773"/>
      <c r="AD140" s="774"/>
    </row>
    <row r="141" spans="1:30" ht="15.75" customHeight="1">
      <c r="A141" s="777" t="s">
        <v>15996</v>
      </c>
      <c r="B141" s="773"/>
      <c r="C141" s="773"/>
      <c r="D141" s="773"/>
      <c r="E141" s="773"/>
      <c r="F141" s="773"/>
      <c r="G141" s="773"/>
      <c r="H141" s="773"/>
      <c r="I141" s="773"/>
      <c r="J141" s="773"/>
      <c r="K141" s="773"/>
      <c r="L141" s="773"/>
      <c r="M141" s="773"/>
      <c r="N141" s="773"/>
      <c r="O141" s="773"/>
      <c r="P141" s="774"/>
      <c r="Q141" s="778" t="s">
        <v>15997</v>
      </c>
      <c r="R141" s="773"/>
      <c r="S141" s="773"/>
      <c r="T141" s="773"/>
      <c r="U141" s="773"/>
      <c r="V141" s="773"/>
      <c r="W141" s="773"/>
      <c r="X141" s="773"/>
      <c r="Y141" s="773"/>
      <c r="Z141" s="773"/>
      <c r="AA141" s="773"/>
      <c r="AB141" s="773"/>
      <c r="AC141" s="773"/>
      <c r="AD141" s="774"/>
    </row>
    <row r="142" spans="1:30" ht="15.75" customHeight="1">
      <c r="A142" s="777" t="s">
        <v>15998</v>
      </c>
      <c r="B142" s="773"/>
      <c r="C142" s="773"/>
      <c r="D142" s="773"/>
      <c r="E142" s="773"/>
      <c r="F142" s="773"/>
      <c r="G142" s="773"/>
      <c r="H142" s="773"/>
      <c r="I142" s="773"/>
      <c r="J142" s="773"/>
      <c r="K142" s="773"/>
      <c r="L142" s="773"/>
      <c r="M142" s="773"/>
      <c r="N142" s="773"/>
      <c r="O142" s="773"/>
      <c r="P142" s="773"/>
      <c r="Q142" s="778" t="s">
        <v>15999</v>
      </c>
      <c r="R142" s="773"/>
      <c r="S142" s="773"/>
      <c r="T142" s="773"/>
      <c r="U142" s="773"/>
      <c r="V142" s="773"/>
      <c r="W142" s="773"/>
      <c r="X142" s="773"/>
      <c r="Y142" s="773"/>
      <c r="Z142" s="773"/>
      <c r="AA142" s="773"/>
      <c r="AB142" s="773"/>
      <c r="AC142" s="773"/>
      <c r="AD142" s="774"/>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75" t="s">
        <v>16000</v>
      </c>
      <c r="B145" s="607"/>
      <c r="C145" s="607"/>
      <c r="D145" s="607"/>
      <c r="E145" s="607"/>
      <c r="F145" s="607"/>
      <c r="G145" s="607"/>
      <c r="H145" s="607"/>
      <c r="I145" s="607"/>
      <c r="J145" s="607"/>
      <c r="K145" s="607"/>
      <c r="L145" s="607"/>
      <c r="M145" s="607"/>
      <c r="N145" s="607"/>
      <c r="O145" s="607"/>
      <c r="P145" s="607"/>
      <c r="Q145" s="607"/>
      <c r="R145" s="607"/>
      <c r="S145" s="607"/>
      <c r="T145" s="607"/>
      <c r="U145" s="607"/>
      <c r="V145" s="607"/>
      <c r="W145" s="607"/>
      <c r="X145" s="607"/>
      <c r="Y145" s="607"/>
      <c r="Z145" s="607"/>
      <c r="AA145" s="607"/>
      <c r="AB145" s="63"/>
      <c r="AC145" s="63"/>
      <c r="AD145" s="63"/>
    </row>
    <row r="146" spans="1:30" ht="15.75" customHeight="1">
      <c r="A146" s="775" t="s">
        <v>16001</v>
      </c>
      <c r="B146" s="607"/>
      <c r="C146" s="607"/>
      <c r="D146" s="607"/>
      <c r="E146" s="607"/>
      <c r="F146" s="607"/>
      <c r="G146" s="607"/>
      <c r="H146" s="607"/>
      <c r="I146" s="607"/>
      <c r="J146" s="607"/>
      <c r="K146" s="607"/>
      <c r="L146" s="607"/>
      <c r="M146" s="607"/>
      <c r="N146" s="607"/>
      <c r="O146" s="607"/>
      <c r="P146" s="607"/>
      <c r="Q146" s="607"/>
      <c r="R146" s="607"/>
      <c r="S146" s="607"/>
      <c r="T146" s="607"/>
      <c r="U146" s="607"/>
      <c r="V146" s="607"/>
      <c r="W146" s="607"/>
      <c r="X146" s="607"/>
      <c r="Y146" s="607"/>
      <c r="Z146" s="607"/>
      <c r="AA146" s="607"/>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75" t="s">
        <v>16002</v>
      </c>
      <c r="B148" s="607"/>
      <c r="C148" s="607"/>
      <c r="D148" s="607"/>
      <c r="E148" s="607"/>
      <c r="F148" s="607"/>
      <c r="G148" s="607"/>
      <c r="H148" s="607"/>
      <c r="I148" s="607"/>
      <c r="J148" s="607"/>
      <c r="K148" s="607"/>
      <c r="L148" s="607"/>
      <c r="M148" s="607"/>
      <c r="N148" s="607"/>
      <c r="O148" s="607"/>
      <c r="P148" s="607"/>
      <c r="Q148" s="607"/>
      <c r="R148" s="607"/>
      <c r="S148" s="607"/>
      <c r="T148" s="607"/>
      <c r="U148" s="607"/>
      <c r="V148" s="607"/>
      <c r="W148" s="607"/>
      <c r="X148" s="607"/>
      <c r="Y148" s="607"/>
      <c r="Z148" s="607"/>
      <c r="AA148" s="607"/>
      <c r="AB148" s="63"/>
      <c r="AC148" s="63"/>
      <c r="AD148" s="63"/>
    </row>
    <row r="149" spans="1:30" ht="15.75" customHeight="1">
      <c r="A149" s="775" t="s">
        <v>16003</v>
      </c>
      <c r="B149" s="607"/>
      <c r="C149" s="607"/>
      <c r="D149" s="607"/>
      <c r="E149" s="607"/>
      <c r="F149" s="607"/>
      <c r="G149" s="607"/>
      <c r="H149" s="607"/>
      <c r="I149" s="607"/>
      <c r="J149" s="607"/>
      <c r="K149" s="607"/>
      <c r="L149" s="607"/>
      <c r="M149" s="607"/>
      <c r="N149" s="607"/>
      <c r="O149" s="607"/>
      <c r="P149" s="607"/>
      <c r="Q149" s="607"/>
      <c r="R149" s="607"/>
      <c r="S149" s="607"/>
      <c r="T149" s="607"/>
      <c r="U149" s="607"/>
      <c r="V149" s="607"/>
      <c r="W149" s="607"/>
      <c r="X149" s="607"/>
      <c r="Y149" s="607"/>
      <c r="Z149" s="607"/>
      <c r="AA149" s="607"/>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776" t="s">
        <v>16004</v>
      </c>
      <c r="B151" s="607"/>
      <c r="C151" s="607"/>
      <c r="D151" s="607"/>
      <c r="E151" s="607"/>
      <c r="F151" s="607"/>
      <c r="G151" s="607"/>
      <c r="H151" s="607"/>
      <c r="I151" s="607"/>
      <c r="J151" s="607"/>
      <c r="K151" s="607"/>
      <c r="L151" s="607"/>
      <c r="M151" s="607"/>
      <c r="N151" s="607"/>
      <c r="O151" s="607"/>
      <c r="P151" s="607"/>
      <c r="Q151" s="607"/>
      <c r="R151" s="607"/>
      <c r="S151" s="607"/>
      <c r="T151" s="607"/>
      <c r="U151" s="607"/>
      <c r="V151" s="607"/>
      <c r="W151" s="607"/>
      <c r="X151" s="607"/>
      <c r="Y151" s="607"/>
      <c r="Z151" s="607"/>
      <c r="AA151" s="607"/>
      <c r="AB151" s="60"/>
      <c r="AC151" s="60"/>
      <c r="AD151" s="60"/>
    </row>
    <row r="152" spans="1:30" ht="15.75" customHeight="1">
      <c r="A152" s="775" t="s">
        <v>16005</v>
      </c>
      <c r="B152" s="607"/>
      <c r="C152" s="607"/>
      <c r="D152" s="607"/>
      <c r="E152" s="607"/>
      <c r="F152" s="607"/>
      <c r="G152" s="607"/>
      <c r="H152" s="607"/>
      <c r="I152" s="607"/>
      <c r="J152" s="607"/>
      <c r="K152" s="607"/>
      <c r="L152" s="607"/>
      <c r="M152" s="607"/>
      <c r="N152" s="607"/>
      <c r="O152" s="607"/>
      <c r="P152" s="607"/>
      <c r="Q152" s="607"/>
      <c r="R152" s="607"/>
      <c r="S152" s="607"/>
      <c r="T152" s="607"/>
      <c r="U152" s="607"/>
      <c r="V152" s="607"/>
      <c r="W152" s="607"/>
      <c r="X152" s="607"/>
      <c r="Y152" s="607"/>
      <c r="Z152" s="607"/>
      <c r="AA152" s="607"/>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AD1"/>
    <mergeCell ref="A2:AD2"/>
    <mergeCell ref="B3:F3"/>
    <mergeCell ref="G3:K3"/>
    <mergeCell ref="B4:F4"/>
    <mergeCell ref="G4:K4"/>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K107:L107"/>
    <mergeCell ref="O107:P107"/>
    <mergeCell ref="Q107:S107"/>
    <mergeCell ref="Q109:S109"/>
    <mergeCell ref="H109:J109"/>
    <mergeCell ref="H111:O111"/>
    <mergeCell ref="P111:S111"/>
    <mergeCell ref="N114:N115"/>
    <mergeCell ref="K116:L116"/>
    <mergeCell ref="O116:P116"/>
    <mergeCell ref="Q116:S116"/>
    <mergeCell ref="H117:J117"/>
    <mergeCell ref="K117:L117"/>
    <mergeCell ref="O117:P117"/>
    <mergeCell ref="Q117:S117"/>
    <mergeCell ref="H118:J118"/>
    <mergeCell ref="K118:L118"/>
    <mergeCell ref="O118:P118"/>
    <mergeCell ref="Q118:S118"/>
    <mergeCell ref="P120:S120"/>
    <mergeCell ref="N123:N124"/>
    <mergeCell ref="H125:J125"/>
    <mergeCell ref="K125:L125"/>
    <mergeCell ref="O125:P125"/>
    <mergeCell ref="Q125:S125"/>
    <mergeCell ref="H126:J126"/>
    <mergeCell ref="K126:L126"/>
    <mergeCell ref="O126:P126"/>
    <mergeCell ref="Q126:S126"/>
    <mergeCell ref="A128:AD128"/>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2026-08-15T22:27:38Z</cp:lastPrinted>
  <dcterms:created xsi:type="dcterms:W3CDTF">2025-04-01T21:08:15Z</dcterms:created>
  <dcterms:modified xsi:type="dcterms:W3CDTF">2026-08-16T12:59:16Z</dcterms:modified>
</cp:coreProperties>
</file>