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dhwan Fachrul\Documents\Kecerdasan AI\"/>
    </mc:Choice>
  </mc:AlternateContent>
  <xr:revisionPtr revIDLastSave="0" documentId="8_{2377C1CD-9F43-4DC9-B417-EE847CB64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I15" i="1" s="1"/>
  <c r="J7" i="1"/>
  <c r="I16" i="1" l="1"/>
  <c r="I13" i="1"/>
  <c r="I14" i="1"/>
  <c r="I19" i="1"/>
  <c r="I24" i="1" s="1"/>
  <c r="I20" i="1"/>
  <c r="I22" i="1" s="1"/>
  <c r="I21" i="1" l="1"/>
  <c r="I26" i="1"/>
  <c r="I25" i="1"/>
  <c r="I23" i="1"/>
  <c r="I27" i="1" l="1"/>
</calcChain>
</file>

<file path=xl/sharedStrings.xml><?xml version="1.0" encoding="utf-8"?>
<sst xmlns="http://schemas.openxmlformats.org/spreadsheetml/2006/main" count="67" uniqueCount="59">
  <si>
    <t>SIMULASI METODE MAMDANI MENGGUNAKAN EXCEL</t>
  </si>
  <si>
    <t>Tanggal</t>
  </si>
  <si>
    <t>Permintaan (unit)</t>
  </si>
  <si>
    <t>Persediaan (unit)</t>
  </si>
  <si>
    <t>Jumlah Produksi</t>
  </si>
  <si>
    <t>Sedikit</t>
  </si>
  <si>
    <t>Banyak</t>
  </si>
  <si>
    <t>Variabel</t>
  </si>
  <si>
    <t>Himpunan</t>
  </si>
  <si>
    <t>Nilai</t>
  </si>
  <si>
    <t>Derajat Keanggotaan</t>
  </si>
  <si>
    <t>Permintaan</t>
  </si>
  <si>
    <t>Turun</t>
  </si>
  <si>
    <t>Naik</t>
  </si>
  <si>
    <t>Persediaan</t>
  </si>
  <si>
    <t>Produksi</t>
  </si>
  <si>
    <t>Berkurang</t>
  </si>
  <si>
    <t>Bertambah</t>
  </si>
  <si>
    <t>MIN</t>
  </si>
  <si>
    <t>Turun Banyak</t>
  </si>
  <si>
    <t>Turun Sedikit</t>
  </si>
  <si>
    <t>Naik Banyak</t>
  </si>
  <si>
    <t>Naik Sedikit</t>
  </si>
  <si>
    <t>M1</t>
  </si>
  <si>
    <t>M2</t>
  </si>
  <si>
    <t>M3</t>
  </si>
  <si>
    <t>A1</t>
  </si>
  <si>
    <t>a1</t>
  </si>
  <si>
    <t>a2</t>
  </si>
  <si>
    <t>A2</t>
  </si>
  <si>
    <t>A3</t>
  </si>
  <si>
    <t>Z</t>
  </si>
  <si>
    <t>Max - Min</t>
  </si>
  <si>
    <t>Tahap</t>
  </si>
  <si>
    <t xml:space="preserve">Tahap 1 </t>
  </si>
  <si>
    <t>(Menentukan Variabel)</t>
  </si>
  <si>
    <t>Tahap 2</t>
  </si>
  <si>
    <t>(Implikasi)</t>
  </si>
  <si>
    <t>Tahap 4</t>
  </si>
  <si>
    <t>(Defuzzifikasi)</t>
  </si>
  <si>
    <t xml:space="preserve">Tahap 3 </t>
  </si>
  <si>
    <t>(Komposisi Antar Aturan</t>
  </si>
  <si>
    <t>Tabel Permintaan, Persediaan, Jumlah Produksi Tahun 2016-2019</t>
  </si>
  <si>
    <t>Januari (2019)</t>
  </si>
  <si>
    <t>Februari (2019)</t>
  </si>
  <si>
    <t>Aturan</t>
  </si>
  <si>
    <t xml:space="preserve">Fuzzy Logic Mamdani </t>
  </si>
  <si>
    <t>Maret (2019)</t>
  </si>
  <si>
    <t>April (2018)</t>
  </si>
  <si>
    <t>Januari 2016</t>
  </si>
  <si>
    <t>Mei (2018)</t>
  </si>
  <si>
    <t>Juni (2017)</t>
  </si>
  <si>
    <t>Juli (2017)</t>
  </si>
  <si>
    <t>Desember (2016)</t>
  </si>
  <si>
    <t>Januari (2016)</t>
  </si>
  <si>
    <t>November (2017)</t>
  </si>
  <si>
    <t>Oktober (2017)</t>
  </si>
  <si>
    <t>September (2017)</t>
  </si>
  <si>
    <t>Agustus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</si>
</sst>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4" fillId="3" borderId="0" applyNumberFormat="0" applyBorder="0" applyAlignment="0" applyProtection="0"/>
    <xf numFmtId="0" fontId="5" fillId="4" borderId="1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7" borderId="0" applyNumberFormat="0" applyBorder="0" applyAlignment="0" applyProtection="0"/>
    <xf numFmtId="0" fontId="6" fillId="8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4" fillId="3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6" fillId="8" borderId="0" xfId="6" applyAlignment="1">
      <alignment horizontal="center" vertical="center"/>
    </xf>
    <xf numFmtId="0" fontId="7" fillId="8" borderId="0" xfId="6" applyFont="1" applyAlignment="1">
      <alignment horizontal="center" vertical="center"/>
    </xf>
    <xf numFmtId="0" fontId="6" fillId="8" borderId="1" xfId="6" applyBorder="1" applyAlignment="1">
      <alignment horizontal="center" vertical="center"/>
    </xf>
    <xf numFmtId="164" fontId="6" fillId="5" borderId="1" xfId="3" applyNumberFormat="1" applyBorder="1" applyAlignment="1">
      <alignment horizontal="left" vertical="center"/>
    </xf>
    <xf numFmtId="0" fontId="6" fillId="5" borderId="1" xfId="3" applyBorder="1" applyAlignment="1">
      <alignment horizontal="center" vertical="center"/>
    </xf>
    <xf numFmtId="0" fontId="6" fillId="6" borderId="4" xfId="4" applyBorder="1" applyAlignment="1">
      <alignment horizontal="center" vertical="center"/>
    </xf>
    <xf numFmtId="0" fontId="6" fillId="6" borderId="1" xfId="4" applyBorder="1" applyAlignment="1">
      <alignment horizontal="center" vertical="center"/>
    </xf>
    <xf numFmtId="0" fontId="5" fillId="4" borderId="11" xfId="2" applyAlignment="1">
      <alignment horizontal="center" vertical="center"/>
    </xf>
    <xf numFmtId="4" fontId="5" fillId="4" borderId="11" xfId="2" applyNumberFormat="1" applyAlignment="1">
      <alignment horizontal="center" vertical="center"/>
    </xf>
    <xf numFmtId="0" fontId="3" fillId="7" borderId="4" xfId="5" applyBorder="1" applyAlignment="1">
      <alignment horizontal="center" vertical="center"/>
    </xf>
    <xf numFmtId="0" fontId="3" fillId="7" borderId="1" xfId="5" applyBorder="1" applyAlignment="1">
      <alignment horizontal="center" vertical="center"/>
    </xf>
    <xf numFmtId="164" fontId="6" fillId="8" borderId="5" xfId="6" applyNumberFormat="1" applyBorder="1" applyAlignment="1">
      <alignment horizontal="center" vertical="center"/>
    </xf>
    <xf numFmtId="164" fontId="6" fillId="8" borderId="1" xfId="6" applyNumberFormat="1" applyBorder="1" applyAlignment="1">
      <alignment horizontal="center" vertical="center"/>
    </xf>
    <xf numFmtId="0" fontId="6" fillId="8" borderId="1" xfId="6" applyBorder="1" applyAlignment="1">
      <alignment horizontal="center"/>
    </xf>
  </cellXfs>
  <cellStyles count="7">
    <cellStyle name="60% - Aksen5" xfId="5" builtinId="48"/>
    <cellStyle name="Aksen2" xfId="3" builtinId="33"/>
    <cellStyle name="Aksen3" xfId="4" builtinId="37"/>
    <cellStyle name="Aksen6" xfId="6" builtinId="49"/>
    <cellStyle name="Baik" xfId="1" builtinId="26"/>
    <cellStyle name="Masukan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267368</xdr:colOff>
      <xdr:row>31</xdr:row>
      <xdr:rowOff>107262</xdr:rowOff>
    </xdr:from>
    <xdr:to>
      <xdr:col>2</xdr:col>
      <xdr:colOff>535144</xdr:colOff>
      <xdr:row>39</xdr:row>
      <xdr:rowOff>53473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368" y="8609578"/>
          <a:ext cx="3315776" cy="1443474"/>
        </a:xfrm>
        <a:prstGeom prst="rect">
          <a:avLst/>
        </a:prstGeom>
      </xdr:spPr>
    </xdr:pic>
    <xdr:clientData/>
  </xdr:twoCellAnchor>
  <xdr:twoCellAnchor editAs="oneCell">
    <xdr:from>
      <xdr:col>0</xdr:col>
      <xdr:colOff>560708</xdr:colOff>
      <xdr:row>41</xdr:row>
      <xdr:rowOff>94532</xdr:rowOff>
    </xdr:from>
    <xdr:to>
      <xdr:col>2</xdr:col>
      <xdr:colOff>282645</xdr:colOff>
      <xdr:row>50</xdr:row>
      <xdr:rowOff>59411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08" y="10468427"/>
          <a:ext cx="2769937" cy="1649299"/>
        </a:xfrm>
        <a:prstGeom prst="rect">
          <a:avLst/>
        </a:prstGeom>
      </xdr:spPr>
    </xdr:pic>
    <xdr:clientData/>
  </xdr:twoCellAnchor>
  <xdr:twoCellAnchor editAs="oneCell">
    <xdr:from>
      <xdr:col>0</xdr:col>
      <xdr:colOff>345477</xdr:colOff>
      <xdr:row>52</xdr:row>
      <xdr:rowOff>64357</xdr:rowOff>
    </xdr:from>
    <xdr:to>
      <xdr:col>2</xdr:col>
      <xdr:colOff>509007</xdr:colOff>
      <xdr:row>60</xdr:row>
      <xdr:rowOff>162327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477" y="12496989"/>
          <a:ext cx="3211530" cy="1595234"/>
        </a:xfrm>
        <a:prstGeom prst="rect">
          <a:avLst/>
        </a:prstGeom>
      </xdr:spPr>
    </xdr:pic>
    <xdr:clientData/>
  </xdr:twoCellAnchor>
  <xdr:twoCellAnchor editAs="oneCell">
    <xdr:from>
      <xdr:col>4</xdr:col>
      <xdr:colOff>187159</xdr:colOff>
      <xdr:row>31</xdr:row>
      <xdr:rowOff>2764</xdr:rowOff>
    </xdr:from>
    <xdr:to>
      <xdr:col>8</xdr:col>
      <xdr:colOff>944409</xdr:colOff>
      <xdr:row>39</xdr:row>
      <xdr:rowOff>53012</xdr:rowOff>
    </xdr:to>
    <xdr:pic>
      <xdr:nvPicPr>
        <xdr:cNvPr id="12" name="Gambar 11">
          <a:extLst>
            <a:ext uri="{FF2B5EF4-FFF2-40B4-BE49-F238E27FC236}">
              <a16:creationId xmlns:a16="http://schemas.microsoft.com/office/drawing/2014/main" id="{C4D16D38-193A-4F7A-E257-56F52E9BA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987" y="5783454"/>
          <a:ext cx="7759767" cy="1521696"/>
        </a:xfrm>
        <a:prstGeom prst="rect">
          <a:avLst/>
        </a:prstGeom>
      </xdr:spPr>
    </xdr:pic>
    <xdr:clientData/>
  </xdr:twoCellAnchor>
  <xdr:twoCellAnchor editAs="oneCell">
    <xdr:from>
      <xdr:col>9</xdr:col>
      <xdr:colOff>688292</xdr:colOff>
      <xdr:row>31</xdr:row>
      <xdr:rowOff>88120</xdr:rowOff>
    </xdr:from>
    <xdr:to>
      <xdr:col>12</xdr:col>
      <xdr:colOff>192400</xdr:colOff>
      <xdr:row>38</xdr:row>
      <xdr:rowOff>1890</xdr:rowOff>
    </xdr:to>
    <xdr:pic>
      <xdr:nvPicPr>
        <xdr:cNvPr id="14" name="Gambar 13">
          <a:extLst>
            <a:ext uri="{FF2B5EF4-FFF2-40B4-BE49-F238E27FC236}">
              <a16:creationId xmlns:a16="http://schemas.microsoft.com/office/drawing/2014/main" id="{3C7DD89A-1795-169D-FF85-E5FDBFB0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8602" y="5868810"/>
          <a:ext cx="3261557" cy="1198784"/>
        </a:xfrm>
        <a:prstGeom prst="rect">
          <a:avLst/>
        </a:prstGeom>
      </xdr:spPr>
    </xdr:pic>
    <xdr:clientData/>
  </xdr:twoCellAnchor>
  <xdr:twoCellAnchor editAs="oneCell">
    <xdr:from>
      <xdr:col>9</xdr:col>
      <xdr:colOff>840508</xdr:colOff>
      <xdr:row>38</xdr:row>
      <xdr:rowOff>20186</xdr:rowOff>
    </xdr:from>
    <xdr:to>
      <xdr:col>12</xdr:col>
      <xdr:colOff>567356</xdr:colOff>
      <xdr:row>43</xdr:row>
      <xdr:rowOff>66651</xdr:rowOff>
    </xdr:to>
    <xdr:pic>
      <xdr:nvPicPr>
        <xdr:cNvPr id="16" name="Gambar 15">
          <a:extLst>
            <a:ext uri="{FF2B5EF4-FFF2-40B4-BE49-F238E27FC236}">
              <a16:creationId xmlns:a16="http://schemas.microsoft.com/office/drawing/2014/main" id="{000807C7-0692-AC1C-CB78-D45A5A21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0818" y="7088393"/>
          <a:ext cx="3484297" cy="9661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19</xdr:col>
      <xdr:colOff>81845</xdr:colOff>
      <xdr:row>45</xdr:row>
      <xdr:rowOff>1140</xdr:rowOff>
    </xdr:to>
    <xdr:pic>
      <xdr:nvPicPr>
        <xdr:cNvPr id="18" name="Gambar 17">
          <a:extLst>
            <a:ext uri="{FF2B5EF4-FFF2-40B4-BE49-F238E27FC236}">
              <a16:creationId xmlns:a16="http://schemas.microsoft.com/office/drawing/2014/main" id="{8EC29622-AB02-8035-42B8-918FB556D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9414" y="5964621"/>
          <a:ext cx="4496190" cy="237764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31</xdr:row>
      <xdr:rowOff>142875</xdr:rowOff>
    </xdr:from>
    <xdr:to>
      <xdr:col>28</xdr:col>
      <xdr:colOff>152827</xdr:colOff>
      <xdr:row>36</xdr:row>
      <xdr:rowOff>164385</xdr:rowOff>
    </xdr:to>
    <xdr:pic>
      <xdr:nvPicPr>
        <xdr:cNvPr id="20" name="Gambar 19">
          <a:extLst>
            <a:ext uri="{FF2B5EF4-FFF2-40B4-BE49-F238E27FC236}">
              <a16:creationId xmlns:a16="http://schemas.microsoft.com/office/drawing/2014/main" id="{03D92D1E-D0B2-F315-1C58-EDE46F2D4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26" y="5762625"/>
          <a:ext cx="4915326" cy="91447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45</xdr:row>
      <xdr:rowOff>11907</xdr:rowOff>
    </xdr:from>
    <xdr:to>
      <xdr:col>18</xdr:col>
      <xdr:colOff>510914</xdr:colOff>
      <xdr:row>49</xdr:row>
      <xdr:rowOff>13874</xdr:rowOff>
    </xdr:to>
    <xdr:pic>
      <xdr:nvPicPr>
        <xdr:cNvPr id="22" name="Gambar 21">
          <a:extLst>
            <a:ext uri="{FF2B5EF4-FFF2-40B4-BE49-F238E27FC236}">
              <a16:creationId xmlns:a16="http://schemas.microsoft.com/office/drawing/2014/main" id="{FB133D51-3584-C4EF-2353-D95EAF553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1438" y="8131970"/>
          <a:ext cx="4320914" cy="716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tabSelected="1" zoomScale="27" zoomScaleNormal="57" workbookViewId="0">
      <selection activeCell="O17" sqref="O17"/>
    </sheetView>
  </sheetViews>
  <sheetFormatPr defaultRowHeight="14.4" x14ac:dyDescent="0.3"/>
  <cols>
    <col min="1" max="1" width="26.33203125" customWidth="1"/>
    <col min="2" max="2" width="18.109375" customWidth="1"/>
    <col min="3" max="3" width="18.5546875" customWidth="1"/>
    <col min="4" max="4" width="15.88671875" customWidth="1"/>
    <col min="5" max="5" width="17" customWidth="1"/>
    <col min="6" max="6" width="31.88671875" customWidth="1"/>
    <col min="7" max="7" width="27.5546875" customWidth="1"/>
    <col min="8" max="8" width="25.6640625" customWidth="1"/>
    <col min="9" max="9" width="18" customWidth="1"/>
    <col min="10" max="10" width="26.33203125" customWidth="1"/>
    <col min="12" max="12" width="19.77734375" customWidth="1"/>
    <col min="13" max="13" width="24.44140625" customWidth="1"/>
    <col min="14" max="14" width="20.21875" customWidth="1"/>
  </cols>
  <sheetData>
    <row r="1" spans="1:32" ht="21" customHeight="1" x14ac:dyDescent="0.3">
      <c r="A1" s="37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32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x14ac:dyDescent="0.3">
      <c r="E3" s="1"/>
      <c r="H3" s="1"/>
      <c r="K3" s="1"/>
      <c r="P3" s="1"/>
      <c r="U3" s="1"/>
    </row>
    <row r="4" spans="1:32" x14ac:dyDescent="0.3">
      <c r="A4" s="27" t="s">
        <v>42</v>
      </c>
      <c r="B4" s="27"/>
      <c r="C4" s="27"/>
      <c r="D4" s="27"/>
      <c r="H4" s="6"/>
      <c r="I4" s="6"/>
    </row>
    <row r="5" spans="1:32" x14ac:dyDescent="0.3">
      <c r="A5" s="38" t="s">
        <v>1</v>
      </c>
      <c r="B5" s="38" t="s">
        <v>2</v>
      </c>
      <c r="C5" s="38" t="s">
        <v>3</v>
      </c>
      <c r="D5" s="38" t="s">
        <v>4</v>
      </c>
      <c r="F5" s="47" t="s">
        <v>46</v>
      </c>
      <c r="G5" s="47"/>
      <c r="H5" s="47"/>
      <c r="I5" s="47"/>
      <c r="J5" s="47"/>
      <c r="M5" s="11" t="s">
        <v>32</v>
      </c>
      <c r="N5" s="11"/>
    </row>
    <row r="6" spans="1:32" x14ac:dyDescent="0.3">
      <c r="A6" s="3" t="s">
        <v>43</v>
      </c>
      <c r="B6" s="2">
        <v>2520</v>
      </c>
      <c r="C6" s="2">
        <v>250</v>
      </c>
      <c r="D6" s="2">
        <v>2550</v>
      </c>
      <c r="F6" s="38" t="s">
        <v>33</v>
      </c>
      <c r="G6" s="48" t="s">
        <v>7</v>
      </c>
      <c r="H6" s="49" t="s">
        <v>8</v>
      </c>
      <c r="I6" s="49" t="s">
        <v>9</v>
      </c>
      <c r="J6" s="49" t="s">
        <v>10</v>
      </c>
      <c r="M6" s="38" t="s">
        <v>2</v>
      </c>
      <c r="N6" s="38" t="s">
        <v>3</v>
      </c>
    </row>
    <row r="7" spans="1:32" x14ac:dyDescent="0.3">
      <c r="A7" s="3" t="s">
        <v>44</v>
      </c>
      <c r="B7" s="2">
        <v>2100</v>
      </c>
      <c r="C7" s="2">
        <v>174</v>
      </c>
      <c r="D7" s="2">
        <v>2200</v>
      </c>
      <c r="F7" s="15" t="s">
        <v>34</v>
      </c>
      <c r="G7" s="21" t="s">
        <v>11</v>
      </c>
      <c r="H7" s="16" t="s">
        <v>12</v>
      </c>
      <c r="I7" s="2">
        <v>2100</v>
      </c>
      <c r="J7" s="2">
        <f>(I8-I17)/(I8-I7)</f>
        <v>0.21428571428571427</v>
      </c>
      <c r="M7" s="2">
        <v>2100</v>
      </c>
      <c r="N7" s="2">
        <v>100</v>
      </c>
    </row>
    <row r="8" spans="1:32" x14ac:dyDescent="0.3">
      <c r="A8" s="4" t="s">
        <v>47</v>
      </c>
      <c r="B8" s="2">
        <v>2685</v>
      </c>
      <c r="C8" s="2">
        <v>233</v>
      </c>
      <c r="D8" s="2">
        <v>2750</v>
      </c>
      <c r="F8" s="10" t="s">
        <v>35</v>
      </c>
      <c r="G8" s="22"/>
      <c r="H8" s="16" t="s">
        <v>13</v>
      </c>
      <c r="I8" s="2">
        <v>3500</v>
      </c>
      <c r="J8" s="2">
        <f>((I17-I7)/(I8-I7))</f>
        <v>0.7857142857142857</v>
      </c>
      <c r="M8" s="2">
        <v>2520</v>
      </c>
      <c r="N8" s="2">
        <v>130</v>
      </c>
    </row>
    <row r="9" spans="1:32" x14ac:dyDescent="0.3">
      <c r="A9" s="3" t="s">
        <v>48</v>
      </c>
      <c r="B9" s="2">
        <v>2740</v>
      </c>
      <c r="C9" s="2">
        <v>154</v>
      </c>
      <c r="D9" s="2">
        <v>2800</v>
      </c>
      <c r="F9" s="17"/>
      <c r="G9" s="23" t="s">
        <v>14</v>
      </c>
      <c r="H9" s="16" t="s">
        <v>5</v>
      </c>
      <c r="I9" s="2">
        <v>100</v>
      </c>
      <c r="J9" s="2">
        <f>((I10-I18)/(I10-I9))</f>
        <v>0.73333333333333328</v>
      </c>
      <c r="M9" s="2">
        <v>2685</v>
      </c>
      <c r="N9" s="2">
        <v>131</v>
      </c>
    </row>
    <row r="10" spans="1:32" x14ac:dyDescent="0.3">
      <c r="A10" s="3" t="s">
        <v>50</v>
      </c>
      <c r="B10" s="2">
        <v>3070</v>
      </c>
      <c r="C10" s="2">
        <v>192</v>
      </c>
      <c r="D10" s="2">
        <v>3050</v>
      </c>
      <c r="F10" s="17"/>
      <c r="G10" s="22"/>
      <c r="H10" s="16" t="s">
        <v>6</v>
      </c>
      <c r="I10" s="2">
        <v>250</v>
      </c>
      <c r="J10" s="12">
        <f>((I18-I9)/(I10-I9))</f>
        <v>0.26666666666666666</v>
      </c>
      <c r="M10" s="2">
        <v>2710</v>
      </c>
      <c r="N10" s="2">
        <v>131</v>
      </c>
    </row>
    <row r="11" spans="1:32" x14ac:dyDescent="0.3">
      <c r="A11" s="3" t="s">
        <v>51</v>
      </c>
      <c r="B11" s="2">
        <v>2960</v>
      </c>
      <c r="C11" s="2">
        <v>144</v>
      </c>
      <c r="D11" s="2">
        <v>3000</v>
      </c>
      <c r="F11" s="17"/>
      <c r="G11" s="23" t="s">
        <v>15</v>
      </c>
      <c r="H11" s="16" t="s">
        <v>16</v>
      </c>
      <c r="I11" s="2">
        <v>1000</v>
      </c>
      <c r="J11" s="7"/>
      <c r="M11" s="2">
        <v>2740</v>
      </c>
      <c r="N11" s="2">
        <v>132</v>
      </c>
    </row>
    <row r="12" spans="1:32" x14ac:dyDescent="0.3">
      <c r="A12" s="3" t="s">
        <v>52</v>
      </c>
      <c r="B12" s="2">
        <v>2710</v>
      </c>
      <c r="C12" s="2">
        <v>130</v>
      </c>
      <c r="D12" s="2">
        <v>2750</v>
      </c>
      <c r="F12" s="18"/>
      <c r="G12" s="22"/>
      <c r="H12" s="16" t="s">
        <v>17</v>
      </c>
      <c r="I12" s="2">
        <v>5000</v>
      </c>
      <c r="M12" s="2">
        <v>2880</v>
      </c>
      <c r="N12" s="2">
        <v>140</v>
      </c>
    </row>
    <row r="13" spans="1:32" x14ac:dyDescent="0.3">
      <c r="A13" s="3" t="s">
        <v>58</v>
      </c>
      <c r="B13" s="2">
        <v>3410</v>
      </c>
      <c r="C13" s="2">
        <v>100</v>
      </c>
      <c r="D13" s="2">
        <v>3100</v>
      </c>
      <c r="F13" s="31" t="s">
        <v>36</v>
      </c>
      <c r="G13" s="24" t="s">
        <v>18</v>
      </c>
      <c r="H13" s="16" t="s">
        <v>19</v>
      </c>
      <c r="I13" s="2">
        <f>MIN(J7,J10)</f>
        <v>0.21428571428571427</v>
      </c>
      <c r="K13" s="13"/>
      <c r="M13" s="2">
        <v>2960</v>
      </c>
      <c r="N13" s="2">
        <v>142</v>
      </c>
    </row>
    <row r="14" spans="1:32" x14ac:dyDescent="0.3">
      <c r="A14" s="3" t="s">
        <v>57</v>
      </c>
      <c r="B14" s="2">
        <v>3120</v>
      </c>
      <c r="C14" s="2">
        <v>131</v>
      </c>
      <c r="D14" s="2">
        <v>3100</v>
      </c>
      <c r="F14" s="32" t="s">
        <v>37</v>
      </c>
      <c r="G14" s="24"/>
      <c r="H14" s="16" t="s">
        <v>20</v>
      </c>
      <c r="I14" s="2">
        <f>MIN(J7,J9)</f>
        <v>0.21428571428571427</v>
      </c>
      <c r="K14" s="1"/>
      <c r="M14" s="2">
        <v>3045</v>
      </c>
      <c r="N14" s="2">
        <v>144</v>
      </c>
      <c r="R14" s="1"/>
    </row>
    <row r="15" spans="1:32" x14ac:dyDescent="0.3">
      <c r="A15" s="5" t="s">
        <v>56</v>
      </c>
      <c r="B15" s="2">
        <v>2880</v>
      </c>
      <c r="C15" s="2">
        <v>142</v>
      </c>
      <c r="D15" s="2">
        <v>2900</v>
      </c>
      <c r="F15" s="33"/>
      <c r="G15" s="24"/>
      <c r="H15" s="9" t="s">
        <v>21</v>
      </c>
      <c r="I15" s="2">
        <f>MIN(J8,J9)</f>
        <v>0.73333333333333328</v>
      </c>
      <c r="M15" s="2">
        <v>3070</v>
      </c>
      <c r="N15" s="2">
        <v>154</v>
      </c>
    </row>
    <row r="16" spans="1:32" x14ac:dyDescent="0.3">
      <c r="A16" s="3" t="s">
        <v>55</v>
      </c>
      <c r="B16" s="2">
        <v>3500</v>
      </c>
      <c r="C16" s="2">
        <v>132</v>
      </c>
      <c r="D16" s="2">
        <v>3550</v>
      </c>
      <c r="F16" s="34"/>
      <c r="G16" s="22"/>
      <c r="H16" s="9" t="s">
        <v>22</v>
      </c>
      <c r="I16" s="2">
        <f>MIN(J8,J10)</f>
        <v>0.26666666666666666</v>
      </c>
      <c r="M16" s="2">
        <v>3120</v>
      </c>
      <c r="N16" s="2">
        <v>174</v>
      </c>
    </row>
    <row r="17" spans="1:18" x14ac:dyDescent="0.3">
      <c r="A17" s="3" t="s">
        <v>53</v>
      </c>
      <c r="B17" s="2">
        <v>3045</v>
      </c>
      <c r="C17" s="2">
        <v>131</v>
      </c>
      <c r="D17" s="2">
        <v>3250</v>
      </c>
      <c r="F17" s="33"/>
      <c r="G17" s="24" t="s">
        <v>49</v>
      </c>
      <c r="H17" s="19" t="s">
        <v>11</v>
      </c>
      <c r="I17" s="14">
        <v>3200</v>
      </c>
      <c r="M17" s="2">
        <v>3200</v>
      </c>
      <c r="N17" s="2">
        <v>192</v>
      </c>
    </row>
    <row r="18" spans="1:18" x14ac:dyDescent="0.3">
      <c r="A18" s="39" t="s">
        <v>54</v>
      </c>
      <c r="B18" s="40">
        <v>3200</v>
      </c>
      <c r="C18" s="40">
        <v>140</v>
      </c>
      <c r="D18" s="40">
        <v>3400</v>
      </c>
      <c r="F18" s="34"/>
      <c r="G18" s="25"/>
      <c r="H18" s="16" t="s">
        <v>14</v>
      </c>
      <c r="I18" s="2">
        <v>140</v>
      </c>
      <c r="M18" s="2">
        <v>3410</v>
      </c>
      <c r="N18" s="2">
        <v>233</v>
      </c>
    </row>
    <row r="19" spans="1:18" x14ac:dyDescent="0.3">
      <c r="F19" s="31" t="s">
        <v>40</v>
      </c>
      <c r="G19" s="26"/>
      <c r="H19" s="41" t="s">
        <v>27</v>
      </c>
      <c r="I19" s="42">
        <f>(I12-I11)*(I16)+(I11)</f>
        <v>2066.666666666667</v>
      </c>
      <c r="M19" s="2">
        <v>3500</v>
      </c>
      <c r="N19" s="2">
        <v>250</v>
      </c>
    </row>
    <row r="20" spans="1:18" x14ac:dyDescent="0.3">
      <c r="F20" s="35" t="s">
        <v>41</v>
      </c>
      <c r="G20" s="25"/>
      <c r="H20" s="41" t="s">
        <v>28</v>
      </c>
      <c r="I20" s="42">
        <f>(I12-I11)*(I15)+(I11)</f>
        <v>3933.333333333333</v>
      </c>
    </row>
    <row r="21" spans="1:18" x14ac:dyDescent="0.3">
      <c r="F21" s="32" t="s">
        <v>38</v>
      </c>
      <c r="G21" s="26"/>
      <c r="H21" s="43" t="s">
        <v>23</v>
      </c>
      <c r="I21" s="43">
        <f>(I16/2)*(I19^2)</f>
        <v>569481.48148148158</v>
      </c>
    </row>
    <row r="22" spans="1:18" x14ac:dyDescent="0.3">
      <c r="F22" s="32" t="s">
        <v>39</v>
      </c>
      <c r="G22" s="26"/>
      <c r="H22" s="43" t="s">
        <v>24</v>
      </c>
      <c r="I22" s="44">
        <f>(((1/(I12-I11))/3)*(I20^3)-(I11/(I12-I11)/2)*(I20^2))-(((1/(I12-I11))/3)*(I19^3)-(I11/(I11-I12)/2)*(I19^2))</f>
        <v>1867728.3950617267</v>
      </c>
      <c r="R22" s="1"/>
    </row>
    <row r="23" spans="1:18" x14ac:dyDescent="0.3">
      <c r="F23" s="33"/>
      <c r="G23" s="26"/>
      <c r="H23" s="43" t="s">
        <v>25</v>
      </c>
      <c r="I23" s="43">
        <f>(I15/2*(I12^2))-(I15/2*(I20^2))</f>
        <v>3493925.9259259263</v>
      </c>
    </row>
    <row r="24" spans="1:18" x14ac:dyDescent="0.3">
      <c r="F24" s="33"/>
      <c r="G24" s="26"/>
      <c r="H24" s="45" t="s">
        <v>26</v>
      </c>
      <c r="I24" s="46">
        <f>I16*I19</f>
        <v>551.1111111111112</v>
      </c>
    </row>
    <row r="25" spans="1:18" x14ac:dyDescent="0.3">
      <c r="F25" s="33"/>
      <c r="G25" s="26"/>
      <c r="H25" s="45" t="s">
        <v>29</v>
      </c>
      <c r="I25" s="46">
        <f>(I16+I15)*((I20-I19)/2)</f>
        <v>933.33333333333303</v>
      </c>
    </row>
    <row r="26" spans="1:18" x14ac:dyDescent="0.3">
      <c r="F26" s="33"/>
      <c r="G26" s="26"/>
      <c r="H26" s="45" t="s">
        <v>30</v>
      </c>
      <c r="I26" s="46">
        <f>I15*(I12-I20)</f>
        <v>782.2222222222224</v>
      </c>
    </row>
    <row r="27" spans="1:18" x14ac:dyDescent="0.3">
      <c r="F27" s="34"/>
      <c r="G27" s="22" t="s">
        <v>15</v>
      </c>
      <c r="H27" s="20" t="s">
        <v>31</v>
      </c>
      <c r="I27" s="8">
        <f>(SUM(I21:I23))/(SUM(I24:I26))</f>
        <v>2616.6775599128532</v>
      </c>
    </row>
    <row r="30" spans="1:18" x14ac:dyDescent="0.3">
      <c r="F30" s="30" t="s">
        <v>45</v>
      </c>
      <c r="G30" s="29"/>
    </row>
    <row r="31" spans="1:18" x14ac:dyDescent="0.3">
      <c r="A31" s="28"/>
      <c r="B31" s="28"/>
      <c r="C31" s="28"/>
      <c r="D31" s="28"/>
    </row>
    <row r="32" spans="1:18" x14ac:dyDescent="0.3">
      <c r="A32" s="28"/>
      <c r="B32" s="28"/>
      <c r="C32" s="28"/>
      <c r="D32" s="28"/>
    </row>
    <row r="33" spans="1:7" x14ac:dyDescent="0.3">
      <c r="A33" s="28"/>
      <c r="B33" s="28"/>
      <c r="C33" s="28"/>
      <c r="D33" s="28" t="s">
        <v>11</v>
      </c>
    </row>
    <row r="34" spans="1:7" x14ac:dyDescent="0.3">
      <c r="A34" s="28"/>
      <c r="B34" s="28"/>
      <c r="C34" s="28"/>
      <c r="D34" s="28"/>
    </row>
    <row r="35" spans="1:7" x14ac:dyDescent="0.3">
      <c r="A35" s="28"/>
      <c r="B35" s="28"/>
      <c r="C35" s="28"/>
      <c r="D35" s="28"/>
    </row>
    <row r="36" spans="1:7" x14ac:dyDescent="0.3">
      <c r="A36" s="28"/>
      <c r="B36" s="28"/>
      <c r="C36" s="28"/>
      <c r="D36" s="28"/>
    </row>
    <row r="37" spans="1:7" x14ac:dyDescent="0.3">
      <c r="A37" s="28"/>
      <c r="B37" s="28"/>
      <c r="C37" s="28"/>
      <c r="D37" s="28"/>
    </row>
    <row r="38" spans="1:7" x14ac:dyDescent="0.3">
      <c r="A38" s="28"/>
      <c r="B38" s="28"/>
      <c r="C38" s="28"/>
      <c r="D38" s="28"/>
    </row>
    <row r="39" spans="1:7" x14ac:dyDescent="0.3">
      <c r="A39" s="28"/>
      <c r="B39" s="28"/>
      <c r="C39" s="28"/>
      <c r="D39" s="28"/>
    </row>
    <row r="40" spans="1:7" x14ac:dyDescent="0.3">
      <c r="A40" s="28"/>
      <c r="B40" s="28"/>
      <c r="C40" s="28"/>
      <c r="D40" s="28"/>
    </row>
    <row r="41" spans="1:7" x14ac:dyDescent="0.3">
      <c r="A41" s="28"/>
      <c r="B41" s="28"/>
      <c r="C41" s="28"/>
      <c r="D41" s="28"/>
    </row>
    <row r="42" spans="1:7" x14ac:dyDescent="0.3">
      <c r="A42" s="28"/>
      <c r="B42" s="28"/>
      <c r="C42" s="28"/>
      <c r="D42" s="28" t="s">
        <v>14</v>
      </c>
      <c r="E42" s="7"/>
    </row>
    <row r="43" spans="1:7" x14ac:dyDescent="0.3">
      <c r="A43" s="28"/>
      <c r="B43" s="28"/>
      <c r="C43" s="28"/>
      <c r="D43" s="28"/>
      <c r="E43" s="7"/>
    </row>
    <row r="44" spans="1:7" x14ac:dyDescent="0.3">
      <c r="A44" s="28"/>
      <c r="B44" s="28"/>
      <c r="C44" s="28"/>
      <c r="D44" s="28"/>
      <c r="E44" s="7"/>
    </row>
    <row r="45" spans="1:7" x14ac:dyDescent="0.3">
      <c r="A45" s="28"/>
      <c r="B45" s="28"/>
      <c r="C45" s="28"/>
      <c r="D45" s="28"/>
      <c r="E45" s="7"/>
      <c r="F45" s="30"/>
      <c r="G45" s="29"/>
    </row>
    <row r="46" spans="1:7" x14ac:dyDescent="0.3">
      <c r="A46" s="28"/>
      <c r="B46" s="28"/>
      <c r="C46" s="28"/>
      <c r="D46" s="28"/>
    </row>
    <row r="47" spans="1:7" x14ac:dyDescent="0.3">
      <c r="A47" s="28"/>
      <c r="B47" s="28"/>
      <c r="C47" s="28"/>
      <c r="D47" s="28"/>
    </row>
    <row r="48" spans="1:7" x14ac:dyDescent="0.3">
      <c r="A48" s="28"/>
      <c r="B48" s="28"/>
      <c r="C48" s="28"/>
      <c r="D48" s="28"/>
    </row>
    <row r="49" spans="1:4" x14ac:dyDescent="0.3">
      <c r="A49" s="28"/>
      <c r="B49" s="28"/>
      <c r="C49" s="28"/>
      <c r="D49" s="28"/>
    </row>
    <row r="50" spans="1:4" x14ac:dyDescent="0.3">
      <c r="A50" s="28"/>
      <c r="B50" s="28"/>
      <c r="C50" s="28"/>
      <c r="D50" s="28"/>
    </row>
    <row r="51" spans="1:4" x14ac:dyDescent="0.3">
      <c r="A51" s="28"/>
      <c r="B51" s="28"/>
      <c r="C51" s="28"/>
      <c r="D51" s="28"/>
    </row>
    <row r="52" spans="1:4" x14ac:dyDescent="0.3">
      <c r="A52" s="28"/>
      <c r="B52" s="28"/>
      <c r="C52" s="28"/>
      <c r="D52" s="28"/>
    </row>
    <row r="53" spans="1:4" x14ac:dyDescent="0.3">
      <c r="A53" s="28"/>
      <c r="B53" s="28"/>
      <c r="C53" s="28"/>
      <c r="D53" s="28"/>
    </row>
    <row r="54" spans="1:4" x14ac:dyDescent="0.3">
      <c r="A54" s="28"/>
      <c r="B54" s="28"/>
      <c r="C54" s="28"/>
      <c r="D54" s="28" t="s">
        <v>15</v>
      </c>
    </row>
    <row r="55" spans="1:4" x14ac:dyDescent="0.3">
      <c r="A55" s="28"/>
      <c r="B55" s="28"/>
      <c r="C55" s="28"/>
      <c r="D55" s="28"/>
    </row>
    <row r="56" spans="1:4" x14ac:dyDescent="0.3">
      <c r="A56" s="28"/>
      <c r="B56" s="28"/>
      <c r="C56" s="28"/>
      <c r="D56" s="28"/>
    </row>
    <row r="57" spans="1:4" x14ac:dyDescent="0.3">
      <c r="A57" s="28"/>
      <c r="B57" s="28"/>
      <c r="C57" s="28"/>
      <c r="D57" s="28"/>
    </row>
    <row r="58" spans="1:4" x14ac:dyDescent="0.3">
      <c r="A58" s="28"/>
      <c r="B58" s="28"/>
      <c r="C58" s="28"/>
      <c r="D58" s="28"/>
    </row>
    <row r="59" spans="1:4" x14ac:dyDescent="0.3">
      <c r="A59" s="28"/>
      <c r="B59" s="28"/>
      <c r="C59" s="28"/>
      <c r="D59" s="28"/>
    </row>
    <row r="60" spans="1:4" x14ac:dyDescent="0.3">
      <c r="A60" s="28"/>
      <c r="B60" s="28"/>
      <c r="C60" s="28"/>
      <c r="D60" s="28"/>
    </row>
    <row r="61" spans="1:4" x14ac:dyDescent="0.3">
      <c r="A61" s="28"/>
      <c r="B61" s="28"/>
      <c r="C61" s="28"/>
      <c r="D61" s="28"/>
    </row>
    <row r="62" spans="1:4" x14ac:dyDescent="0.3">
      <c r="A62" s="28"/>
      <c r="B62" s="28"/>
      <c r="C62" s="28"/>
      <c r="D62" s="28"/>
    </row>
  </sheetData>
  <sortState xmlns:xlrd2="http://schemas.microsoft.com/office/spreadsheetml/2017/richdata2" ref="H5:H17">
    <sortCondition ref="H5"/>
  </sortState>
  <mergeCells count="5">
    <mergeCell ref="A4:D4"/>
    <mergeCell ref="F5:J5"/>
    <mergeCell ref="F45:G45"/>
    <mergeCell ref="A1:AF2"/>
    <mergeCell ref="F30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Ridhwan Fachrul</cp:lastModifiedBy>
  <dcterms:created xsi:type="dcterms:W3CDTF">2023-12-05T04:16:50Z</dcterms:created>
  <dcterms:modified xsi:type="dcterms:W3CDTF">2023-12-07T09:40:59Z</dcterms:modified>
</cp:coreProperties>
</file>