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ssane BAMBA\Desktop\"/>
    </mc:Choice>
  </mc:AlternateContent>
  <xr:revisionPtr revIDLastSave="0" documentId="13_ncr:1_{269C2E9A-168F-49D3-ADBD-F4634FDA198C}" xr6:coauthVersionLast="47" xr6:coauthVersionMax="47" xr10:uidLastSave="{00000000-0000-0000-0000-000000000000}"/>
  <bookViews>
    <workbookView xWindow="-120" yWindow="-120" windowWidth="19440" windowHeight="11040" firstSheet="3" activeTab="8" xr2:uid="{CE7AE8C0-641B-495C-900A-E031F08DA693}"/>
  </bookViews>
  <sheets>
    <sheet name="Objectif TP 1" sheetId="1" r:id="rId1"/>
    <sheet name="Feuil2" sheetId="6" r:id="rId2"/>
    <sheet name="Base de données modèle" sheetId="4" r:id="rId3"/>
    <sheet name="Feuil1" sheetId="5" r:id="rId4"/>
    <sheet name="Exercice" sheetId="2" r:id="rId5"/>
    <sheet name="Feuil4" sheetId="8" r:id="rId6"/>
    <sheet name="Feuil5" sheetId="9" r:id="rId7"/>
    <sheet name="Feuil6" sheetId="10" r:id="rId8"/>
    <sheet name="Statistitque descriptve" sheetId="3" r:id="rId9"/>
  </sheets>
  <definedNames>
    <definedName name="_xlchart.v1.0" hidden="1">'Statistitque descriptve'!$B$1</definedName>
    <definedName name="_xlchart.v1.1" hidden="1">'Statistitque descriptve'!$B$2:$B$16</definedName>
    <definedName name="_xlchart.v1.2" hidden="1">'Statistitque descriptve'!$C$1</definedName>
    <definedName name="_xlchart.v1.3" hidden="1">'Statistitque descriptve'!$C$2:$C$16</definedName>
    <definedName name="_xlchart.v1.4" hidden="1">'Statistitque descriptve'!$D$1</definedName>
    <definedName name="_xlchart.v1.5" hidden="1">'Statistitque descriptve'!$D$2:$D$16</definedName>
    <definedName name="_xlchart.v1.6" hidden="1">'Statistitque descriptve'!$C$1</definedName>
    <definedName name="_xlchart.v1.7" hidden="1">'Statistitque descriptve'!$C$2:$C$16</definedName>
    <definedName name="revenu">Exercice!$G$2:$G$17</definedName>
  </definedNames>
  <calcPr calcId="181029"/>
  <pivotCaches>
    <pivotCache cacheId="9" r:id="rId10"/>
    <pivotCache cacheId="1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C3" i="9"/>
  <c r="B2" i="9"/>
  <c r="H6" i="3" l="1"/>
  <c r="I6" i="3"/>
  <c r="H5" i="3"/>
  <c r="I5" i="3"/>
  <c r="H4" i="3"/>
  <c r="I4" i="3"/>
  <c r="H2" i="3"/>
  <c r="H3" i="3"/>
  <c r="I3" i="3"/>
  <c r="I2" i="3"/>
  <c r="G6" i="3"/>
  <c r="G3" i="3"/>
  <c r="G2" i="3"/>
  <c r="G4" i="3"/>
  <c r="G5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E18" i="2"/>
  <c r="G18" i="2"/>
  <c r="O14" i="2" s="1"/>
  <c r="O13" i="2"/>
  <c r="H10" i="2"/>
  <c r="I10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I3" i="2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2" i="2"/>
  <c r="H2" i="2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<sst xmlns="http://schemas.openxmlformats.org/spreadsheetml/2006/main" count="530" uniqueCount="292">
  <si>
    <t>FORMULE A VOIR AVEC LES ELEVES</t>
  </si>
  <si>
    <t>MOYENNE</t>
  </si>
  <si>
    <t>VARIANCE</t>
  </si>
  <si>
    <t>ECART-TYPE</t>
  </si>
  <si>
    <t>COV</t>
  </si>
  <si>
    <t>COEFFICIENT.CORRELATION</t>
  </si>
  <si>
    <t>NB</t>
  </si>
  <si>
    <t>NB.SI</t>
  </si>
  <si>
    <t>NB.VIDE</t>
  </si>
  <si>
    <t>GRAPHIQUES</t>
  </si>
  <si>
    <t>TABLEAU CROISE DYNAMIQUE</t>
  </si>
  <si>
    <t>INSTALLATION DE FILTRE</t>
  </si>
  <si>
    <t>FIGER LES CELLULES</t>
  </si>
  <si>
    <t>IMPRIMER (Zone d'impression)</t>
  </si>
  <si>
    <t>MISE EN FORME CONDITIONNELLE</t>
  </si>
  <si>
    <t>SEPARER LES LES CARACTERES D'UNE CELLULE</t>
  </si>
  <si>
    <t>CONCATENER PLUSIEURS CELLULE</t>
  </si>
  <si>
    <t>RECHERCHER ET REMPLACER DES CARACTERES A L'INTERIEUR DES CELLULES</t>
  </si>
  <si>
    <t>UTILITAIRE D'ANALYSE D'EXCEL</t>
  </si>
  <si>
    <t>BOITE A MOUSTACHE</t>
  </si>
  <si>
    <t>statut</t>
  </si>
  <si>
    <t>enfant</t>
  </si>
  <si>
    <t>csp</t>
  </si>
  <si>
    <t>revenu annuel</t>
  </si>
  <si>
    <t xml:space="preserve">M  </t>
  </si>
  <si>
    <t>Fernand</t>
  </si>
  <si>
    <t>Naudin</t>
  </si>
  <si>
    <t>marié</t>
  </si>
  <si>
    <t>Mme</t>
  </si>
  <si>
    <t>Patricia</t>
  </si>
  <si>
    <t>Folace</t>
  </si>
  <si>
    <t>José</t>
  </si>
  <si>
    <t>pacsé</t>
  </si>
  <si>
    <t>M</t>
  </si>
  <si>
    <t>Castel</t>
  </si>
  <si>
    <t>Bastien</t>
  </si>
  <si>
    <t>Volfoni</t>
  </si>
  <si>
    <t>Paul</t>
  </si>
  <si>
    <t>célib</t>
  </si>
  <si>
    <t>Raoul</t>
  </si>
  <si>
    <t>Delafoy</t>
  </si>
  <si>
    <t>Amédée</t>
  </si>
  <si>
    <t>Antoine</t>
  </si>
  <si>
    <t>Lagneau</t>
  </si>
  <si>
    <t>Francis</t>
  </si>
  <si>
    <t>Antoinette</t>
  </si>
  <si>
    <t>Auganeur</t>
  </si>
  <si>
    <t>Pierre</t>
  </si>
  <si>
    <t>Laroche-Fréon</t>
  </si>
  <si>
    <t>Hélène</t>
  </si>
  <si>
    <t>François</t>
  </si>
  <si>
    <t>Mahuzard</t>
  </si>
  <si>
    <t>Édouart</t>
  </si>
  <si>
    <t>Chanterelle</t>
  </si>
  <si>
    <t>Claude</t>
  </si>
  <si>
    <t>Dieterle</t>
  </si>
  <si>
    <t>Ulrich</t>
  </si>
  <si>
    <t>Name</t>
  </si>
  <si>
    <t>English</t>
  </si>
  <si>
    <t>Math</t>
  </si>
  <si>
    <t>Geography</t>
  </si>
  <si>
    <t>Lucy</t>
  </si>
  <si>
    <t>James</t>
  </si>
  <si>
    <t>Minimum Value</t>
  </si>
  <si>
    <t>Scarlett</t>
  </si>
  <si>
    <t>First Quartile</t>
  </si>
  <si>
    <t>Jone</t>
  </si>
  <si>
    <t>Median Value</t>
  </si>
  <si>
    <t>Michael</t>
  </si>
  <si>
    <t>Third Quartile</t>
  </si>
  <si>
    <t>Jessie</t>
  </si>
  <si>
    <t>Maximum Value</t>
  </si>
  <si>
    <t>Anny</t>
  </si>
  <si>
    <t>Ruby</t>
  </si>
  <si>
    <t>Jorge</t>
  </si>
  <si>
    <t>Hans</t>
  </si>
  <si>
    <t>Kalle</t>
  </si>
  <si>
    <t>Nancy</t>
  </si>
  <si>
    <t>David</t>
  </si>
  <si>
    <t>Miller</t>
  </si>
  <si>
    <t>ref_locataire</t>
  </si>
  <si>
    <t>date entrée</t>
  </si>
  <si>
    <t>date sortie</t>
  </si>
  <si>
    <t>durée</t>
  </si>
  <si>
    <t>ref_bien</t>
  </si>
  <si>
    <t>résidence</t>
  </si>
  <si>
    <t>type</t>
  </si>
  <si>
    <t>loyer</t>
  </si>
  <si>
    <t>charge</t>
  </si>
  <si>
    <t>surface</t>
  </si>
  <si>
    <t>place parking</t>
  </si>
  <si>
    <t>box</t>
  </si>
  <si>
    <t>loc_058</t>
  </si>
  <si>
    <t>app_002</t>
  </si>
  <si>
    <t>les villas d'Épure</t>
  </si>
  <si>
    <t>T3</t>
  </si>
  <si>
    <t>loc_029</t>
  </si>
  <si>
    <t>app_004</t>
  </si>
  <si>
    <t>les jardins des Arcanes</t>
  </si>
  <si>
    <t>T2</t>
  </si>
  <si>
    <t>loc_050</t>
  </si>
  <si>
    <t>app_024</t>
  </si>
  <si>
    <t>le clos de Hurlevent</t>
  </si>
  <si>
    <t>loc_004</t>
  </si>
  <si>
    <t>app_019</t>
  </si>
  <si>
    <t>villa Ruben</t>
  </si>
  <si>
    <t>T5</t>
  </si>
  <si>
    <t>loc_079</t>
  </si>
  <si>
    <t>app_016</t>
  </si>
  <si>
    <t>loc_023</t>
  </si>
  <si>
    <t>app_017</t>
  </si>
  <si>
    <t>le Musset</t>
  </si>
  <si>
    <t>loc_007</t>
  </si>
  <si>
    <t>app_018</t>
  </si>
  <si>
    <t>T4</t>
  </si>
  <si>
    <t>loc_008</t>
  </si>
  <si>
    <t>app_047</t>
  </si>
  <si>
    <t>loc_009</t>
  </si>
  <si>
    <t>app_005</t>
  </si>
  <si>
    <t>loc_010</t>
  </si>
  <si>
    <t>app_020</t>
  </si>
  <si>
    <t>loc_011</t>
  </si>
  <si>
    <t>app_011</t>
  </si>
  <si>
    <t>loc_012</t>
  </si>
  <si>
    <t>app_044</t>
  </si>
  <si>
    <t>loc_013</t>
  </si>
  <si>
    <t>app_001</t>
  </si>
  <si>
    <t>loc_014</t>
  </si>
  <si>
    <t>app_006</t>
  </si>
  <si>
    <t>loc_045</t>
  </si>
  <si>
    <t>app_067</t>
  </si>
  <si>
    <t>loc_068</t>
  </si>
  <si>
    <t>app_072</t>
  </si>
  <si>
    <t>loc_017</t>
  </si>
  <si>
    <t>app_069</t>
  </si>
  <si>
    <t>loc_018</t>
  </si>
  <si>
    <t>app_034</t>
  </si>
  <si>
    <t>loc_020</t>
  </si>
  <si>
    <t>app_030</t>
  </si>
  <si>
    <t>loc_051</t>
  </si>
  <si>
    <t>app_031</t>
  </si>
  <si>
    <t>loc_021</t>
  </si>
  <si>
    <t>app_014</t>
  </si>
  <si>
    <t>loc_044</t>
  </si>
  <si>
    <t>app_055</t>
  </si>
  <si>
    <t>loc_038</t>
  </si>
  <si>
    <t>app_037</t>
  </si>
  <si>
    <t>loc_039</t>
  </si>
  <si>
    <t>app_013</t>
  </si>
  <si>
    <t>loc_025</t>
  </si>
  <si>
    <t>app_059</t>
  </si>
  <si>
    <t>loc_064</t>
  </si>
  <si>
    <t>app_079</t>
  </si>
  <si>
    <t>loc_027</t>
  </si>
  <si>
    <t>app_058</t>
  </si>
  <si>
    <t>loc_028</t>
  </si>
  <si>
    <t>app_064</t>
  </si>
  <si>
    <t>loc_015</t>
  </si>
  <si>
    <t>app_040</t>
  </si>
  <si>
    <t>loc_022</t>
  </si>
  <si>
    <t>app_041</t>
  </si>
  <si>
    <t>loc_031</t>
  </si>
  <si>
    <t>app_075</t>
  </si>
  <si>
    <t>loc_054</t>
  </si>
  <si>
    <t>app_025</t>
  </si>
  <si>
    <t>loc_056</t>
  </si>
  <si>
    <t>app_027</t>
  </si>
  <si>
    <t>loc_034</t>
  </si>
  <si>
    <t>app_035</t>
  </si>
  <si>
    <t>loc_035</t>
  </si>
  <si>
    <t>app_049</t>
  </si>
  <si>
    <t>loc_036</t>
  </si>
  <si>
    <t>app_046</t>
  </si>
  <si>
    <t>loc_037</t>
  </si>
  <si>
    <t>app_080</t>
  </si>
  <si>
    <t>loc_001</t>
  </si>
  <si>
    <t>app_050</t>
  </si>
  <si>
    <t>loc_033</t>
  </si>
  <si>
    <t>app_023</t>
  </si>
  <si>
    <t>loc_040</t>
  </si>
  <si>
    <t>app_022</t>
  </si>
  <si>
    <t>loc_019</t>
  </si>
  <si>
    <t>app_051</t>
  </si>
  <si>
    <t>loc_042</t>
  </si>
  <si>
    <t>app_032</t>
  </si>
  <si>
    <t>loc_063</t>
  </si>
  <si>
    <t>app_043</t>
  </si>
  <si>
    <t>loc_049</t>
  </si>
  <si>
    <t>app_053</t>
  </si>
  <si>
    <t>loc_067</t>
  </si>
  <si>
    <t>app_009</t>
  </si>
  <si>
    <t>loc_046</t>
  </si>
  <si>
    <t>app_008</t>
  </si>
  <si>
    <t>loc_047</t>
  </si>
  <si>
    <t>app_026</t>
  </si>
  <si>
    <t>loc_048</t>
  </si>
  <si>
    <t>app_065</t>
  </si>
  <si>
    <t>loc_041</t>
  </si>
  <si>
    <t>app_033</t>
  </si>
  <si>
    <t>loc_005</t>
  </si>
  <si>
    <t>app_056</t>
  </si>
  <si>
    <t>loc_016</t>
  </si>
  <si>
    <t>app_057</t>
  </si>
  <si>
    <t>loc_052</t>
  </si>
  <si>
    <t>app_076</t>
  </si>
  <si>
    <t>loc_066</t>
  </si>
  <si>
    <t>app_074</t>
  </si>
  <si>
    <t>loc_024</t>
  </si>
  <si>
    <t>app_021</t>
  </si>
  <si>
    <t>loc_055</t>
  </si>
  <si>
    <t>app_071</t>
  </si>
  <si>
    <t>loc_002</t>
  </si>
  <si>
    <t>app_061</t>
  </si>
  <si>
    <t>loc_057</t>
  </si>
  <si>
    <t>app_012</t>
  </si>
  <si>
    <t>loc_065</t>
  </si>
  <si>
    <t>app_062</t>
  </si>
  <si>
    <t>loc_059</t>
  </si>
  <si>
    <t>app_066</t>
  </si>
  <si>
    <t>loc_075</t>
  </si>
  <si>
    <t>app_060</t>
  </si>
  <si>
    <t>loc_061</t>
  </si>
  <si>
    <t>app_052</t>
  </si>
  <si>
    <t>loc_062</t>
  </si>
  <si>
    <t>app_042</t>
  </si>
  <si>
    <t>loc_026</t>
  </si>
  <si>
    <t>app_039</t>
  </si>
  <si>
    <t>loc_030</t>
  </si>
  <si>
    <t>app_068</t>
  </si>
  <si>
    <t>loc_006</t>
  </si>
  <si>
    <t>app_070</t>
  </si>
  <si>
    <t>loc_032</t>
  </si>
  <si>
    <t>app_007</t>
  </si>
  <si>
    <t>loc_003</t>
  </si>
  <si>
    <t>app_010</t>
  </si>
  <si>
    <t>loc_060</t>
  </si>
  <si>
    <t>app_048</t>
  </si>
  <si>
    <t>loc_069</t>
  </si>
  <si>
    <t>app_077</t>
  </si>
  <si>
    <t>loc_070</t>
  </si>
  <si>
    <t>app_038</t>
  </si>
  <si>
    <t>loc_071</t>
  </si>
  <si>
    <t>app_045</t>
  </si>
  <si>
    <t>loc_072</t>
  </si>
  <si>
    <t>app_073</t>
  </si>
  <si>
    <t>loc_073</t>
  </si>
  <si>
    <t>app_036</t>
  </si>
  <si>
    <t>loc_074</t>
  </si>
  <si>
    <t>app_029</t>
  </si>
  <si>
    <t>loc_076</t>
  </si>
  <si>
    <t>app_015</t>
  </si>
  <si>
    <t>loc_080</t>
  </si>
  <si>
    <t>app_054</t>
  </si>
  <si>
    <t>loc_077</t>
  </si>
  <si>
    <t>app_063</t>
  </si>
  <si>
    <t>loc_078</t>
  </si>
  <si>
    <t>app_003</t>
  </si>
  <si>
    <t>loc_043</t>
  </si>
  <si>
    <t>app_078</t>
  </si>
  <si>
    <t>loc_053</t>
  </si>
  <si>
    <t>app_028</t>
  </si>
  <si>
    <t>prenom</t>
  </si>
  <si>
    <t>nom</t>
  </si>
  <si>
    <t>civilite</t>
  </si>
  <si>
    <t>nom &amp; prenom</t>
  </si>
  <si>
    <t>civilite &amp; nom</t>
  </si>
  <si>
    <t>observation</t>
  </si>
  <si>
    <t>Moyenne rev</t>
  </si>
  <si>
    <t>donnee vide</t>
  </si>
  <si>
    <t>somme des enfants</t>
  </si>
  <si>
    <t>variance du revenu</t>
  </si>
  <si>
    <t>Total</t>
  </si>
  <si>
    <t>statut2</t>
  </si>
  <si>
    <t>etat</t>
  </si>
  <si>
    <t>Étiquettes de lignes</t>
  </si>
  <si>
    <t>Somme de revenu annuel</t>
  </si>
  <si>
    <t>Total général</t>
  </si>
  <si>
    <t>Étiquettes de colonnes</t>
  </si>
  <si>
    <t>Nombre de surface</t>
  </si>
  <si>
    <t>Moyenne</t>
  </si>
  <si>
    <t>Erreur-type</t>
  </si>
  <si>
    <t>Médiane</t>
  </si>
  <si>
    <t>Mode</t>
  </si>
  <si>
    <t>Écart-type</t>
  </si>
  <si>
    <t>Variance de l'échantillon</t>
  </si>
  <si>
    <t>Kurstosis (Coefficient d'aplatissement)</t>
  </si>
  <si>
    <t>Coefficient d'asymétrie</t>
  </si>
  <si>
    <t>Plage</t>
  </si>
  <si>
    <t>Minimum</t>
  </si>
  <si>
    <t>Maximum</t>
  </si>
  <si>
    <t>Somme</t>
  </si>
  <si>
    <t>Nombre d'échantillons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</si>
</sst>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/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/>
    </xf>
    <xf numFmtId="164" fontId="0" fillId="0" borderId="6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5" borderId="0" xfId="0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7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</cellXfs>
  <cellStyles count="1">
    <cellStyle name="Normal" xfId="0" builtinId="0"/>
  </cellStyles>
  <dxfs count="26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#,##0\ &quot;€&quot;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#,##0\ &quot;€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ssane BAMBA" refreshedDate="44662.46701226852" createdVersion="7" refreshedVersion="7" minRefreshableVersion="3" recordCount="16" xr:uid="{E58C0D0F-6441-4FD7-B696-976F08401FB9}">
  <cacheSource type="worksheet">
    <worksheetSource name="Tableau1"/>
  </cacheSource>
  <cacheFields count="11">
    <cacheField name="civilite" numFmtId="0">
      <sharedItems/>
    </cacheField>
    <cacheField name="nom" numFmtId="0">
      <sharedItems/>
    </cacheField>
    <cacheField name="prenom" numFmtId="0">
      <sharedItems/>
    </cacheField>
    <cacheField name="statut" numFmtId="0">
      <sharedItems count="3">
        <s v="marié"/>
        <s v="pacsé"/>
        <s v="célib"/>
      </sharedItems>
    </cacheField>
    <cacheField name="enfant" numFmtId="0">
      <sharedItems containsSemiMixedTypes="0" containsString="0" containsNumber="1" containsInteger="1" minValue="0" maxValue="3" count="4">
        <n v="1"/>
        <n v="0"/>
        <n v="2"/>
        <n v="3"/>
      </sharedItems>
    </cacheField>
    <cacheField name="csp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revenu annuel" numFmtId="164">
      <sharedItems containsSemiMixedTypes="0" containsString="0" containsNumber="1" containsInteger="1" minValue="12000" maxValue="42000"/>
    </cacheField>
    <cacheField name="nom &amp; prenom" numFmtId="0">
      <sharedItems/>
    </cacheField>
    <cacheField name="civilite &amp; nom" numFmtId="0">
      <sharedItems/>
    </cacheField>
    <cacheField name="statut2" numFmtId="0">
      <sharedItems containsSemiMixedTypes="0" containsString="0" containsNumber="1" containsInteger="1" minValue="0" maxValue="1"/>
    </cacheField>
    <cacheField name="etat" numFmtId="0">
      <sharedItems count="2">
        <s v="riche"/>
        <s v="modes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ssane BAMBA" refreshedDate="44662.46929710648" createdVersion="7" refreshedVersion="7" minRefreshableVersion="3" recordCount="80" xr:uid="{44E3A1AB-71BB-4CFB-9DFB-36F9ABD11A8E}">
  <cacheSource type="worksheet">
    <worksheetSource ref="A1:L81" sheet="Base de données modèle"/>
  </cacheSource>
  <cacheFields count="12">
    <cacheField name="ref_locataire" numFmtId="0">
      <sharedItems/>
    </cacheField>
    <cacheField name="date entrée" numFmtId="14">
      <sharedItems containsSemiMixedTypes="0" containsNonDate="0" containsDate="1" containsString="0" minDate="2002-02-01T00:00:00" maxDate="2014-05-14T00:00:00"/>
    </cacheField>
    <cacheField name="date sortie" numFmtId="14">
      <sharedItems containsSemiMixedTypes="0" containsNonDate="0" containsDate="1" containsString="0" minDate="2004-04-21T00:00:00" maxDate="2015-12-31T00:00:00"/>
    </cacheField>
    <cacheField name="durée" numFmtId="0">
      <sharedItems containsSemiMixedTypes="0" containsString="0" containsNumber="1" containsInteger="1" minValue="161" maxValue="3087"/>
    </cacheField>
    <cacheField name="ref_bien" numFmtId="0">
      <sharedItems/>
    </cacheField>
    <cacheField name="résidence" numFmtId="0">
      <sharedItems count="5">
        <s v="les villas d'Épure"/>
        <s v="les jardins des Arcanes"/>
        <s v="le clos de Hurlevent"/>
        <s v="villa Ruben"/>
        <s v="le Musset"/>
      </sharedItems>
    </cacheField>
    <cacheField name="type" numFmtId="0">
      <sharedItems count="4">
        <s v="T3"/>
        <s v="T2"/>
        <s v="T5"/>
        <s v="T4"/>
      </sharedItems>
    </cacheField>
    <cacheField name="loyer" numFmtId="164">
      <sharedItems containsSemiMixedTypes="0" containsString="0" containsNumber="1" containsInteger="1" minValue="490" maxValue="1095"/>
    </cacheField>
    <cacheField name="charge" numFmtId="164">
      <sharedItems containsSemiMixedTypes="0" containsString="0" containsNumber="1" containsInteger="1" minValue="61" maxValue="150"/>
    </cacheField>
    <cacheField name="surface" numFmtId="0">
      <sharedItems containsSemiMixedTypes="0" containsString="0" containsNumber="1" containsInteger="1" minValue="43" maxValue="115"/>
    </cacheField>
    <cacheField name="place parking" numFmtId="0">
      <sharedItems containsSemiMixedTypes="0" containsString="0" containsNumber="1" containsInteger="1" minValue="0" maxValue="2" count="3">
        <n v="1"/>
        <n v="0"/>
        <n v="2"/>
      </sharedItems>
    </cacheField>
    <cacheField name="box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M  "/>
    <s v="Fernand"/>
    <s v="Naudin"/>
    <x v="0"/>
    <x v="0"/>
    <x v="0"/>
    <n v="24000"/>
    <s v="Fernand Naudin"/>
    <s v="M   Naudin"/>
    <n v="1"/>
    <x v="0"/>
  </r>
  <r>
    <s v="Mme"/>
    <s v="Fernand"/>
    <s v="Patricia"/>
    <x v="0"/>
    <x v="0"/>
    <x v="1"/>
    <n v="19000"/>
    <s v="Fernand Patricia"/>
    <s v="Mme Patricia"/>
    <n v="1"/>
    <x v="1"/>
  </r>
  <r>
    <s v="Mme"/>
    <s v="Folace"/>
    <s v="José"/>
    <x v="1"/>
    <x v="0"/>
    <x v="2"/>
    <n v="15000"/>
    <s v="Folace José"/>
    <s v="Mme José"/>
    <n v="0"/>
    <x v="1"/>
  </r>
  <r>
    <s v="M"/>
    <s v="Castel"/>
    <s v="Bastien"/>
    <x v="1"/>
    <x v="1"/>
    <x v="1"/>
    <n v="20000"/>
    <s v="Castel Bastien"/>
    <s v="M Bastien"/>
    <n v="0"/>
    <x v="1"/>
  </r>
  <r>
    <s v="M"/>
    <s v="Volfoni"/>
    <s v="Paul"/>
    <x v="2"/>
    <x v="2"/>
    <x v="0"/>
    <n v="31000"/>
    <s v="Volfoni Paul"/>
    <s v="M Paul"/>
    <n v="0"/>
    <x v="0"/>
  </r>
  <r>
    <s v="M"/>
    <s v="Volfoni"/>
    <s v="Raoul"/>
    <x v="2"/>
    <x v="0"/>
    <x v="0"/>
    <n v="24000"/>
    <s v="Volfoni Raoul"/>
    <s v="M Raoul"/>
    <n v="0"/>
    <x v="0"/>
  </r>
  <r>
    <s v="Mme"/>
    <s v="Delafoy"/>
    <s v="Amédée"/>
    <x v="1"/>
    <x v="1"/>
    <x v="1"/>
    <n v="18000"/>
    <s v="Delafoy Amédée"/>
    <s v="Mme Amédée"/>
    <n v="0"/>
    <x v="1"/>
  </r>
  <r>
    <s v="M"/>
    <s v="Delafoy"/>
    <s v="Antoine"/>
    <x v="1"/>
    <x v="0"/>
    <x v="2"/>
    <n v="24000"/>
    <s v="Delafoy Antoine"/>
    <s v="M Antoine"/>
    <n v="0"/>
    <x v="0"/>
  </r>
  <r>
    <s v="M"/>
    <s v="Lagneau"/>
    <s v="Francis"/>
    <x v="0"/>
    <x v="0"/>
    <x v="2"/>
    <n v="23000"/>
    <s v="Lagneau Francis"/>
    <s v="M Francis"/>
    <n v="1"/>
    <x v="0"/>
  </r>
  <r>
    <s v="Mme"/>
    <s v="Lagneau"/>
    <s v="Antoinette"/>
    <x v="0"/>
    <x v="0"/>
    <x v="2"/>
    <n v="38000"/>
    <s v="Lagneau Antoinette"/>
    <s v="Mme Antoinette"/>
    <n v="1"/>
    <x v="0"/>
  </r>
  <r>
    <s v="M"/>
    <s v="Auganeur"/>
    <s v="Pierre"/>
    <x v="2"/>
    <x v="1"/>
    <x v="0"/>
    <n v="15000"/>
    <s v="Auganeur Pierre"/>
    <s v="M Pierre"/>
    <n v="0"/>
    <x v="1"/>
  </r>
  <r>
    <s v="Mme"/>
    <s v="Laroche-Fréon"/>
    <s v="Hélène"/>
    <x v="0"/>
    <x v="1"/>
    <x v="0"/>
    <n v="12000"/>
    <s v="Laroche-Fréon Hélène"/>
    <s v="Mme Hélène"/>
    <n v="1"/>
    <x v="1"/>
  </r>
  <r>
    <s v="M"/>
    <s v="Laroche-Fréon"/>
    <s v="François"/>
    <x v="0"/>
    <x v="1"/>
    <x v="3"/>
    <n v="19000"/>
    <s v="Laroche-Fréon François"/>
    <s v="M François"/>
    <n v="1"/>
    <x v="1"/>
  </r>
  <r>
    <s v="M"/>
    <s v="Mahuzard"/>
    <s v="Édouart"/>
    <x v="2"/>
    <x v="1"/>
    <x v="1"/>
    <n v="18000"/>
    <s v="Mahuzard Édouart"/>
    <s v="M Édouart"/>
    <n v="0"/>
    <x v="1"/>
  </r>
  <r>
    <s v="Mme"/>
    <s v="Chanterelle"/>
    <s v="Claude"/>
    <x v="2"/>
    <x v="0"/>
    <x v="1"/>
    <n v="42000"/>
    <s v="Chanterelle Claude"/>
    <s v="Mme Claude"/>
    <n v="0"/>
    <x v="0"/>
  </r>
  <r>
    <s v="M"/>
    <s v="Dieterle"/>
    <s v="Ulrich"/>
    <x v="2"/>
    <x v="3"/>
    <x v="2"/>
    <n v="27000"/>
    <s v="Dieterle Ulrich"/>
    <s v="M Ulrich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loc_058"/>
    <d v="2012-01-06T00:00:00"/>
    <d v="2013-10-19T00:00:00"/>
    <n v="652"/>
    <s v="app_002"/>
    <x v="0"/>
    <x v="0"/>
    <n v="492"/>
    <n v="97"/>
    <n v="54"/>
    <x v="0"/>
    <n v="2"/>
  </r>
  <r>
    <s v="loc_029"/>
    <d v="2008-12-01T00:00:00"/>
    <d v="2010-02-25T00:00:00"/>
    <n v="451"/>
    <s v="app_004"/>
    <x v="1"/>
    <x v="1"/>
    <n v="529"/>
    <n v="79"/>
    <n v="68"/>
    <x v="0"/>
    <n v="2"/>
  </r>
  <r>
    <s v="loc_050"/>
    <d v="2011-02-28T00:00:00"/>
    <d v="2012-02-20T00:00:00"/>
    <n v="357"/>
    <s v="app_024"/>
    <x v="2"/>
    <x v="1"/>
    <n v="694"/>
    <n v="73"/>
    <n v="86"/>
    <x v="0"/>
    <n v="1"/>
  </r>
  <r>
    <s v="loc_004"/>
    <d v="2002-11-28T00:00:00"/>
    <d v="2006-11-18T00:00:00"/>
    <n v="1451"/>
    <s v="app_019"/>
    <x v="3"/>
    <x v="2"/>
    <n v="633"/>
    <n v="150"/>
    <n v="68"/>
    <x v="0"/>
    <n v="1"/>
  </r>
  <r>
    <s v="loc_079"/>
    <d v="2014-04-04T00:00:00"/>
    <d v="2015-06-15T00:00:00"/>
    <n v="437"/>
    <s v="app_016"/>
    <x v="0"/>
    <x v="1"/>
    <n v="610"/>
    <n v="70"/>
    <n v="78"/>
    <x v="1"/>
    <n v="1"/>
  </r>
  <r>
    <s v="loc_023"/>
    <d v="2008-02-10T00:00:00"/>
    <d v="2014-10-31T00:00:00"/>
    <n v="2455"/>
    <s v="app_017"/>
    <x v="4"/>
    <x v="0"/>
    <n v="500"/>
    <n v="77"/>
    <n v="75"/>
    <x v="0"/>
    <n v="1"/>
  </r>
  <r>
    <s v="loc_007"/>
    <d v="2003-09-24T00:00:00"/>
    <d v="2008-05-30T00:00:00"/>
    <n v="1710"/>
    <s v="app_018"/>
    <x v="2"/>
    <x v="3"/>
    <n v="632"/>
    <n v="81"/>
    <n v="113"/>
    <x v="2"/>
    <n v="1"/>
  </r>
  <r>
    <s v="loc_008"/>
    <d v="2004-01-02T00:00:00"/>
    <d v="2007-06-14T00:00:00"/>
    <n v="1259"/>
    <s v="app_047"/>
    <x v="4"/>
    <x v="2"/>
    <n v="858"/>
    <n v="127"/>
    <n v="92"/>
    <x v="2"/>
    <n v="1"/>
  </r>
  <r>
    <s v="loc_009"/>
    <d v="2004-04-11T00:00:00"/>
    <d v="2008-01-09T00:00:00"/>
    <n v="1368"/>
    <s v="app_005"/>
    <x v="3"/>
    <x v="1"/>
    <n v="531"/>
    <n v="62"/>
    <n v="60"/>
    <x v="2"/>
    <n v="2"/>
  </r>
  <r>
    <s v="loc_010"/>
    <d v="2004-07-20T00:00:00"/>
    <d v="2008-11-06T00:00:00"/>
    <n v="1570"/>
    <s v="app_020"/>
    <x v="0"/>
    <x v="0"/>
    <n v="640"/>
    <n v="80"/>
    <n v="76"/>
    <x v="1"/>
    <n v="2"/>
  </r>
  <r>
    <s v="loc_011"/>
    <d v="2004-10-28T00:00:00"/>
    <d v="2009-07-16T00:00:00"/>
    <n v="1722"/>
    <s v="app_011"/>
    <x v="4"/>
    <x v="3"/>
    <n v="577"/>
    <n v="111"/>
    <n v="97"/>
    <x v="0"/>
    <n v="2"/>
  </r>
  <r>
    <s v="loc_012"/>
    <d v="2005-02-05T00:00:00"/>
    <d v="2011-07-05T00:00:00"/>
    <n v="2341"/>
    <s v="app_044"/>
    <x v="3"/>
    <x v="2"/>
    <n v="840"/>
    <n v="111"/>
    <n v="100"/>
    <x v="0"/>
    <n v="0"/>
  </r>
  <r>
    <s v="loc_013"/>
    <d v="2005-05-16T00:00:00"/>
    <d v="2009-10-16T00:00:00"/>
    <n v="1614"/>
    <s v="app_001"/>
    <x v="0"/>
    <x v="3"/>
    <n v="490"/>
    <n v="149"/>
    <n v="46"/>
    <x v="0"/>
    <n v="2"/>
  </r>
  <r>
    <s v="loc_014"/>
    <d v="2005-08-24T00:00:00"/>
    <d v="2012-01-17T00:00:00"/>
    <n v="2337"/>
    <s v="app_006"/>
    <x v="1"/>
    <x v="2"/>
    <n v="535"/>
    <n v="114"/>
    <n v="49"/>
    <x v="2"/>
    <n v="1"/>
  </r>
  <r>
    <s v="loc_045"/>
    <d v="2010-08-17T00:00:00"/>
    <d v="2011-07-23T00:00:00"/>
    <n v="340"/>
    <s v="app_067"/>
    <x v="0"/>
    <x v="3"/>
    <n v="985"/>
    <n v="91"/>
    <n v="94"/>
    <x v="0"/>
    <n v="2"/>
  </r>
  <r>
    <s v="loc_068"/>
    <d v="2013-01-30T00:00:00"/>
    <d v="2013-12-31T00:00:00"/>
    <n v="335"/>
    <s v="app_072"/>
    <x v="3"/>
    <x v="3"/>
    <n v="1006"/>
    <n v="71"/>
    <n v="43"/>
    <x v="0"/>
    <n v="1"/>
  </r>
  <r>
    <s v="loc_017"/>
    <d v="2006-06-20T00:00:00"/>
    <d v="2011-08-06T00:00:00"/>
    <n v="1873"/>
    <s v="app_069"/>
    <x v="3"/>
    <x v="3"/>
    <n v="996"/>
    <n v="116"/>
    <n v="87"/>
    <x v="1"/>
    <n v="1"/>
  </r>
  <r>
    <s v="loc_018"/>
    <d v="2006-09-28T00:00:00"/>
    <d v="2014-11-27T00:00:00"/>
    <n v="2982"/>
    <s v="app_034"/>
    <x v="0"/>
    <x v="2"/>
    <n v="739"/>
    <n v="63"/>
    <n v="75"/>
    <x v="2"/>
    <n v="1"/>
  </r>
  <r>
    <s v="loc_020"/>
    <d v="2007-04-16T00:00:00"/>
    <d v="2015-09-28T00:00:00"/>
    <n v="3087"/>
    <s v="app_030"/>
    <x v="2"/>
    <x v="0"/>
    <n v="719"/>
    <n v="73"/>
    <n v="115"/>
    <x v="2"/>
    <n v="1"/>
  </r>
  <r>
    <s v="loc_051"/>
    <d v="2011-04-08T00:00:00"/>
    <d v="2012-09-17T00:00:00"/>
    <n v="528"/>
    <s v="app_031"/>
    <x v="1"/>
    <x v="0"/>
    <n v="720"/>
    <n v="138"/>
    <n v="70"/>
    <x v="0"/>
    <n v="1"/>
  </r>
  <r>
    <s v="loc_021"/>
    <d v="2007-07-25T00:00:00"/>
    <d v="2015-04-05T00:00:00"/>
    <n v="2811"/>
    <s v="app_014"/>
    <x v="1"/>
    <x v="3"/>
    <n v="606"/>
    <n v="66"/>
    <n v="85"/>
    <x v="1"/>
    <n v="1"/>
  </r>
  <r>
    <s v="loc_044"/>
    <d v="2010-07-09T00:00:00"/>
    <d v="2011-06-05T00:00:00"/>
    <n v="331"/>
    <s v="app_055"/>
    <x v="3"/>
    <x v="0"/>
    <n v="913"/>
    <n v="86"/>
    <n v="106"/>
    <x v="1"/>
    <n v="0"/>
  </r>
  <r>
    <s v="loc_038"/>
    <d v="2009-11-17T00:00:00"/>
    <d v="2011-01-04T00:00:00"/>
    <n v="413"/>
    <s v="app_037"/>
    <x v="0"/>
    <x v="0"/>
    <n v="752"/>
    <n v="86"/>
    <n v="86"/>
    <x v="2"/>
    <n v="1"/>
  </r>
  <r>
    <s v="loc_039"/>
    <d v="2009-12-26T00:00:00"/>
    <d v="2010-10-22T00:00:00"/>
    <n v="300"/>
    <s v="app_013"/>
    <x v="1"/>
    <x v="3"/>
    <n v="602"/>
    <n v="80"/>
    <n v="59"/>
    <x v="2"/>
    <n v="1"/>
  </r>
  <r>
    <s v="loc_025"/>
    <d v="2008-06-28T00:00:00"/>
    <d v="2010-02-15T00:00:00"/>
    <n v="597"/>
    <s v="app_059"/>
    <x v="0"/>
    <x v="3"/>
    <n v="943"/>
    <n v="79"/>
    <n v="81"/>
    <x v="1"/>
    <n v="2"/>
  </r>
  <r>
    <s v="loc_064"/>
    <d v="2012-08-27T00:00:00"/>
    <d v="2013-06-23T00:00:00"/>
    <n v="300"/>
    <s v="app_079"/>
    <x v="1"/>
    <x v="1"/>
    <n v="1090"/>
    <n v="61"/>
    <n v="73"/>
    <x v="2"/>
    <n v="2"/>
  </r>
  <r>
    <s v="loc_027"/>
    <d v="2008-09-14T00:00:00"/>
    <d v="2010-09-15T00:00:00"/>
    <n v="731"/>
    <s v="app_058"/>
    <x v="3"/>
    <x v="3"/>
    <n v="936"/>
    <n v="83"/>
    <n v="58"/>
    <x v="0"/>
    <n v="2"/>
  </r>
  <r>
    <s v="loc_028"/>
    <d v="2008-10-23T00:00:00"/>
    <d v="2009-12-25T00:00:00"/>
    <n v="428"/>
    <s v="app_064"/>
    <x v="0"/>
    <x v="2"/>
    <n v="972"/>
    <n v="64"/>
    <n v="107"/>
    <x v="0"/>
    <n v="0"/>
  </r>
  <r>
    <s v="loc_015"/>
    <d v="2005-12-02T00:00:00"/>
    <d v="2012-05-16T00:00:00"/>
    <n v="2357"/>
    <s v="app_040"/>
    <x v="2"/>
    <x v="1"/>
    <n v="797"/>
    <n v="103"/>
    <n v="68"/>
    <x v="2"/>
    <n v="1"/>
  </r>
  <r>
    <s v="loc_022"/>
    <d v="2007-11-02T00:00:00"/>
    <d v="2015-09-15T00:00:00"/>
    <n v="2874"/>
    <s v="app_041"/>
    <x v="2"/>
    <x v="0"/>
    <n v="800"/>
    <n v="135"/>
    <n v="66"/>
    <x v="0"/>
    <n v="1"/>
  </r>
  <r>
    <s v="loc_031"/>
    <d v="2009-02-17T00:00:00"/>
    <d v="2010-03-16T00:00:00"/>
    <n v="392"/>
    <s v="app_075"/>
    <x v="1"/>
    <x v="3"/>
    <n v="1046"/>
    <n v="63"/>
    <n v="103"/>
    <x v="2"/>
    <n v="1"/>
  </r>
  <r>
    <s v="loc_054"/>
    <d v="2011-08-03T00:00:00"/>
    <d v="2012-05-19T00:00:00"/>
    <n v="290"/>
    <s v="app_025"/>
    <x v="3"/>
    <x v="3"/>
    <n v="694"/>
    <n v="137"/>
    <n v="101"/>
    <x v="2"/>
    <n v="1"/>
  </r>
  <r>
    <s v="loc_056"/>
    <d v="2011-10-20T00:00:00"/>
    <d v="2012-12-29T00:00:00"/>
    <n v="436"/>
    <s v="app_027"/>
    <x v="4"/>
    <x v="2"/>
    <n v="703"/>
    <n v="109"/>
    <n v="101"/>
    <x v="1"/>
    <n v="1"/>
  </r>
  <r>
    <s v="loc_034"/>
    <d v="2009-06-14T00:00:00"/>
    <d v="2010-10-21T00:00:00"/>
    <n v="494"/>
    <s v="app_035"/>
    <x v="3"/>
    <x v="2"/>
    <n v="744"/>
    <n v="67"/>
    <n v="58"/>
    <x v="0"/>
    <n v="1"/>
  </r>
  <r>
    <s v="loc_035"/>
    <d v="2009-07-23T00:00:00"/>
    <d v="2011-06-30T00:00:00"/>
    <n v="707"/>
    <s v="app_049"/>
    <x v="0"/>
    <x v="3"/>
    <n v="874"/>
    <n v="90"/>
    <n v="73"/>
    <x v="0"/>
    <n v="1"/>
  </r>
  <r>
    <s v="loc_036"/>
    <d v="2009-08-31T00:00:00"/>
    <d v="2011-10-20T00:00:00"/>
    <n v="780"/>
    <s v="app_046"/>
    <x v="4"/>
    <x v="2"/>
    <n v="852"/>
    <n v="130"/>
    <n v="79"/>
    <x v="0"/>
    <n v="1"/>
  </r>
  <r>
    <s v="loc_037"/>
    <d v="2009-10-09T00:00:00"/>
    <d v="2011-07-22T00:00:00"/>
    <n v="651"/>
    <s v="app_080"/>
    <x v="3"/>
    <x v="1"/>
    <n v="1095"/>
    <n v="65"/>
    <n v="92"/>
    <x v="2"/>
    <n v="1"/>
  </r>
  <r>
    <s v="loc_001"/>
    <d v="2002-02-01T00:00:00"/>
    <d v="2004-04-21T00:00:00"/>
    <n v="810"/>
    <s v="app_050"/>
    <x v="1"/>
    <x v="1"/>
    <n v="878"/>
    <n v="70"/>
    <n v="104"/>
    <x v="0"/>
    <n v="1"/>
  </r>
  <r>
    <s v="loc_033"/>
    <d v="2009-05-06T00:00:00"/>
    <d v="2010-02-19T00:00:00"/>
    <n v="289"/>
    <s v="app_023"/>
    <x v="4"/>
    <x v="1"/>
    <n v="678"/>
    <n v="98"/>
    <n v="90"/>
    <x v="1"/>
    <n v="1"/>
  </r>
  <r>
    <s v="loc_040"/>
    <d v="2010-02-03T00:00:00"/>
    <d v="2011-12-26T00:00:00"/>
    <n v="691"/>
    <s v="app_022"/>
    <x v="2"/>
    <x v="2"/>
    <n v="677"/>
    <n v="123"/>
    <n v="80"/>
    <x v="1"/>
    <n v="1"/>
  </r>
  <r>
    <s v="loc_019"/>
    <d v="2007-01-06T00:00:00"/>
    <d v="2013-02-15T00:00:00"/>
    <n v="2232"/>
    <s v="app_051"/>
    <x v="1"/>
    <x v="1"/>
    <n v="880"/>
    <n v="114"/>
    <n v="96"/>
    <x v="2"/>
    <n v="1"/>
  </r>
  <r>
    <s v="loc_042"/>
    <d v="2010-04-22T00:00:00"/>
    <d v="2012-05-25T00:00:00"/>
    <n v="764"/>
    <s v="app_032"/>
    <x v="2"/>
    <x v="2"/>
    <n v="729"/>
    <n v="128"/>
    <n v="71"/>
    <x v="2"/>
    <n v="2"/>
  </r>
  <r>
    <s v="loc_063"/>
    <d v="2012-07-19T00:00:00"/>
    <d v="2013-04-13T00:00:00"/>
    <n v="268"/>
    <s v="app_043"/>
    <x v="4"/>
    <x v="2"/>
    <n v="823"/>
    <n v="125"/>
    <n v="82"/>
    <x v="1"/>
    <n v="1"/>
  </r>
  <r>
    <s v="loc_049"/>
    <d v="2011-01-20T00:00:00"/>
    <d v="2011-10-06T00:00:00"/>
    <n v="259"/>
    <s v="app_053"/>
    <x v="1"/>
    <x v="2"/>
    <n v="888"/>
    <n v="82"/>
    <n v="86"/>
    <x v="1"/>
    <n v="1"/>
  </r>
  <r>
    <s v="loc_067"/>
    <d v="2012-12-22T00:00:00"/>
    <d v="2013-09-05T00:00:00"/>
    <n v="257"/>
    <s v="app_009"/>
    <x v="4"/>
    <x v="2"/>
    <n v="566"/>
    <n v="144"/>
    <n v="67"/>
    <x v="1"/>
    <n v="1"/>
  </r>
  <r>
    <s v="loc_046"/>
    <d v="2010-09-25T00:00:00"/>
    <d v="2011-12-09T00:00:00"/>
    <n v="440"/>
    <s v="app_008"/>
    <x v="4"/>
    <x v="2"/>
    <n v="562"/>
    <n v="124"/>
    <n v="111"/>
    <x v="0"/>
    <n v="1"/>
  </r>
  <r>
    <s v="loc_047"/>
    <d v="2010-11-03T00:00:00"/>
    <d v="2012-04-22T00:00:00"/>
    <n v="536"/>
    <s v="app_026"/>
    <x v="3"/>
    <x v="3"/>
    <n v="700"/>
    <n v="114"/>
    <n v="98"/>
    <x v="0"/>
    <n v="1"/>
  </r>
  <r>
    <s v="loc_048"/>
    <d v="2010-12-12T00:00:00"/>
    <d v="2012-07-30T00:00:00"/>
    <n v="596"/>
    <s v="app_065"/>
    <x v="0"/>
    <x v="2"/>
    <n v="981"/>
    <n v="116"/>
    <n v="64"/>
    <x v="1"/>
    <n v="2"/>
  </r>
  <r>
    <s v="loc_041"/>
    <d v="2010-03-14T00:00:00"/>
    <d v="2010-11-20T00:00:00"/>
    <n v="251"/>
    <s v="app_033"/>
    <x v="1"/>
    <x v="1"/>
    <n v="739"/>
    <n v="106"/>
    <n v="108"/>
    <x v="2"/>
    <n v="2"/>
  </r>
  <r>
    <s v="loc_005"/>
    <d v="2003-03-08T00:00:00"/>
    <d v="2007-03-19T00:00:00"/>
    <n v="1472"/>
    <s v="app_056"/>
    <x v="0"/>
    <x v="1"/>
    <n v="927"/>
    <n v="138"/>
    <n v="76"/>
    <x v="0"/>
    <n v="1"/>
  </r>
  <r>
    <s v="loc_016"/>
    <d v="2006-03-12T00:00:00"/>
    <d v="2013-09-05T00:00:00"/>
    <n v="2734"/>
    <s v="app_057"/>
    <x v="4"/>
    <x v="0"/>
    <n v="932"/>
    <n v="76"/>
    <n v="50"/>
    <x v="2"/>
    <n v="2"/>
  </r>
  <r>
    <s v="loc_052"/>
    <d v="2011-05-17T00:00:00"/>
    <d v="2012-06-22T00:00:00"/>
    <n v="402"/>
    <s v="app_076"/>
    <x v="2"/>
    <x v="3"/>
    <n v="1051"/>
    <n v="113"/>
    <n v="108"/>
    <x v="0"/>
    <n v="1"/>
  </r>
  <r>
    <s v="loc_066"/>
    <d v="2012-11-13T00:00:00"/>
    <d v="2013-06-26T00:00:00"/>
    <n v="225"/>
    <s v="app_074"/>
    <x v="4"/>
    <x v="3"/>
    <n v="1030"/>
    <n v="103"/>
    <n v="51"/>
    <x v="2"/>
    <n v="1"/>
  </r>
  <r>
    <s v="loc_024"/>
    <d v="2008-05-20T00:00:00"/>
    <d v="2008-12-23T00:00:00"/>
    <n v="217"/>
    <s v="app_021"/>
    <x v="3"/>
    <x v="0"/>
    <n v="672"/>
    <n v="143"/>
    <n v="66"/>
    <x v="0"/>
    <n v="1"/>
  </r>
  <r>
    <s v="loc_055"/>
    <d v="2011-09-11T00:00:00"/>
    <d v="2013-02-10T00:00:00"/>
    <n v="518"/>
    <s v="app_071"/>
    <x v="0"/>
    <x v="2"/>
    <n v="1003"/>
    <n v="68"/>
    <n v="75"/>
    <x v="2"/>
    <n v="1"/>
  </r>
  <r>
    <s v="loc_002"/>
    <d v="2002-05-12T00:00:00"/>
    <d v="2006-06-12T00:00:00"/>
    <n v="1492"/>
    <s v="app_061"/>
    <x v="2"/>
    <x v="0"/>
    <n v="958"/>
    <n v="104"/>
    <n v="101"/>
    <x v="1"/>
    <n v="1"/>
  </r>
  <r>
    <s v="loc_057"/>
    <d v="2011-11-28T00:00:00"/>
    <d v="2013-08-20T00:00:00"/>
    <n v="631"/>
    <s v="app_012"/>
    <x v="3"/>
    <x v="1"/>
    <n v="598"/>
    <n v="62"/>
    <n v="73"/>
    <x v="0"/>
    <n v="2"/>
  </r>
  <r>
    <s v="loc_065"/>
    <d v="2012-10-05T00:00:00"/>
    <d v="2014-03-06T00:00:00"/>
    <n v="517"/>
    <s v="app_062"/>
    <x v="2"/>
    <x v="0"/>
    <n v="964"/>
    <n v="113"/>
    <n v="75"/>
    <x v="2"/>
    <n v="1"/>
  </r>
  <r>
    <s v="loc_059"/>
    <d v="2012-02-14T00:00:00"/>
    <d v="2012-09-14T00:00:00"/>
    <n v="213"/>
    <s v="app_066"/>
    <x v="1"/>
    <x v="3"/>
    <n v="982"/>
    <n v="125"/>
    <n v="69"/>
    <x v="0"/>
    <n v="2"/>
  </r>
  <r>
    <s v="loc_075"/>
    <d v="2013-10-30T00:00:00"/>
    <d v="2014-05-26T00:00:00"/>
    <n v="208"/>
    <s v="app_060"/>
    <x v="0"/>
    <x v="3"/>
    <n v="952"/>
    <n v="78"/>
    <n v="114"/>
    <x v="0"/>
    <n v="2"/>
  </r>
  <r>
    <s v="loc_061"/>
    <d v="2012-05-02T00:00:00"/>
    <d v="2013-06-11T00:00:00"/>
    <n v="405"/>
    <s v="app_052"/>
    <x v="1"/>
    <x v="3"/>
    <n v="885"/>
    <n v="139"/>
    <n v="66"/>
    <x v="2"/>
    <n v="2"/>
  </r>
  <r>
    <s v="loc_062"/>
    <d v="2012-06-10T00:00:00"/>
    <d v="2013-12-31T00:00:00"/>
    <n v="569"/>
    <s v="app_042"/>
    <x v="2"/>
    <x v="2"/>
    <n v="815"/>
    <n v="67"/>
    <n v="62"/>
    <x v="2"/>
    <n v="1"/>
  </r>
  <r>
    <s v="loc_026"/>
    <d v="2008-08-06T00:00:00"/>
    <d v="2010-08-13T00:00:00"/>
    <n v="737"/>
    <s v="app_039"/>
    <x v="4"/>
    <x v="2"/>
    <n v="787"/>
    <n v="65"/>
    <n v="111"/>
    <x v="1"/>
    <n v="2"/>
  </r>
  <r>
    <s v="loc_030"/>
    <d v="2009-01-09T00:00:00"/>
    <d v="2010-11-29T00:00:00"/>
    <n v="689"/>
    <s v="app_068"/>
    <x v="2"/>
    <x v="0"/>
    <n v="990"/>
    <n v="83"/>
    <n v="52"/>
    <x v="2"/>
    <n v="1"/>
  </r>
  <r>
    <s v="loc_006"/>
    <d v="2003-06-16T00:00:00"/>
    <d v="2007-10-10T00:00:00"/>
    <n v="1577"/>
    <s v="app_070"/>
    <x v="1"/>
    <x v="0"/>
    <n v="999"/>
    <n v="72"/>
    <n v="70"/>
    <x v="0"/>
    <n v="1"/>
  </r>
  <r>
    <s v="loc_032"/>
    <d v="2009-03-28T00:00:00"/>
    <d v="2009-10-15T00:00:00"/>
    <n v="201"/>
    <s v="app_007"/>
    <x v="2"/>
    <x v="2"/>
    <n v="548"/>
    <n v="134"/>
    <n v="108"/>
    <x v="2"/>
    <n v="2"/>
  </r>
  <r>
    <s v="loc_003"/>
    <d v="2002-08-20T00:00:00"/>
    <d v="2005-06-06T00:00:00"/>
    <n v="1021"/>
    <s v="app_010"/>
    <x v="4"/>
    <x v="3"/>
    <n v="570"/>
    <n v="112"/>
    <n v="43"/>
    <x v="1"/>
    <n v="1"/>
  </r>
  <r>
    <s v="loc_060"/>
    <d v="2012-03-24T00:00:00"/>
    <d v="2012-10-07T00:00:00"/>
    <n v="197"/>
    <s v="app_048"/>
    <x v="2"/>
    <x v="2"/>
    <n v="861"/>
    <n v="97"/>
    <n v="81"/>
    <x v="2"/>
    <n v="0"/>
  </r>
  <r>
    <s v="loc_069"/>
    <d v="2013-03-10T00:00:00"/>
    <d v="2014-07-18T00:00:00"/>
    <n v="495"/>
    <s v="app_077"/>
    <x v="0"/>
    <x v="2"/>
    <n v="1079"/>
    <n v="125"/>
    <n v="60"/>
    <x v="0"/>
    <n v="1"/>
  </r>
  <r>
    <s v="loc_070"/>
    <d v="2013-04-18T00:00:00"/>
    <d v="2015-01-28T00:00:00"/>
    <n v="650"/>
    <s v="app_038"/>
    <x v="4"/>
    <x v="2"/>
    <n v="784"/>
    <n v="62"/>
    <n v="93"/>
    <x v="0"/>
    <n v="1"/>
  </r>
  <r>
    <s v="loc_071"/>
    <d v="2013-05-27T00:00:00"/>
    <d v="2015-05-01T00:00:00"/>
    <n v="704"/>
    <s v="app_045"/>
    <x v="3"/>
    <x v="1"/>
    <n v="847"/>
    <n v="103"/>
    <n v="58"/>
    <x v="1"/>
    <n v="1"/>
  </r>
  <r>
    <s v="loc_072"/>
    <d v="2013-07-05T00:00:00"/>
    <d v="2014-10-15T00:00:00"/>
    <n v="467"/>
    <s v="app_073"/>
    <x v="0"/>
    <x v="0"/>
    <n v="1009"/>
    <n v="106"/>
    <n v="60"/>
    <x v="1"/>
    <n v="1"/>
  </r>
  <r>
    <s v="loc_073"/>
    <d v="2013-08-13T00:00:00"/>
    <d v="2015-01-26T00:00:00"/>
    <n v="531"/>
    <s v="app_036"/>
    <x v="4"/>
    <x v="3"/>
    <n v="751"/>
    <n v="126"/>
    <n v="115"/>
    <x v="0"/>
    <n v="2"/>
  </r>
  <r>
    <s v="loc_074"/>
    <d v="2013-09-21T00:00:00"/>
    <d v="2015-02-12T00:00:00"/>
    <n v="509"/>
    <s v="app_029"/>
    <x v="3"/>
    <x v="2"/>
    <n v="706"/>
    <n v="78"/>
    <n v="44"/>
    <x v="0"/>
    <n v="2"/>
  </r>
  <r>
    <s v="loc_076"/>
    <d v="2013-12-08T00:00:00"/>
    <d v="2014-06-13T00:00:00"/>
    <n v="187"/>
    <s v="app_015"/>
    <x v="4"/>
    <x v="2"/>
    <n v="609"/>
    <n v="136"/>
    <n v="74"/>
    <x v="2"/>
    <n v="0"/>
  </r>
  <r>
    <s v="loc_080"/>
    <d v="2014-05-13T00:00:00"/>
    <d v="2014-11-10T00:00:00"/>
    <n v="181"/>
    <s v="app_054"/>
    <x v="4"/>
    <x v="1"/>
    <n v="904"/>
    <n v="99"/>
    <n v="49"/>
    <x v="0"/>
    <n v="2"/>
  </r>
  <r>
    <s v="loc_077"/>
    <d v="2014-01-16T00:00:00"/>
    <d v="2014-06-30T00:00:00"/>
    <n v="165"/>
    <s v="app_063"/>
    <x v="3"/>
    <x v="2"/>
    <n v="969"/>
    <n v="95"/>
    <n v="69"/>
    <x v="2"/>
    <n v="2"/>
  </r>
  <r>
    <s v="loc_078"/>
    <d v="2014-02-24T00:00:00"/>
    <d v="2015-12-30T00:00:00"/>
    <n v="674"/>
    <s v="app_003"/>
    <x v="0"/>
    <x v="2"/>
    <n v="528"/>
    <n v="74"/>
    <n v="74"/>
    <x v="2"/>
    <n v="1"/>
  </r>
  <r>
    <s v="loc_043"/>
    <d v="2010-05-31T00:00:00"/>
    <d v="2012-01-06T00:00:00"/>
    <n v="585"/>
    <s v="app_078"/>
    <x v="4"/>
    <x v="1"/>
    <n v="1083"/>
    <n v="92"/>
    <n v="97"/>
    <x v="2"/>
    <n v="2"/>
  </r>
  <r>
    <s v="loc_053"/>
    <d v="2011-06-25T00:00:00"/>
    <d v="2011-12-03T00:00:00"/>
    <n v="161"/>
    <s v="app_028"/>
    <x v="4"/>
    <x v="2"/>
    <n v="706"/>
    <n v="101"/>
    <n v="111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298DC-465B-4EB9-975F-C38856D4311B}" name="Tableau croisé dynamique5" cacheId="1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F8" firstHeaderRow="1" firstDataRow="2" firstDataCol="1" rowPageCount="1" colPageCount="1"/>
  <pivotFields count="12">
    <pivotField showAll="0"/>
    <pivotField numFmtId="14" showAll="0"/>
    <pivotField numFmtId="14" showAll="0"/>
    <pivotField showAll="0"/>
    <pivotField showAll="0"/>
    <pivotField axis="axisPage" showAll="0">
      <items count="6">
        <item x="2"/>
        <item x="4"/>
        <item x="1"/>
        <item x="0"/>
        <item x="3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numFmtId="164" showAll="0"/>
    <pivotField numFmtId="164"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5" item="4" hier="-1"/>
  </pageFields>
  <dataFields count="1">
    <dataField name="Nombre de surface" fld="9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8A93A-86CB-4179-81B1-6303E7ABF544}" name="Tableau croisé dynamique3" cacheId="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F9" firstHeaderRow="1" firstDataRow="2" firstDataCol="1"/>
  <pivotFields count="1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dataField="1" numFmtId="164"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e de revenu annue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A94C3F-46C7-4908-8A19-3E43F68C495B}" name="Tableau1" displayName="Tableau1" ref="A1:K18" totalsRowCount="1" tableBorderDxfId="20">
  <autoFilter ref="A1:K17" xr:uid="{5DA94C3F-46C7-4908-8A19-3E43F68C495B}"/>
  <tableColumns count="11">
    <tableColumn id="1" xr3:uid="{61419C5F-8179-4262-87DF-67DB6F4CE236}" name="civilite" totalsRowLabel="Total" dataDxfId="19" totalsRowDxfId="8"/>
    <tableColumn id="2" xr3:uid="{8BEA4B6D-190D-430A-9D95-38C6A4A4083F}" name="nom" dataDxfId="18" totalsRowDxfId="7"/>
    <tableColumn id="3" xr3:uid="{A077A183-D299-4B7D-AF87-457C6D4D83E8}" name="prenom" dataDxfId="17" totalsRowDxfId="6"/>
    <tableColumn id="4" xr3:uid="{011671A9-AD72-4027-A116-44D4483B2840}" name="statut" dataDxfId="16" totalsRowDxfId="5"/>
    <tableColumn id="5" xr3:uid="{39B45478-6689-41BE-B099-0AE4437411A7}" name="enfant" totalsRowFunction="average" dataDxfId="15" totalsRowDxfId="4"/>
    <tableColumn id="6" xr3:uid="{03472273-1C8C-412E-B32C-04B159269FAA}" name="csp" dataDxfId="14" totalsRowDxfId="3"/>
    <tableColumn id="7" xr3:uid="{89DE16F7-6D6F-4DDD-817E-0B2042F2D9B6}" name="revenu annuel" totalsRowFunction="sum" dataDxfId="13" totalsRowDxfId="2"/>
    <tableColumn id="8" xr3:uid="{690CB22D-D510-4814-B026-2C5E78903F38}" name="nom &amp; prenom" dataDxfId="12" totalsRowDxfId="1">
      <calculatedColumnFormula>CONCATENATE(B2," ",C2)</calculatedColumnFormula>
    </tableColumn>
    <tableColumn id="9" xr3:uid="{D253687D-5721-4791-BA54-E48E2BE3CA96}" name="civilite &amp; nom" dataDxfId="11" totalsRowDxfId="0">
      <calculatedColumnFormula>CONCATENATE(A2&amp;" "&amp;C2)</calculatedColumnFormula>
    </tableColumn>
    <tableColumn id="10" xr3:uid="{3922888C-B27E-464E-9C20-08783F78B2C4}" name="statut2" dataDxfId="10">
      <calculatedColumnFormula>IF(Tableau1[[#This Row],[statut]]="marié",1,0)</calculatedColumnFormula>
    </tableColumn>
    <tableColumn id="11" xr3:uid="{F4689703-750B-40E8-BE9B-B3352AB0A95C}" name="etat" dataDxfId="9">
      <calculatedColumnFormula>IF(revenu&gt;20000,"riche","modeste")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8271-9A07-4289-B997-AB43CF2AFB17}">
  <dimension ref="A1:H22"/>
  <sheetViews>
    <sheetView topLeftCell="A9" workbookViewId="0">
      <selection activeCell="C32" sqref="C32"/>
    </sheetView>
  </sheetViews>
  <sheetFormatPr baseColWidth="10" defaultRowHeight="15" x14ac:dyDescent="0.25"/>
  <cols>
    <col min="1" max="1" width="24.140625" bestFit="1" customWidth="1"/>
    <col min="5" max="5" width="84.85546875" bestFit="1" customWidth="1"/>
  </cols>
  <sheetData>
    <row r="1" spans="1:8" x14ac:dyDescent="0.25">
      <c r="B1" s="20" t="s">
        <v>0</v>
      </c>
      <c r="C1" s="20"/>
      <c r="D1" s="20"/>
      <c r="E1" s="20"/>
      <c r="F1" s="20"/>
      <c r="G1" s="20"/>
      <c r="H1" s="20"/>
    </row>
    <row r="2" spans="1:8" x14ac:dyDescent="0.25">
      <c r="B2" s="20"/>
      <c r="C2" s="20"/>
      <c r="D2" s="20"/>
      <c r="E2" s="20"/>
      <c r="F2" s="20"/>
      <c r="G2" s="20"/>
      <c r="H2" s="20"/>
    </row>
    <row r="3" spans="1:8" s="3" customFormat="1" ht="23.25" x14ac:dyDescent="0.25">
      <c r="A3" s="1"/>
      <c r="B3" s="2"/>
      <c r="C3" s="2"/>
      <c r="D3" s="2"/>
      <c r="E3" s="2"/>
      <c r="F3" s="2"/>
      <c r="G3" s="2"/>
      <c r="H3" s="2"/>
    </row>
    <row r="4" spans="1:8" ht="18.75" x14ac:dyDescent="0.3">
      <c r="E4" s="4" t="s">
        <v>1</v>
      </c>
      <c r="F4" s="4"/>
      <c r="G4" s="4"/>
    </row>
    <row r="5" spans="1:8" ht="18.75" x14ac:dyDescent="0.3">
      <c r="E5" s="4" t="s">
        <v>2</v>
      </c>
      <c r="F5" s="4"/>
      <c r="G5" s="4"/>
    </row>
    <row r="6" spans="1:8" ht="18.75" x14ac:dyDescent="0.3">
      <c r="E6" s="4" t="s">
        <v>3</v>
      </c>
      <c r="F6" s="4"/>
      <c r="G6" s="4"/>
    </row>
    <row r="7" spans="1:8" ht="18.75" x14ac:dyDescent="0.3">
      <c r="E7" s="4" t="s">
        <v>4</v>
      </c>
      <c r="F7" s="4"/>
      <c r="G7" s="4"/>
    </row>
    <row r="8" spans="1:8" ht="18.75" x14ac:dyDescent="0.3">
      <c r="E8" s="4" t="s">
        <v>5</v>
      </c>
      <c r="F8" s="4"/>
      <c r="G8" s="4"/>
    </row>
    <row r="9" spans="1:8" ht="18.75" x14ac:dyDescent="0.3">
      <c r="E9" s="4" t="s">
        <v>6</v>
      </c>
      <c r="F9" s="4"/>
      <c r="G9" s="4"/>
    </row>
    <row r="10" spans="1:8" ht="18.75" x14ac:dyDescent="0.3">
      <c r="E10" s="4" t="s">
        <v>7</v>
      </c>
      <c r="F10" s="4"/>
      <c r="G10" s="4"/>
    </row>
    <row r="11" spans="1:8" ht="18.75" x14ac:dyDescent="0.3">
      <c r="E11" s="4" t="s">
        <v>8</v>
      </c>
      <c r="F11" s="4"/>
      <c r="G11" s="4"/>
    </row>
    <row r="12" spans="1:8" ht="18.75" x14ac:dyDescent="0.3">
      <c r="E12" s="4" t="s">
        <v>9</v>
      </c>
      <c r="F12" s="4"/>
      <c r="G12" s="4"/>
    </row>
    <row r="13" spans="1:8" ht="18.75" x14ac:dyDescent="0.3">
      <c r="E13" s="4" t="s">
        <v>10</v>
      </c>
      <c r="F13" s="4"/>
      <c r="G13" s="4"/>
    </row>
    <row r="14" spans="1:8" ht="18.75" x14ac:dyDescent="0.3">
      <c r="E14" s="4" t="s">
        <v>11</v>
      </c>
      <c r="F14" s="4"/>
      <c r="G14" s="4"/>
    </row>
    <row r="15" spans="1:8" ht="18.75" x14ac:dyDescent="0.3">
      <c r="E15" s="4" t="s">
        <v>12</v>
      </c>
      <c r="F15" s="4"/>
      <c r="G15" s="4"/>
    </row>
    <row r="16" spans="1:8" ht="18.75" x14ac:dyDescent="0.3">
      <c r="E16" s="4" t="s">
        <v>13</v>
      </c>
      <c r="F16" s="4"/>
      <c r="G16" s="4"/>
    </row>
    <row r="17" spans="5:7" ht="18.75" x14ac:dyDescent="0.3">
      <c r="E17" s="4" t="s">
        <v>14</v>
      </c>
      <c r="F17" s="4"/>
      <c r="G17" s="4"/>
    </row>
    <row r="18" spans="5:7" ht="18.75" x14ac:dyDescent="0.3">
      <c r="E18" s="4" t="s">
        <v>15</v>
      </c>
      <c r="F18" s="4"/>
      <c r="G18" s="4"/>
    </row>
    <row r="19" spans="5:7" ht="18.75" x14ac:dyDescent="0.3">
      <c r="E19" s="4" t="s">
        <v>16</v>
      </c>
    </row>
    <row r="20" spans="5:7" ht="18.75" x14ac:dyDescent="0.3">
      <c r="E20" s="4" t="s">
        <v>17</v>
      </c>
    </row>
    <row r="21" spans="5:7" ht="18.75" x14ac:dyDescent="0.3">
      <c r="E21" s="4" t="s">
        <v>18</v>
      </c>
    </row>
    <row r="22" spans="5:7" ht="18.75" x14ac:dyDescent="0.3">
      <c r="E22" s="4" t="s">
        <v>19</v>
      </c>
    </row>
  </sheetData>
  <mergeCells count="1">
    <mergeCell ref="B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A68C-44CA-47E7-851C-0419D35FA201}">
  <dimension ref="A1:F8"/>
  <sheetViews>
    <sheetView workbookViewId="0"/>
  </sheetViews>
  <sheetFormatPr baseColWidth="10" defaultRowHeight="15" x14ac:dyDescent="0.25"/>
  <cols>
    <col min="1" max="1" width="21" bestFit="1" customWidth="1"/>
    <col min="2" max="2" width="23.85546875" bestFit="1" customWidth="1"/>
    <col min="3" max="5" width="3" bestFit="1" customWidth="1"/>
    <col min="6" max="7" width="12.5703125" bestFit="1" customWidth="1"/>
  </cols>
  <sheetData>
    <row r="1" spans="1:6" x14ac:dyDescent="0.25">
      <c r="A1" s="27" t="s">
        <v>85</v>
      </c>
      <c r="B1" t="s">
        <v>105</v>
      </c>
    </row>
    <row r="3" spans="1:6" x14ac:dyDescent="0.25">
      <c r="A3" s="27" t="s">
        <v>278</v>
      </c>
      <c r="B3" s="27" t="s">
        <v>277</v>
      </c>
    </row>
    <row r="4" spans="1:6" x14ac:dyDescent="0.25">
      <c r="A4" s="27" t="s">
        <v>274</v>
      </c>
      <c r="B4" t="s">
        <v>99</v>
      </c>
      <c r="C4" t="s">
        <v>95</v>
      </c>
      <c r="D4" t="s">
        <v>114</v>
      </c>
      <c r="E4" t="s">
        <v>106</v>
      </c>
      <c r="F4" t="s">
        <v>276</v>
      </c>
    </row>
    <row r="5" spans="1:6" x14ac:dyDescent="0.25">
      <c r="A5" s="28">
        <v>0</v>
      </c>
      <c r="B5" s="29">
        <v>1</v>
      </c>
      <c r="C5" s="29">
        <v>1</v>
      </c>
      <c r="D5" s="29">
        <v>1</v>
      </c>
      <c r="E5" s="29"/>
      <c r="F5" s="29">
        <v>3</v>
      </c>
    </row>
    <row r="6" spans="1:6" x14ac:dyDescent="0.25">
      <c r="A6" s="28">
        <v>1</v>
      </c>
      <c r="B6" s="29">
        <v>1</v>
      </c>
      <c r="C6" s="29">
        <v>1</v>
      </c>
      <c r="D6" s="29">
        <v>3</v>
      </c>
      <c r="E6" s="29">
        <v>4</v>
      </c>
      <c r="F6" s="29">
        <v>9</v>
      </c>
    </row>
    <row r="7" spans="1:6" x14ac:dyDescent="0.25">
      <c r="A7" s="28">
        <v>2</v>
      </c>
      <c r="B7" s="29">
        <v>2</v>
      </c>
      <c r="C7" s="29"/>
      <c r="D7" s="29">
        <v>1</v>
      </c>
      <c r="E7" s="29">
        <v>1</v>
      </c>
      <c r="F7" s="29">
        <v>4</v>
      </c>
    </row>
    <row r="8" spans="1:6" x14ac:dyDescent="0.25">
      <c r="A8" s="28" t="s">
        <v>276</v>
      </c>
      <c r="B8" s="29">
        <v>4</v>
      </c>
      <c r="C8" s="29">
        <v>2</v>
      </c>
      <c r="D8" s="29">
        <v>5</v>
      </c>
      <c r="E8" s="29">
        <v>5</v>
      </c>
      <c r="F8" s="2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A433-3AFA-4F0D-AD00-4DF7720C9151}">
  <dimension ref="A1:L81"/>
  <sheetViews>
    <sheetView topLeftCell="A60" workbookViewId="0">
      <selection sqref="A1:L81"/>
    </sheetView>
  </sheetViews>
  <sheetFormatPr baseColWidth="10" defaultColWidth="8.7109375" defaultRowHeight="15" x14ac:dyDescent="0.25"/>
  <cols>
    <col min="1" max="1" width="13.5703125" bestFit="1" customWidth="1"/>
    <col min="2" max="2" width="12.7109375" bestFit="1" customWidth="1"/>
    <col min="3" max="3" width="12" bestFit="1" customWidth="1"/>
    <col min="4" max="4" width="7.140625" customWidth="1"/>
    <col min="5" max="5" width="10.140625" bestFit="1" customWidth="1"/>
    <col min="6" max="6" width="20.5703125" customWidth="1"/>
    <col min="7" max="7" width="6.42578125" customWidth="1"/>
    <col min="8" max="8" width="9.42578125" bestFit="1" customWidth="1"/>
    <col min="10" max="10" width="9.42578125" bestFit="1" customWidth="1"/>
    <col min="11" max="11" width="13.140625" customWidth="1"/>
  </cols>
  <sheetData>
    <row r="1" spans="1:12" x14ac:dyDescent="0.25">
      <c r="A1" s="14" t="s">
        <v>80</v>
      </c>
      <c r="B1" s="14" t="s">
        <v>81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</row>
    <row r="2" spans="1:12" x14ac:dyDescent="0.25">
      <c r="A2" t="s">
        <v>92</v>
      </c>
      <c r="B2" s="15">
        <v>40914</v>
      </c>
      <c r="C2" s="15">
        <v>41566</v>
      </c>
      <c r="D2">
        <f>C2-B2</f>
        <v>652</v>
      </c>
      <c r="E2" t="s">
        <v>93</v>
      </c>
      <c r="F2" t="s">
        <v>94</v>
      </c>
      <c r="G2" t="s">
        <v>95</v>
      </c>
      <c r="H2" s="16">
        <v>492</v>
      </c>
      <c r="I2" s="16">
        <v>97</v>
      </c>
      <c r="J2">
        <v>54</v>
      </c>
      <c r="K2">
        <v>1</v>
      </c>
      <c r="L2">
        <v>2</v>
      </c>
    </row>
    <row r="3" spans="1:12" x14ac:dyDescent="0.25">
      <c r="A3" t="s">
        <v>96</v>
      </c>
      <c r="B3" s="15">
        <v>39783</v>
      </c>
      <c r="C3" s="15">
        <v>40234</v>
      </c>
      <c r="D3">
        <f t="shared" ref="D3:D66" si="0">C3-B3</f>
        <v>451</v>
      </c>
      <c r="E3" t="s">
        <v>97</v>
      </c>
      <c r="F3" t="s">
        <v>98</v>
      </c>
      <c r="G3" t="s">
        <v>99</v>
      </c>
      <c r="H3" s="16">
        <v>529</v>
      </c>
      <c r="I3" s="16">
        <v>79</v>
      </c>
      <c r="J3">
        <v>68</v>
      </c>
      <c r="K3">
        <v>1</v>
      </c>
      <c r="L3">
        <v>2</v>
      </c>
    </row>
    <row r="4" spans="1:12" x14ac:dyDescent="0.25">
      <c r="A4" t="s">
        <v>100</v>
      </c>
      <c r="B4" s="15">
        <v>40602</v>
      </c>
      <c r="C4" s="15">
        <v>40959</v>
      </c>
      <c r="D4">
        <f t="shared" si="0"/>
        <v>357</v>
      </c>
      <c r="E4" t="s">
        <v>101</v>
      </c>
      <c r="F4" t="s">
        <v>102</v>
      </c>
      <c r="G4" t="s">
        <v>99</v>
      </c>
      <c r="H4" s="16">
        <v>694</v>
      </c>
      <c r="I4" s="16">
        <v>73</v>
      </c>
      <c r="J4">
        <v>86</v>
      </c>
      <c r="K4">
        <v>1</v>
      </c>
      <c r="L4">
        <v>1</v>
      </c>
    </row>
    <row r="5" spans="1:12" x14ac:dyDescent="0.25">
      <c r="A5" t="s">
        <v>103</v>
      </c>
      <c r="B5" s="15">
        <v>37588</v>
      </c>
      <c r="C5" s="15">
        <v>39039</v>
      </c>
      <c r="D5">
        <f t="shared" si="0"/>
        <v>1451</v>
      </c>
      <c r="E5" t="s">
        <v>104</v>
      </c>
      <c r="F5" t="s">
        <v>105</v>
      </c>
      <c r="G5" t="s">
        <v>106</v>
      </c>
      <c r="H5" s="16">
        <v>633</v>
      </c>
      <c r="I5" s="16">
        <v>150</v>
      </c>
      <c r="J5">
        <v>68</v>
      </c>
      <c r="K5">
        <v>1</v>
      </c>
      <c r="L5">
        <v>1</v>
      </c>
    </row>
    <row r="6" spans="1:12" x14ac:dyDescent="0.25">
      <c r="A6" t="s">
        <v>107</v>
      </c>
      <c r="B6" s="15">
        <v>41733</v>
      </c>
      <c r="C6" s="15">
        <v>42170</v>
      </c>
      <c r="D6">
        <f t="shared" si="0"/>
        <v>437</v>
      </c>
      <c r="E6" t="s">
        <v>108</v>
      </c>
      <c r="F6" t="s">
        <v>94</v>
      </c>
      <c r="G6" t="s">
        <v>99</v>
      </c>
      <c r="H6" s="16">
        <v>610</v>
      </c>
      <c r="I6" s="16">
        <v>70</v>
      </c>
      <c r="J6">
        <v>78</v>
      </c>
      <c r="K6">
        <v>0</v>
      </c>
      <c r="L6">
        <v>1</v>
      </c>
    </row>
    <row r="7" spans="1:12" x14ac:dyDescent="0.25">
      <c r="A7" t="s">
        <v>109</v>
      </c>
      <c r="B7" s="15">
        <v>39488</v>
      </c>
      <c r="C7" s="15">
        <v>41943</v>
      </c>
      <c r="D7">
        <f t="shared" si="0"/>
        <v>2455</v>
      </c>
      <c r="E7" t="s">
        <v>110</v>
      </c>
      <c r="F7" t="s">
        <v>111</v>
      </c>
      <c r="G7" t="s">
        <v>95</v>
      </c>
      <c r="H7" s="16">
        <v>500</v>
      </c>
      <c r="I7" s="16">
        <v>77</v>
      </c>
      <c r="J7">
        <v>75</v>
      </c>
      <c r="K7">
        <v>1</v>
      </c>
      <c r="L7">
        <v>1</v>
      </c>
    </row>
    <row r="8" spans="1:12" x14ac:dyDescent="0.25">
      <c r="A8" t="s">
        <v>112</v>
      </c>
      <c r="B8" s="15">
        <v>37888</v>
      </c>
      <c r="C8" s="15">
        <v>39598</v>
      </c>
      <c r="D8">
        <f t="shared" si="0"/>
        <v>1710</v>
      </c>
      <c r="E8" t="s">
        <v>113</v>
      </c>
      <c r="F8" t="s">
        <v>102</v>
      </c>
      <c r="G8" t="s">
        <v>114</v>
      </c>
      <c r="H8" s="16">
        <v>632</v>
      </c>
      <c r="I8" s="16">
        <v>81</v>
      </c>
      <c r="J8">
        <v>113</v>
      </c>
      <c r="K8">
        <v>2</v>
      </c>
      <c r="L8">
        <v>1</v>
      </c>
    </row>
    <row r="9" spans="1:12" x14ac:dyDescent="0.25">
      <c r="A9" t="s">
        <v>115</v>
      </c>
      <c r="B9" s="15">
        <v>37988</v>
      </c>
      <c r="C9" s="15">
        <v>39247</v>
      </c>
      <c r="D9">
        <f t="shared" si="0"/>
        <v>1259</v>
      </c>
      <c r="E9" t="s">
        <v>116</v>
      </c>
      <c r="F9" t="s">
        <v>111</v>
      </c>
      <c r="G9" t="s">
        <v>106</v>
      </c>
      <c r="H9" s="16">
        <v>858</v>
      </c>
      <c r="I9" s="16">
        <v>127</v>
      </c>
      <c r="J9">
        <v>92</v>
      </c>
      <c r="K9">
        <v>2</v>
      </c>
      <c r="L9">
        <v>1</v>
      </c>
    </row>
    <row r="10" spans="1:12" x14ac:dyDescent="0.25">
      <c r="A10" t="s">
        <v>117</v>
      </c>
      <c r="B10" s="15">
        <v>38088</v>
      </c>
      <c r="C10" s="15">
        <v>39456</v>
      </c>
      <c r="D10">
        <f t="shared" si="0"/>
        <v>1368</v>
      </c>
      <c r="E10" t="s">
        <v>118</v>
      </c>
      <c r="F10" t="s">
        <v>105</v>
      </c>
      <c r="G10" t="s">
        <v>99</v>
      </c>
      <c r="H10" s="16">
        <v>531</v>
      </c>
      <c r="I10" s="16">
        <v>62</v>
      </c>
      <c r="J10">
        <v>60</v>
      </c>
      <c r="K10">
        <v>2</v>
      </c>
      <c r="L10">
        <v>2</v>
      </c>
    </row>
    <row r="11" spans="1:12" x14ac:dyDescent="0.25">
      <c r="A11" t="s">
        <v>119</v>
      </c>
      <c r="B11" s="15">
        <v>38188</v>
      </c>
      <c r="C11" s="15">
        <v>39758</v>
      </c>
      <c r="D11">
        <f t="shared" si="0"/>
        <v>1570</v>
      </c>
      <c r="E11" t="s">
        <v>120</v>
      </c>
      <c r="F11" t="s">
        <v>94</v>
      </c>
      <c r="G11" t="s">
        <v>95</v>
      </c>
      <c r="H11" s="16">
        <v>640</v>
      </c>
      <c r="I11" s="16">
        <v>80</v>
      </c>
      <c r="J11">
        <v>76</v>
      </c>
      <c r="K11">
        <v>0</v>
      </c>
      <c r="L11">
        <v>2</v>
      </c>
    </row>
    <row r="12" spans="1:12" x14ac:dyDescent="0.25">
      <c r="A12" t="s">
        <v>121</v>
      </c>
      <c r="B12" s="15">
        <v>38288</v>
      </c>
      <c r="C12" s="15">
        <v>40010</v>
      </c>
      <c r="D12">
        <f t="shared" si="0"/>
        <v>1722</v>
      </c>
      <c r="E12" t="s">
        <v>122</v>
      </c>
      <c r="F12" t="s">
        <v>111</v>
      </c>
      <c r="G12" t="s">
        <v>114</v>
      </c>
      <c r="H12" s="16">
        <v>577</v>
      </c>
      <c r="I12" s="16">
        <v>111</v>
      </c>
      <c r="J12">
        <v>97</v>
      </c>
      <c r="K12">
        <v>1</v>
      </c>
      <c r="L12">
        <v>2</v>
      </c>
    </row>
    <row r="13" spans="1:12" x14ac:dyDescent="0.25">
      <c r="A13" t="s">
        <v>123</v>
      </c>
      <c r="B13" s="15">
        <v>38388</v>
      </c>
      <c r="C13" s="15">
        <v>40729</v>
      </c>
      <c r="D13">
        <f t="shared" si="0"/>
        <v>2341</v>
      </c>
      <c r="E13" t="s">
        <v>124</v>
      </c>
      <c r="F13" t="s">
        <v>105</v>
      </c>
      <c r="G13" t="s">
        <v>106</v>
      </c>
      <c r="H13" s="16">
        <v>840</v>
      </c>
      <c r="I13" s="16">
        <v>111</v>
      </c>
      <c r="J13">
        <v>100</v>
      </c>
      <c r="K13">
        <v>1</v>
      </c>
      <c r="L13">
        <v>0</v>
      </c>
    </row>
    <row r="14" spans="1:12" x14ac:dyDescent="0.25">
      <c r="A14" t="s">
        <v>125</v>
      </c>
      <c r="B14" s="15">
        <v>38488</v>
      </c>
      <c r="C14" s="15">
        <v>40102</v>
      </c>
      <c r="D14">
        <f t="shared" si="0"/>
        <v>1614</v>
      </c>
      <c r="E14" t="s">
        <v>126</v>
      </c>
      <c r="F14" t="s">
        <v>94</v>
      </c>
      <c r="G14" t="s">
        <v>114</v>
      </c>
      <c r="H14" s="16">
        <v>490</v>
      </c>
      <c r="I14" s="16">
        <v>149</v>
      </c>
      <c r="J14">
        <v>46</v>
      </c>
      <c r="K14">
        <v>1</v>
      </c>
      <c r="L14">
        <v>2</v>
      </c>
    </row>
    <row r="15" spans="1:12" x14ac:dyDescent="0.25">
      <c r="A15" t="s">
        <v>127</v>
      </c>
      <c r="B15" s="15">
        <v>38588</v>
      </c>
      <c r="C15" s="15">
        <v>40925</v>
      </c>
      <c r="D15">
        <f t="shared" si="0"/>
        <v>2337</v>
      </c>
      <c r="E15" t="s">
        <v>128</v>
      </c>
      <c r="F15" t="s">
        <v>98</v>
      </c>
      <c r="G15" t="s">
        <v>106</v>
      </c>
      <c r="H15" s="16">
        <v>535</v>
      </c>
      <c r="I15" s="16">
        <v>114</v>
      </c>
      <c r="J15">
        <v>49</v>
      </c>
      <c r="K15">
        <v>2</v>
      </c>
      <c r="L15">
        <v>1</v>
      </c>
    </row>
    <row r="16" spans="1:12" x14ac:dyDescent="0.25">
      <c r="A16" t="s">
        <v>129</v>
      </c>
      <c r="B16" s="15">
        <v>40407</v>
      </c>
      <c r="C16" s="15">
        <v>40747</v>
      </c>
      <c r="D16">
        <f t="shared" si="0"/>
        <v>340</v>
      </c>
      <c r="E16" t="s">
        <v>130</v>
      </c>
      <c r="F16" t="s">
        <v>94</v>
      </c>
      <c r="G16" t="s">
        <v>114</v>
      </c>
      <c r="H16" s="16">
        <v>985</v>
      </c>
      <c r="I16" s="16">
        <v>91</v>
      </c>
      <c r="J16">
        <v>94</v>
      </c>
      <c r="K16">
        <v>1</v>
      </c>
      <c r="L16">
        <v>2</v>
      </c>
    </row>
    <row r="17" spans="1:12" x14ac:dyDescent="0.25">
      <c r="A17" t="s">
        <v>131</v>
      </c>
      <c r="B17" s="15">
        <v>41304</v>
      </c>
      <c r="C17" s="15">
        <v>41639</v>
      </c>
      <c r="D17">
        <f t="shared" si="0"/>
        <v>335</v>
      </c>
      <c r="E17" t="s">
        <v>132</v>
      </c>
      <c r="F17" t="s">
        <v>105</v>
      </c>
      <c r="G17" t="s">
        <v>114</v>
      </c>
      <c r="H17" s="16">
        <v>1006</v>
      </c>
      <c r="I17" s="16">
        <v>71</v>
      </c>
      <c r="J17">
        <v>43</v>
      </c>
      <c r="K17">
        <v>1</v>
      </c>
      <c r="L17">
        <v>1</v>
      </c>
    </row>
    <row r="18" spans="1:12" x14ac:dyDescent="0.25">
      <c r="A18" t="s">
        <v>133</v>
      </c>
      <c r="B18" s="15">
        <v>38888</v>
      </c>
      <c r="C18" s="15">
        <v>40761</v>
      </c>
      <c r="D18">
        <f t="shared" si="0"/>
        <v>1873</v>
      </c>
      <c r="E18" t="s">
        <v>134</v>
      </c>
      <c r="F18" t="s">
        <v>105</v>
      </c>
      <c r="G18" t="s">
        <v>114</v>
      </c>
      <c r="H18" s="16">
        <v>996</v>
      </c>
      <c r="I18" s="16">
        <v>116</v>
      </c>
      <c r="J18">
        <v>87</v>
      </c>
      <c r="K18">
        <v>0</v>
      </c>
      <c r="L18">
        <v>1</v>
      </c>
    </row>
    <row r="19" spans="1:12" x14ac:dyDescent="0.25">
      <c r="A19" t="s">
        <v>135</v>
      </c>
      <c r="B19" s="15">
        <v>38988</v>
      </c>
      <c r="C19" s="15">
        <v>41970</v>
      </c>
      <c r="D19">
        <f t="shared" si="0"/>
        <v>2982</v>
      </c>
      <c r="E19" t="s">
        <v>136</v>
      </c>
      <c r="F19" t="s">
        <v>94</v>
      </c>
      <c r="G19" t="s">
        <v>106</v>
      </c>
      <c r="H19" s="16">
        <v>739</v>
      </c>
      <c r="I19" s="16">
        <v>63</v>
      </c>
      <c r="J19">
        <v>75</v>
      </c>
      <c r="K19">
        <v>2</v>
      </c>
      <c r="L19">
        <v>1</v>
      </c>
    </row>
    <row r="20" spans="1:12" x14ac:dyDescent="0.25">
      <c r="A20" t="s">
        <v>137</v>
      </c>
      <c r="B20" s="15">
        <v>39188</v>
      </c>
      <c r="C20" s="15">
        <v>42275</v>
      </c>
      <c r="D20">
        <f t="shared" si="0"/>
        <v>3087</v>
      </c>
      <c r="E20" t="s">
        <v>138</v>
      </c>
      <c r="F20" t="s">
        <v>102</v>
      </c>
      <c r="G20" t="s">
        <v>95</v>
      </c>
      <c r="H20" s="16">
        <v>719</v>
      </c>
      <c r="I20" s="16">
        <v>73</v>
      </c>
      <c r="J20">
        <v>115</v>
      </c>
      <c r="K20">
        <v>2</v>
      </c>
      <c r="L20">
        <v>1</v>
      </c>
    </row>
    <row r="21" spans="1:12" x14ac:dyDescent="0.25">
      <c r="A21" t="s">
        <v>139</v>
      </c>
      <c r="B21" s="15">
        <v>40641</v>
      </c>
      <c r="C21" s="15">
        <v>41169</v>
      </c>
      <c r="D21">
        <f t="shared" si="0"/>
        <v>528</v>
      </c>
      <c r="E21" t="s">
        <v>140</v>
      </c>
      <c r="F21" t="s">
        <v>98</v>
      </c>
      <c r="G21" t="s">
        <v>95</v>
      </c>
      <c r="H21" s="16">
        <v>720</v>
      </c>
      <c r="I21" s="16">
        <v>138</v>
      </c>
      <c r="J21">
        <v>70</v>
      </c>
      <c r="K21">
        <v>1</v>
      </c>
      <c r="L21">
        <v>1</v>
      </c>
    </row>
    <row r="22" spans="1:12" x14ac:dyDescent="0.25">
      <c r="A22" t="s">
        <v>141</v>
      </c>
      <c r="B22" s="15">
        <v>39288</v>
      </c>
      <c r="C22" s="15">
        <v>42099</v>
      </c>
      <c r="D22">
        <f t="shared" si="0"/>
        <v>2811</v>
      </c>
      <c r="E22" t="s">
        <v>142</v>
      </c>
      <c r="F22" t="s">
        <v>98</v>
      </c>
      <c r="G22" t="s">
        <v>114</v>
      </c>
      <c r="H22" s="16">
        <v>606</v>
      </c>
      <c r="I22" s="16">
        <v>66</v>
      </c>
      <c r="J22">
        <v>85</v>
      </c>
      <c r="K22">
        <v>0</v>
      </c>
      <c r="L22">
        <v>1</v>
      </c>
    </row>
    <row r="23" spans="1:12" x14ac:dyDescent="0.25">
      <c r="A23" t="s">
        <v>143</v>
      </c>
      <c r="B23" s="15">
        <v>40368</v>
      </c>
      <c r="C23" s="15">
        <v>40699</v>
      </c>
      <c r="D23">
        <f t="shared" si="0"/>
        <v>331</v>
      </c>
      <c r="E23" t="s">
        <v>144</v>
      </c>
      <c r="F23" t="s">
        <v>105</v>
      </c>
      <c r="G23" t="s">
        <v>95</v>
      </c>
      <c r="H23" s="16">
        <v>913</v>
      </c>
      <c r="I23" s="16">
        <v>86</v>
      </c>
      <c r="J23">
        <v>106</v>
      </c>
      <c r="K23">
        <v>0</v>
      </c>
      <c r="L23">
        <v>0</v>
      </c>
    </row>
    <row r="24" spans="1:12" x14ac:dyDescent="0.25">
      <c r="A24" t="s">
        <v>145</v>
      </c>
      <c r="B24" s="15">
        <v>40134</v>
      </c>
      <c r="C24" s="15">
        <v>40547</v>
      </c>
      <c r="D24">
        <f t="shared" si="0"/>
        <v>413</v>
      </c>
      <c r="E24" t="s">
        <v>146</v>
      </c>
      <c r="F24" t="s">
        <v>94</v>
      </c>
      <c r="G24" t="s">
        <v>95</v>
      </c>
      <c r="H24" s="16">
        <v>752</v>
      </c>
      <c r="I24" s="16">
        <v>86</v>
      </c>
      <c r="J24">
        <v>86</v>
      </c>
      <c r="K24">
        <v>2</v>
      </c>
      <c r="L24">
        <v>1</v>
      </c>
    </row>
    <row r="25" spans="1:12" x14ac:dyDescent="0.25">
      <c r="A25" t="s">
        <v>147</v>
      </c>
      <c r="B25" s="15">
        <v>40173</v>
      </c>
      <c r="C25" s="15">
        <v>40473</v>
      </c>
      <c r="D25">
        <f t="shared" si="0"/>
        <v>300</v>
      </c>
      <c r="E25" t="s">
        <v>148</v>
      </c>
      <c r="F25" t="s">
        <v>98</v>
      </c>
      <c r="G25" t="s">
        <v>114</v>
      </c>
      <c r="H25" s="16">
        <v>602</v>
      </c>
      <c r="I25" s="16">
        <v>80</v>
      </c>
      <c r="J25">
        <v>59</v>
      </c>
      <c r="K25">
        <v>2</v>
      </c>
      <c r="L25">
        <v>1</v>
      </c>
    </row>
    <row r="26" spans="1:12" x14ac:dyDescent="0.25">
      <c r="A26" t="s">
        <v>149</v>
      </c>
      <c r="B26" s="15">
        <v>39627</v>
      </c>
      <c r="C26" s="15">
        <v>40224</v>
      </c>
      <c r="D26">
        <f t="shared" si="0"/>
        <v>597</v>
      </c>
      <c r="E26" t="s">
        <v>150</v>
      </c>
      <c r="F26" t="s">
        <v>94</v>
      </c>
      <c r="G26" t="s">
        <v>114</v>
      </c>
      <c r="H26" s="16">
        <v>943</v>
      </c>
      <c r="I26" s="16">
        <v>79</v>
      </c>
      <c r="J26">
        <v>81</v>
      </c>
      <c r="K26">
        <v>0</v>
      </c>
      <c r="L26">
        <v>2</v>
      </c>
    </row>
    <row r="27" spans="1:12" x14ac:dyDescent="0.25">
      <c r="A27" t="s">
        <v>151</v>
      </c>
      <c r="B27" s="15">
        <v>41148</v>
      </c>
      <c r="C27" s="15">
        <v>41448</v>
      </c>
      <c r="D27">
        <f t="shared" si="0"/>
        <v>300</v>
      </c>
      <c r="E27" t="s">
        <v>152</v>
      </c>
      <c r="F27" t="s">
        <v>98</v>
      </c>
      <c r="G27" t="s">
        <v>99</v>
      </c>
      <c r="H27" s="16">
        <v>1090</v>
      </c>
      <c r="I27" s="16">
        <v>61</v>
      </c>
      <c r="J27">
        <v>73</v>
      </c>
      <c r="K27">
        <v>2</v>
      </c>
      <c r="L27">
        <v>2</v>
      </c>
    </row>
    <row r="28" spans="1:12" x14ac:dyDescent="0.25">
      <c r="A28" t="s">
        <v>153</v>
      </c>
      <c r="B28" s="15">
        <v>39705</v>
      </c>
      <c r="C28" s="15">
        <v>40436</v>
      </c>
      <c r="D28">
        <f t="shared" si="0"/>
        <v>731</v>
      </c>
      <c r="E28" t="s">
        <v>154</v>
      </c>
      <c r="F28" t="s">
        <v>105</v>
      </c>
      <c r="G28" t="s">
        <v>114</v>
      </c>
      <c r="H28" s="16">
        <v>936</v>
      </c>
      <c r="I28" s="16">
        <v>83</v>
      </c>
      <c r="J28">
        <v>58</v>
      </c>
      <c r="K28">
        <v>1</v>
      </c>
      <c r="L28">
        <v>2</v>
      </c>
    </row>
    <row r="29" spans="1:12" x14ac:dyDescent="0.25">
      <c r="A29" t="s">
        <v>155</v>
      </c>
      <c r="B29" s="15">
        <v>39744</v>
      </c>
      <c r="C29" s="15">
        <v>40172</v>
      </c>
      <c r="D29">
        <f t="shared" si="0"/>
        <v>428</v>
      </c>
      <c r="E29" t="s">
        <v>156</v>
      </c>
      <c r="F29" t="s">
        <v>94</v>
      </c>
      <c r="G29" t="s">
        <v>106</v>
      </c>
      <c r="H29" s="16">
        <v>972</v>
      </c>
      <c r="I29" s="16">
        <v>64</v>
      </c>
      <c r="J29">
        <v>107</v>
      </c>
      <c r="K29">
        <v>1</v>
      </c>
      <c r="L29">
        <v>0</v>
      </c>
    </row>
    <row r="30" spans="1:12" x14ac:dyDescent="0.25">
      <c r="A30" t="s">
        <v>157</v>
      </c>
      <c r="B30" s="15">
        <v>38688</v>
      </c>
      <c r="C30" s="15">
        <v>41045</v>
      </c>
      <c r="D30">
        <f t="shared" si="0"/>
        <v>2357</v>
      </c>
      <c r="E30" t="s">
        <v>158</v>
      </c>
      <c r="F30" t="s">
        <v>102</v>
      </c>
      <c r="G30" t="s">
        <v>99</v>
      </c>
      <c r="H30" s="16">
        <v>797</v>
      </c>
      <c r="I30" s="16">
        <v>103</v>
      </c>
      <c r="J30">
        <v>68</v>
      </c>
      <c r="K30">
        <v>2</v>
      </c>
      <c r="L30">
        <v>1</v>
      </c>
    </row>
    <row r="31" spans="1:12" x14ac:dyDescent="0.25">
      <c r="A31" t="s">
        <v>159</v>
      </c>
      <c r="B31" s="15">
        <v>39388</v>
      </c>
      <c r="C31" s="15">
        <v>42262</v>
      </c>
      <c r="D31">
        <f t="shared" si="0"/>
        <v>2874</v>
      </c>
      <c r="E31" t="s">
        <v>160</v>
      </c>
      <c r="F31" t="s">
        <v>102</v>
      </c>
      <c r="G31" t="s">
        <v>95</v>
      </c>
      <c r="H31" s="16">
        <v>800</v>
      </c>
      <c r="I31" s="16">
        <v>135</v>
      </c>
      <c r="J31">
        <v>66</v>
      </c>
      <c r="K31">
        <v>1</v>
      </c>
      <c r="L31">
        <v>1</v>
      </c>
    </row>
    <row r="32" spans="1:12" x14ac:dyDescent="0.25">
      <c r="A32" t="s">
        <v>161</v>
      </c>
      <c r="B32" s="15">
        <v>39861</v>
      </c>
      <c r="C32" s="15">
        <v>40253</v>
      </c>
      <c r="D32">
        <f t="shared" si="0"/>
        <v>392</v>
      </c>
      <c r="E32" t="s">
        <v>162</v>
      </c>
      <c r="F32" t="s">
        <v>98</v>
      </c>
      <c r="G32" t="s">
        <v>114</v>
      </c>
      <c r="H32" s="16">
        <v>1046</v>
      </c>
      <c r="I32" s="16">
        <v>63</v>
      </c>
      <c r="J32">
        <v>103</v>
      </c>
      <c r="K32">
        <v>2</v>
      </c>
      <c r="L32">
        <v>1</v>
      </c>
    </row>
    <row r="33" spans="1:12" x14ac:dyDescent="0.25">
      <c r="A33" t="s">
        <v>163</v>
      </c>
      <c r="B33" s="15">
        <v>40758</v>
      </c>
      <c r="C33" s="15">
        <v>41048</v>
      </c>
      <c r="D33">
        <f t="shared" si="0"/>
        <v>290</v>
      </c>
      <c r="E33" t="s">
        <v>164</v>
      </c>
      <c r="F33" t="s">
        <v>105</v>
      </c>
      <c r="G33" t="s">
        <v>114</v>
      </c>
      <c r="H33" s="16">
        <v>694</v>
      </c>
      <c r="I33" s="16">
        <v>137</v>
      </c>
      <c r="J33">
        <v>101</v>
      </c>
      <c r="K33">
        <v>2</v>
      </c>
      <c r="L33">
        <v>1</v>
      </c>
    </row>
    <row r="34" spans="1:12" x14ac:dyDescent="0.25">
      <c r="A34" t="s">
        <v>165</v>
      </c>
      <c r="B34" s="15">
        <v>40836</v>
      </c>
      <c r="C34" s="15">
        <v>41272</v>
      </c>
      <c r="D34">
        <f t="shared" si="0"/>
        <v>436</v>
      </c>
      <c r="E34" t="s">
        <v>166</v>
      </c>
      <c r="F34" t="s">
        <v>111</v>
      </c>
      <c r="G34" t="s">
        <v>106</v>
      </c>
      <c r="H34" s="16">
        <v>703</v>
      </c>
      <c r="I34" s="16">
        <v>109</v>
      </c>
      <c r="J34">
        <v>101</v>
      </c>
      <c r="K34">
        <v>0</v>
      </c>
      <c r="L34">
        <v>1</v>
      </c>
    </row>
    <row r="35" spans="1:12" x14ac:dyDescent="0.25">
      <c r="A35" t="s">
        <v>167</v>
      </c>
      <c r="B35" s="15">
        <v>39978</v>
      </c>
      <c r="C35" s="15">
        <v>40472</v>
      </c>
      <c r="D35">
        <f t="shared" si="0"/>
        <v>494</v>
      </c>
      <c r="E35" t="s">
        <v>168</v>
      </c>
      <c r="F35" t="s">
        <v>105</v>
      </c>
      <c r="G35" t="s">
        <v>106</v>
      </c>
      <c r="H35" s="16">
        <v>744</v>
      </c>
      <c r="I35" s="16">
        <v>67</v>
      </c>
      <c r="J35">
        <v>58</v>
      </c>
      <c r="K35">
        <v>1</v>
      </c>
      <c r="L35">
        <v>1</v>
      </c>
    </row>
    <row r="36" spans="1:12" x14ac:dyDescent="0.25">
      <c r="A36" t="s">
        <v>169</v>
      </c>
      <c r="B36" s="15">
        <v>40017</v>
      </c>
      <c r="C36" s="15">
        <v>40724</v>
      </c>
      <c r="D36">
        <f t="shared" si="0"/>
        <v>707</v>
      </c>
      <c r="E36" t="s">
        <v>170</v>
      </c>
      <c r="F36" t="s">
        <v>94</v>
      </c>
      <c r="G36" t="s">
        <v>114</v>
      </c>
      <c r="H36" s="16">
        <v>874</v>
      </c>
      <c r="I36" s="16">
        <v>90</v>
      </c>
      <c r="J36">
        <v>73</v>
      </c>
      <c r="K36">
        <v>1</v>
      </c>
      <c r="L36">
        <v>1</v>
      </c>
    </row>
    <row r="37" spans="1:12" x14ac:dyDescent="0.25">
      <c r="A37" t="s">
        <v>171</v>
      </c>
      <c r="B37" s="15">
        <v>40056</v>
      </c>
      <c r="C37" s="15">
        <v>40836</v>
      </c>
      <c r="D37">
        <f t="shared" si="0"/>
        <v>780</v>
      </c>
      <c r="E37" t="s">
        <v>172</v>
      </c>
      <c r="F37" t="s">
        <v>111</v>
      </c>
      <c r="G37" t="s">
        <v>106</v>
      </c>
      <c r="H37" s="16">
        <v>852</v>
      </c>
      <c r="I37" s="16">
        <v>130</v>
      </c>
      <c r="J37">
        <v>79</v>
      </c>
      <c r="K37">
        <v>1</v>
      </c>
      <c r="L37">
        <v>1</v>
      </c>
    </row>
    <row r="38" spans="1:12" x14ac:dyDescent="0.25">
      <c r="A38" t="s">
        <v>173</v>
      </c>
      <c r="B38" s="15">
        <v>40095</v>
      </c>
      <c r="C38" s="15">
        <v>40746</v>
      </c>
      <c r="D38">
        <f t="shared" si="0"/>
        <v>651</v>
      </c>
      <c r="E38" t="s">
        <v>174</v>
      </c>
      <c r="F38" t="s">
        <v>105</v>
      </c>
      <c r="G38" t="s">
        <v>99</v>
      </c>
      <c r="H38" s="16">
        <v>1095</v>
      </c>
      <c r="I38" s="16">
        <v>65</v>
      </c>
      <c r="J38">
        <v>92</v>
      </c>
      <c r="K38">
        <v>2</v>
      </c>
      <c r="L38">
        <v>1</v>
      </c>
    </row>
    <row r="39" spans="1:12" x14ac:dyDescent="0.25">
      <c r="A39" t="s">
        <v>175</v>
      </c>
      <c r="B39" s="15">
        <v>37288</v>
      </c>
      <c r="C39" s="15">
        <v>38098</v>
      </c>
      <c r="D39">
        <f t="shared" si="0"/>
        <v>810</v>
      </c>
      <c r="E39" t="s">
        <v>176</v>
      </c>
      <c r="F39" t="s">
        <v>98</v>
      </c>
      <c r="G39" t="s">
        <v>99</v>
      </c>
      <c r="H39" s="16">
        <v>878</v>
      </c>
      <c r="I39" s="16">
        <v>70</v>
      </c>
      <c r="J39">
        <v>104</v>
      </c>
      <c r="K39">
        <v>1</v>
      </c>
      <c r="L39">
        <v>1</v>
      </c>
    </row>
    <row r="40" spans="1:12" x14ac:dyDescent="0.25">
      <c r="A40" t="s">
        <v>177</v>
      </c>
      <c r="B40" s="15">
        <v>39939</v>
      </c>
      <c r="C40" s="15">
        <v>40228</v>
      </c>
      <c r="D40">
        <f t="shared" si="0"/>
        <v>289</v>
      </c>
      <c r="E40" t="s">
        <v>178</v>
      </c>
      <c r="F40" t="s">
        <v>111</v>
      </c>
      <c r="G40" t="s">
        <v>99</v>
      </c>
      <c r="H40" s="16">
        <v>678</v>
      </c>
      <c r="I40" s="16">
        <v>98</v>
      </c>
      <c r="J40">
        <v>90</v>
      </c>
      <c r="K40">
        <v>0</v>
      </c>
      <c r="L40">
        <v>1</v>
      </c>
    </row>
    <row r="41" spans="1:12" x14ac:dyDescent="0.25">
      <c r="A41" t="s">
        <v>179</v>
      </c>
      <c r="B41" s="15">
        <v>40212</v>
      </c>
      <c r="C41" s="15">
        <v>40903</v>
      </c>
      <c r="D41">
        <f t="shared" si="0"/>
        <v>691</v>
      </c>
      <c r="E41" t="s">
        <v>180</v>
      </c>
      <c r="F41" t="s">
        <v>102</v>
      </c>
      <c r="G41" t="s">
        <v>106</v>
      </c>
      <c r="H41" s="16">
        <v>677</v>
      </c>
      <c r="I41" s="16">
        <v>123</v>
      </c>
      <c r="J41">
        <v>80</v>
      </c>
      <c r="K41">
        <v>0</v>
      </c>
      <c r="L41">
        <v>1</v>
      </c>
    </row>
    <row r="42" spans="1:12" x14ac:dyDescent="0.25">
      <c r="A42" t="s">
        <v>181</v>
      </c>
      <c r="B42" s="15">
        <v>39088</v>
      </c>
      <c r="C42" s="15">
        <v>41320</v>
      </c>
      <c r="D42">
        <f t="shared" si="0"/>
        <v>2232</v>
      </c>
      <c r="E42" t="s">
        <v>182</v>
      </c>
      <c r="F42" t="s">
        <v>98</v>
      </c>
      <c r="G42" t="s">
        <v>99</v>
      </c>
      <c r="H42" s="16">
        <v>880</v>
      </c>
      <c r="I42" s="16">
        <v>114</v>
      </c>
      <c r="J42">
        <v>96</v>
      </c>
      <c r="K42">
        <v>2</v>
      </c>
      <c r="L42">
        <v>1</v>
      </c>
    </row>
    <row r="43" spans="1:12" x14ac:dyDescent="0.25">
      <c r="A43" t="s">
        <v>183</v>
      </c>
      <c r="B43" s="15">
        <v>40290</v>
      </c>
      <c r="C43" s="15">
        <v>41054</v>
      </c>
      <c r="D43">
        <f t="shared" si="0"/>
        <v>764</v>
      </c>
      <c r="E43" t="s">
        <v>184</v>
      </c>
      <c r="F43" t="s">
        <v>102</v>
      </c>
      <c r="G43" t="s">
        <v>106</v>
      </c>
      <c r="H43" s="16">
        <v>729</v>
      </c>
      <c r="I43" s="16">
        <v>128</v>
      </c>
      <c r="J43">
        <v>71</v>
      </c>
      <c r="K43">
        <v>2</v>
      </c>
      <c r="L43">
        <v>2</v>
      </c>
    </row>
    <row r="44" spans="1:12" x14ac:dyDescent="0.25">
      <c r="A44" t="s">
        <v>185</v>
      </c>
      <c r="B44" s="15">
        <v>41109</v>
      </c>
      <c r="C44" s="15">
        <v>41377</v>
      </c>
      <c r="D44">
        <f t="shared" si="0"/>
        <v>268</v>
      </c>
      <c r="E44" t="s">
        <v>186</v>
      </c>
      <c r="F44" t="s">
        <v>111</v>
      </c>
      <c r="G44" t="s">
        <v>106</v>
      </c>
      <c r="H44" s="16">
        <v>823</v>
      </c>
      <c r="I44" s="16">
        <v>125</v>
      </c>
      <c r="J44">
        <v>82</v>
      </c>
      <c r="K44">
        <v>0</v>
      </c>
      <c r="L44">
        <v>1</v>
      </c>
    </row>
    <row r="45" spans="1:12" x14ac:dyDescent="0.25">
      <c r="A45" t="s">
        <v>187</v>
      </c>
      <c r="B45" s="15">
        <v>40563</v>
      </c>
      <c r="C45" s="15">
        <v>40822</v>
      </c>
      <c r="D45">
        <f t="shared" si="0"/>
        <v>259</v>
      </c>
      <c r="E45" t="s">
        <v>188</v>
      </c>
      <c r="F45" t="s">
        <v>98</v>
      </c>
      <c r="G45" t="s">
        <v>106</v>
      </c>
      <c r="H45" s="16">
        <v>888</v>
      </c>
      <c r="I45" s="16">
        <v>82</v>
      </c>
      <c r="J45">
        <v>86</v>
      </c>
      <c r="K45">
        <v>0</v>
      </c>
      <c r="L45">
        <v>1</v>
      </c>
    </row>
    <row r="46" spans="1:12" x14ac:dyDescent="0.25">
      <c r="A46" t="s">
        <v>189</v>
      </c>
      <c r="B46" s="15">
        <v>41265</v>
      </c>
      <c r="C46" s="15">
        <v>41522</v>
      </c>
      <c r="D46">
        <f t="shared" si="0"/>
        <v>257</v>
      </c>
      <c r="E46" t="s">
        <v>190</v>
      </c>
      <c r="F46" t="s">
        <v>111</v>
      </c>
      <c r="G46" t="s">
        <v>106</v>
      </c>
      <c r="H46" s="16">
        <v>566</v>
      </c>
      <c r="I46" s="16">
        <v>144</v>
      </c>
      <c r="J46">
        <v>67</v>
      </c>
      <c r="K46">
        <v>0</v>
      </c>
      <c r="L46">
        <v>1</v>
      </c>
    </row>
    <row r="47" spans="1:12" x14ac:dyDescent="0.25">
      <c r="A47" t="s">
        <v>191</v>
      </c>
      <c r="B47" s="15">
        <v>40446</v>
      </c>
      <c r="C47" s="15">
        <v>40886</v>
      </c>
      <c r="D47">
        <f t="shared" si="0"/>
        <v>440</v>
      </c>
      <c r="E47" t="s">
        <v>192</v>
      </c>
      <c r="F47" t="s">
        <v>111</v>
      </c>
      <c r="G47" t="s">
        <v>106</v>
      </c>
      <c r="H47" s="16">
        <v>562</v>
      </c>
      <c r="I47" s="16">
        <v>124</v>
      </c>
      <c r="J47">
        <v>111</v>
      </c>
      <c r="K47">
        <v>1</v>
      </c>
      <c r="L47">
        <v>1</v>
      </c>
    </row>
    <row r="48" spans="1:12" x14ac:dyDescent="0.25">
      <c r="A48" t="s">
        <v>193</v>
      </c>
      <c r="B48" s="15">
        <v>40485</v>
      </c>
      <c r="C48" s="15">
        <v>41021</v>
      </c>
      <c r="D48">
        <f t="shared" si="0"/>
        <v>536</v>
      </c>
      <c r="E48" t="s">
        <v>194</v>
      </c>
      <c r="F48" t="s">
        <v>105</v>
      </c>
      <c r="G48" t="s">
        <v>114</v>
      </c>
      <c r="H48" s="16">
        <v>700</v>
      </c>
      <c r="I48" s="16">
        <v>114</v>
      </c>
      <c r="J48">
        <v>98</v>
      </c>
      <c r="K48">
        <v>1</v>
      </c>
      <c r="L48">
        <v>1</v>
      </c>
    </row>
    <row r="49" spans="1:12" x14ac:dyDescent="0.25">
      <c r="A49" t="s">
        <v>195</v>
      </c>
      <c r="B49" s="15">
        <v>40524</v>
      </c>
      <c r="C49" s="15">
        <v>41120</v>
      </c>
      <c r="D49">
        <f t="shared" si="0"/>
        <v>596</v>
      </c>
      <c r="E49" t="s">
        <v>196</v>
      </c>
      <c r="F49" t="s">
        <v>94</v>
      </c>
      <c r="G49" t="s">
        <v>106</v>
      </c>
      <c r="H49" s="16">
        <v>981</v>
      </c>
      <c r="I49" s="16">
        <v>116</v>
      </c>
      <c r="J49">
        <v>64</v>
      </c>
      <c r="K49">
        <v>0</v>
      </c>
      <c r="L49">
        <v>2</v>
      </c>
    </row>
    <row r="50" spans="1:12" x14ac:dyDescent="0.25">
      <c r="A50" t="s">
        <v>197</v>
      </c>
      <c r="B50" s="15">
        <v>40251</v>
      </c>
      <c r="C50" s="15">
        <v>40502</v>
      </c>
      <c r="D50">
        <f t="shared" si="0"/>
        <v>251</v>
      </c>
      <c r="E50" t="s">
        <v>198</v>
      </c>
      <c r="F50" t="s">
        <v>98</v>
      </c>
      <c r="G50" t="s">
        <v>99</v>
      </c>
      <c r="H50" s="16">
        <v>739</v>
      </c>
      <c r="I50" s="16">
        <v>106</v>
      </c>
      <c r="J50">
        <v>108</v>
      </c>
      <c r="K50">
        <v>2</v>
      </c>
      <c r="L50">
        <v>2</v>
      </c>
    </row>
    <row r="51" spans="1:12" x14ac:dyDescent="0.25">
      <c r="A51" t="s">
        <v>199</v>
      </c>
      <c r="B51" s="15">
        <v>37688</v>
      </c>
      <c r="C51" s="15">
        <v>39160</v>
      </c>
      <c r="D51">
        <f t="shared" si="0"/>
        <v>1472</v>
      </c>
      <c r="E51" t="s">
        <v>200</v>
      </c>
      <c r="F51" t="s">
        <v>94</v>
      </c>
      <c r="G51" t="s">
        <v>99</v>
      </c>
      <c r="H51" s="16">
        <v>927</v>
      </c>
      <c r="I51" s="16">
        <v>138</v>
      </c>
      <c r="J51">
        <v>76</v>
      </c>
      <c r="K51">
        <v>1</v>
      </c>
      <c r="L51">
        <v>1</v>
      </c>
    </row>
    <row r="52" spans="1:12" x14ac:dyDescent="0.25">
      <c r="A52" t="s">
        <v>201</v>
      </c>
      <c r="B52" s="15">
        <v>38788</v>
      </c>
      <c r="C52" s="15">
        <v>41522</v>
      </c>
      <c r="D52">
        <f t="shared" si="0"/>
        <v>2734</v>
      </c>
      <c r="E52" t="s">
        <v>202</v>
      </c>
      <c r="F52" t="s">
        <v>111</v>
      </c>
      <c r="G52" t="s">
        <v>95</v>
      </c>
      <c r="H52" s="16">
        <v>932</v>
      </c>
      <c r="I52" s="16">
        <v>76</v>
      </c>
      <c r="J52">
        <v>50</v>
      </c>
      <c r="K52">
        <v>2</v>
      </c>
      <c r="L52">
        <v>2</v>
      </c>
    </row>
    <row r="53" spans="1:12" x14ac:dyDescent="0.25">
      <c r="A53" t="s">
        <v>203</v>
      </c>
      <c r="B53" s="15">
        <v>40680</v>
      </c>
      <c r="C53" s="15">
        <v>41082</v>
      </c>
      <c r="D53">
        <f t="shared" si="0"/>
        <v>402</v>
      </c>
      <c r="E53" t="s">
        <v>204</v>
      </c>
      <c r="F53" t="s">
        <v>102</v>
      </c>
      <c r="G53" t="s">
        <v>114</v>
      </c>
      <c r="H53" s="16">
        <v>1051</v>
      </c>
      <c r="I53" s="16">
        <v>113</v>
      </c>
      <c r="J53">
        <v>108</v>
      </c>
      <c r="K53">
        <v>1</v>
      </c>
      <c r="L53">
        <v>1</v>
      </c>
    </row>
    <row r="54" spans="1:12" x14ac:dyDescent="0.25">
      <c r="A54" t="s">
        <v>205</v>
      </c>
      <c r="B54" s="15">
        <v>41226</v>
      </c>
      <c r="C54" s="15">
        <v>41451</v>
      </c>
      <c r="D54">
        <f t="shared" si="0"/>
        <v>225</v>
      </c>
      <c r="E54" t="s">
        <v>206</v>
      </c>
      <c r="F54" t="s">
        <v>111</v>
      </c>
      <c r="G54" t="s">
        <v>114</v>
      </c>
      <c r="H54" s="16">
        <v>1030</v>
      </c>
      <c r="I54" s="16">
        <v>103</v>
      </c>
      <c r="J54">
        <v>51</v>
      </c>
      <c r="K54">
        <v>2</v>
      </c>
      <c r="L54">
        <v>1</v>
      </c>
    </row>
    <row r="55" spans="1:12" x14ac:dyDescent="0.25">
      <c r="A55" t="s">
        <v>207</v>
      </c>
      <c r="B55" s="15">
        <v>39588</v>
      </c>
      <c r="C55" s="15">
        <v>39805</v>
      </c>
      <c r="D55">
        <f t="shared" si="0"/>
        <v>217</v>
      </c>
      <c r="E55" t="s">
        <v>208</v>
      </c>
      <c r="F55" t="s">
        <v>105</v>
      </c>
      <c r="G55" t="s">
        <v>95</v>
      </c>
      <c r="H55" s="16">
        <v>672</v>
      </c>
      <c r="I55" s="16">
        <v>143</v>
      </c>
      <c r="J55">
        <v>66</v>
      </c>
      <c r="K55">
        <v>1</v>
      </c>
      <c r="L55">
        <v>1</v>
      </c>
    </row>
    <row r="56" spans="1:12" x14ac:dyDescent="0.25">
      <c r="A56" t="s">
        <v>209</v>
      </c>
      <c r="B56" s="15">
        <v>40797</v>
      </c>
      <c r="C56" s="15">
        <v>41315</v>
      </c>
      <c r="D56">
        <f t="shared" si="0"/>
        <v>518</v>
      </c>
      <c r="E56" t="s">
        <v>210</v>
      </c>
      <c r="F56" t="s">
        <v>94</v>
      </c>
      <c r="G56" t="s">
        <v>106</v>
      </c>
      <c r="H56" s="16">
        <v>1003</v>
      </c>
      <c r="I56" s="16">
        <v>68</v>
      </c>
      <c r="J56">
        <v>75</v>
      </c>
      <c r="K56">
        <v>2</v>
      </c>
      <c r="L56">
        <v>1</v>
      </c>
    </row>
    <row r="57" spans="1:12" x14ac:dyDescent="0.25">
      <c r="A57" t="s">
        <v>211</v>
      </c>
      <c r="B57" s="15">
        <v>37388</v>
      </c>
      <c r="C57" s="15">
        <v>38880</v>
      </c>
      <c r="D57">
        <f t="shared" si="0"/>
        <v>1492</v>
      </c>
      <c r="E57" t="s">
        <v>212</v>
      </c>
      <c r="F57" t="s">
        <v>102</v>
      </c>
      <c r="G57" t="s">
        <v>95</v>
      </c>
      <c r="H57" s="16">
        <v>958</v>
      </c>
      <c r="I57" s="16">
        <v>104</v>
      </c>
      <c r="J57">
        <v>101</v>
      </c>
      <c r="K57">
        <v>0</v>
      </c>
      <c r="L57">
        <v>1</v>
      </c>
    </row>
    <row r="58" spans="1:12" x14ac:dyDescent="0.25">
      <c r="A58" t="s">
        <v>213</v>
      </c>
      <c r="B58" s="15">
        <v>40875</v>
      </c>
      <c r="C58" s="15">
        <v>41506</v>
      </c>
      <c r="D58">
        <f t="shared" si="0"/>
        <v>631</v>
      </c>
      <c r="E58" t="s">
        <v>214</v>
      </c>
      <c r="F58" t="s">
        <v>105</v>
      </c>
      <c r="G58" t="s">
        <v>99</v>
      </c>
      <c r="H58" s="16">
        <v>598</v>
      </c>
      <c r="I58" s="16">
        <v>62</v>
      </c>
      <c r="J58">
        <v>73</v>
      </c>
      <c r="K58">
        <v>1</v>
      </c>
      <c r="L58">
        <v>2</v>
      </c>
    </row>
    <row r="59" spans="1:12" x14ac:dyDescent="0.25">
      <c r="A59" t="s">
        <v>215</v>
      </c>
      <c r="B59" s="15">
        <v>41187</v>
      </c>
      <c r="C59" s="15">
        <v>41704</v>
      </c>
      <c r="D59">
        <f t="shared" si="0"/>
        <v>517</v>
      </c>
      <c r="E59" t="s">
        <v>216</v>
      </c>
      <c r="F59" t="s">
        <v>102</v>
      </c>
      <c r="G59" t="s">
        <v>95</v>
      </c>
      <c r="H59" s="16">
        <v>964</v>
      </c>
      <c r="I59" s="16">
        <v>113</v>
      </c>
      <c r="J59">
        <v>75</v>
      </c>
      <c r="K59">
        <v>2</v>
      </c>
      <c r="L59">
        <v>1</v>
      </c>
    </row>
    <row r="60" spans="1:12" x14ac:dyDescent="0.25">
      <c r="A60" t="s">
        <v>217</v>
      </c>
      <c r="B60" s="15">
        <v>40953</v>
      </c>
      <c r="C60" s="15">
        <v>41166</v>
      </c>
      <c r="D60">
        <f t="shared" si="0"/>
        <v>213</v>
      </c>
      <c r="E60" t="s">
        <v>218</v>
      </c>
      <c r="F60" t="s">
        <v>98</v>
      </c>
      <c r="G60" t="s">
        <v>114</v>
      </c>
      <c r="H60" s="16">
        <v>982</v>
      </c>
      <c r="I60" s="16">
        <v>125</v>
      </c>
      <c r="J60">
        <v>69</v>
      </c>
      <c r="K60">
        <v>1</v>
      </c>
      <c r="L60">
        <v>2</v>
      </c>
    </row>
    <row r="61" spans="1:12" x14ac:dyDescent="0.25">
      <c r="A61" t="s">
        <v>219</v>
      </c>
      <c r="B61" s="15">
        <v>41577</v>
      </c>
      <c r="C61" s="15">
        <v>41785</v>
      </c>
      <c r="D61">
        <f t="shared" si="0"/>
        <v>208</v>
      </c>
      <c r="E61" t="s">
        <v>220</v>
      </c>
      <c r="F61" t="s">
        <v>94</v>
      </c>
      <c r="G61" t="s">
        <v>114</v>
      </c>
      <c r="H61" s="16">
        <v>952</v>
      </c>
      <c r="I61" s="16">
        <v>78</v>
      </c>
      <c r="J61">
        <v>114</v>
      </c>
      <c r="K61">
        <v>1</v>
      </c>
      <c r="L61">
        <v>2</v>
      </c>
    </row>
    <row r="62" spans="1:12" x14ac:dyDescent="0.25">
      <c r="A62" t="s">
        <v>221</v>
      </c>
      <c r="B62" s="15">
        <v>41031</v>
      </c>
      <c r="C62" s="15">
        <v>41436</v>
      </c>
      <c r="D62">
        <f t="shared" si="0"/>
        <v>405</v>
      </c>
      <c r="E62" t="s">
        <v>222</v>
      </c>
      <c r="F62" t="s">
        <v>98</v>
      </c>
      <c r="G62" t="s">
        <v>114</v>
      </c>
      <c r="H62" s="16">
        <v>885</v>
      </c>
      <c r="I62" s="16">
        <v>139</v>
      </c>
      <c r="J62">
        <v>66</v>
      </c>
      <c r="K62">
        <v>2</v>
      </c>
      <c r="L62">
        <v>2</v>
      </c>
    </row>
    <row r="63" spans="1:12" x14ac:dyDescent="0.25">
      <c r="A63" t="s">
        <v>223</v>
      </c>
      <c r="B63" s="15">
        <v>41070</v>
      </c>
      <c r="C63" s="15">
        <v>41639</v>
      </c>
      <c r="D63">
        <f t="shared" si="0"/>
        <v>569</v>
      </c>
      <c r="E63" t="s">
        <v>224</v>
      </c>
      <c r="F63" t="s">
        <v>102</v>
      </c>
      <c r="G63" t="s">
        <v>106</v>
      </c>
      <c r="H63" s="16">
        <v>815</v>
      </c>
      <c r="I63" s="16">
        <v>67</v>
      </c>
      <c r="J63">
        <v>62</v>
      </c>
      <c r="K63">
        <v>2</v>
      </c>
      <c r="L63">
        <v>1</v>
      </c>
    </row>
    <row r="64" spans="1:12" x14ac:dyDescent="0.25">
      <c r="A64" t="s">
        <v>225</v>
      </c>
      <c r="B64" s="15">
        <v>39666</v>
      </c>
      <c r="C64" s="15">
        <v>40403</v>
      </c>
      <c r="D64">
        <f t="shared" si="0"/>
        <v>737</v>
      </c>
      <c r="E64" t="s">
        <v>226</v>
      </c>
      <c r="F64" t="s">
        <v>111</v>
      </c>
      <c r="G64" t="s">
        <v>106</v>
      </c>
      <c r="H64" s="16">
        <v>787</v>
      </c>
      <c r="I64" s="16">
        <v>65</v>
      </c>
      <c r="J64">
        <v>111</v>
      </c>
      <c r="K64">
        <v>0</v>
      </c>
      <c r="L64">
        <v>2</v>
      </c>
    </row>
    <row r="65" spans="1:12" x14ac:dyDescent="0.25">
      <c r="A65" t="s">
        <v>227</v>
      </c>
      <c r="B65" s="15">
        <v>39822</v>
      </c>
      <c r="C65" s="15">
        <v>40511</v>
      </c>
      <c r="D65">
        <f t="shared" si="0"/>
        <v>689</v>
      </c>
      <c r="E65" t="s">
        <v>228</v>
      </c>
      <c r="F65" t="s">
        <v>102</v>
      </c>
      <c r="G65" t="s">
        <v>95</v>
      </c>
      <c r="H65" s="16">
        <v>990</v>
      </c>
      <c r="I65" s="16">
        <v>83</v>
      </c>
      <c r="J65">
        <v>52</v>
      </c>
      <c r="K65">
        <v>2</v>
      </c>
      <c r="L65">
        <v>1</v>
      </c>
    </row>
    <row r="66" spans="1:12" x14ac:dyDescent="0.25">
      <c r="A66" t="s">
        <v>229</v>
      </c>
      <c r="B66" s="15">
        <v>37788</v>
      </c>
      <c r="C66" s="15">
        <v>39365</v>
      </c>
      <c r="D66">
        <f t="shared" si="0"/>
        <v>1577</v>
      </c>
      <c r="E66" t="s">
        <v>230</v>
      </c>
      <c r="F66" t="s">
        <v>98</v>
      </c>
      <c r="G66" t="s">
        <v>95</v>
      </c>
      <c r="H66" s="16">
        <v>999</v>
      </c>
      <c r="I66" s="16">
        <v>72</v>
      </c>
      <c r="J66">
        <v>70</v>
      </c>
      <c r="K66">
        <v>1</v>
      </c>
      <c r="L66">
        <v>1</v>
      </c>
    </row>
    <row r="67" spans="1:12" x14ac:dyDescent="0.25">
      <c r="A67" t="s">
        <v>231</v>
      </c>
      <c r="B67" s="15">
        <v>39900</v>
      </c>
      <c r="C67" s="15">
        <v>40101</v>
      </c>
      <c r="D67">
        <f t="shared" ref="D67:D81" si="1">C67-B67</f>
        <v>201</v>
      </c>
      <c r="E67" t="s">
        <v>232</v>
      </c>
      <c r="F67" t="s">
        <v>102</v>
      </c>
      <c r="G67" t="s">
        <v>106</v>
      </c>
      <c r="H67" s="16">
        <v>548</v>
      </c>
      <c r="I67" s="16">
        <v>134</v>
      </c>
      <c r="J67">
        <v>108</v>
      </c>
      <c r="K67">
        <v>2</v>
      </c>
      <c r="L67">
        <v>2</v>
      </c>
    </row>
    <row r="68" spans="1:12" x14ac:dyDescent="0.25">
      <c r="A68" t="s">
        <v>233</v>
      </c>
      <c r="B68" s="15">
        <v>37488</v>
      </c>
      <c r="C68" s="15">
        <v>38509</v>
      </c>
      <c r="D68">
        <f t="shared" si="1"/>
        <v>1021</v>
      </c>
      <c r="E68" t="s">
        <v>234</v>
      </c>
      <c r="F68" t="s">
        <v>111</v>
      </c>
      <c r="G68" t="s">
        <v>114</v>
      </c>
      <c r="H68" s="16">
        <v>570</v>
      </c>
      <c r="I68" s="16">
        <v>112</v>
      </c>
      <c r="J68">
        <v>43</v>
      </c>
      <c r="K68">
        <v>0</v>
      </c>
      <c r="L68">
        <v>1</v>
      </c>
    </row>
    <row r="69" spans="1:12" x14ac:dyDescent="0.25">
      <c r="A69" t="s">
        <v>235</v>
      </c>
      <c r="B69" s="15">
        <v>40992</v>
      </c>
      <c r="C69" s="15">
        <v>41189</v>
      </c>
      <c r="D69">
        <f t="shared" si="1"/>
        <v>197</v>
      </c>
      <c r="E69" t="s">
        <v>236</v>
      </c>
      <c r="F69" t="s">
        <v>102</v>
      </c>
      <c r="G69" t="s">
        <v>106</v>
      </c>
      <c r="H69" s="16">
        <v>861</v>
      </c>
      <c r="I69" s="16">
        <v>97</v>
      </c>
      <c r="J69">
        <v>81</v>
      </c>
      <c r="K69">
        <v>2</v>
      </c>
      <c r="L69">
        <v>0</v>
      </c>
    </row>
    <row r="70" spans="1:12" x14ac:dyDescent="0.25">
      <c r="A70" t="s">
        <v>237</v>
      </c>
      <c r="B70" s="15">
        <v>41343</v>
      </c>
      <c r="C70" s="15">
        <v>41838</v>
      </c>
      <c r="D70">
        <f t="shared" si="1"/>
        <v>495</v>
      </c>
      <c r="E70" t="s">
        <v>238</v>
      </c>
      <c r="F70" t="s">
        <v>94</v>
      </c>
      <c r="G70" t="s">
        <v>106</v>
      </c>
      <c r="H70" s="16">
        <v>1079</v>
      </c>
      <c r="I70" s="16">
        <v>125</v>
      </c>
      <c r="J70">
        <v>60</v>
      </c>
      <c r="K70">
        <v>1</v>
      </c>
      <c r="L70">
        <v>1</v>
      </c>
    </row>
    <row r="71" spans="1:12" x14ac:dyDescent="0.25">
      <c r="A71" t="s">
        <v>239</v>
      </c>
      <c r="B71" s="15">
        <v>41382</v>
      </c>
      <c r="C71" s="15">
        <v>42032</v>
      </c>
      <c r="D71">
        <f t="shared" si="1"/>
        <v>650</v>
      </c>
      <c r="E71" t="s">
        <v>240</v>
      </c>
      <c r="F71" t="s">
        <v>111</v>
      </c>
      <c r="G71" t="s">
        <v>106</v>
      </c>
      <c r="H71" s="16">
        <v>784</v>
      </c>
      <c r="I71" s="16">
        <v>62</v>
      </c>
      <c r="J71">
        <v>93</v>
      </c>
      <c r="K71">
        <v>1</v>
      </c>
      <c r="L71">
        <v>1</v>
      </c>
    </row>
    <row r="72" spans="1:12" x14ac:dyDescent="0.25">
      <c r="A72" t="s">
        <v>241</v>
      </c>
      <c r="B72" s="15">
        <v>41421</v>
      </c>
      <c r="C72" s="15">
        <v>42125</v>
      </c>
      <c r="D72">
        <f t="shared" si="1"/>
        <v>704</v>
      </c>
      <c r="E72" t="s">
        <v>242</v>
      </c>
      <c r="F72" t="s">
        <v>105</v>
      </c>
      <c r="G72" t="s">
        <v>99</v>
      </c>
      <c r="H72" s="16">
        <v>847</v>
      </c>
      <c r="I72" s="16">
        <v>103</v>
      </c>
      <c r="J72">
        <v>58</v>
      </c>
      <c r="K72">
        <v>0</v>
      </c>
      <c r="L72">
        <v>1</v>
      </c>
    </row>
    <row r="73" spans="1:12" x14ac:dyDescent="0.25">
      <c r="A73" t="s">
        <v>243</v>
      </c>
      <c r="B73" s="15">
        <v>41460</v>
      </c>
      <c r="C73" s="15">
        <v>41927</v>
      </c>
      <c r="D73">
        <f t="shared" si="1"/>
        <v>467</v>
      </c>
      <c r="E73" t="s">
        <v>244</v>
      </c>
      <c r="F73" t="s">
        <v>94</v>
      </c>
      <c r="G73" t="s">
        <v>95</v>
      </c>
      <c r="H73" s="16">
        <v>1009</v>
      </c>
      <c r="I73" s="16">
        <v>106</v>
      </c>
      <c r="J73">
        <v>60</v>
      </c>
      <c r="K73">
        <v>0</v>
      </c>
      <c r="L73">
        <v>1</v>
      </c>
    </row>
    <row r="74" spans="1:12" x14ac:dyDescent="0.25">
      <c r="A74" t="s">
        <v>245</v>
      </c>
      <c r="B74" s="15">
        <v>41499</v>
      </c>
      <c r="C74" s="15">
        <v>42030</v>
      </c>
      <c r="D74">
        <f t="shared" si="1"/>
        <v>531</v>
      </c>
      <c r="E74" t="s">
        <v>246</v>
      </c>
      <c r="F74" t="s">
        <v>111</v>
      </c>
      <c r="G74" t="s">
        <v>114</v>
      </c>
      <c r="H74" s="16">
        <v>751</v>
      </c>
      <c r="I74" s="16">
        <v>126</v>
      </c>
      <c r="J74">
        <v>115</v>
      </c>
      <c r="K74">
        <v>1</v>
      </c>
      <c r="L74">
        <v>2</v>
      </c>
    </row>
    <row r="75" spans="1:12" x14ac:dyDescent="0.25">
      <c r="A75" t="s">
        <v>247</v>
      </c>
      <c r="B75" s="15">
        <v>41538</v>
      </c>
      <c r="C75" s="15">
        <v>42047</v>
      </c>
      <c r="D75">
        <f t="shared" si="1"/>
        <v>509</v>
      </c>
      <c r="E75" t="s">
        <v>248</v>
      </c>
      <c r="F75" t="s">
        <v>105</v>
      </c>
      <c r="G75" t="s">
        <v>106</v>
      </c>
      <c r="H75" s="16">
        <v>706</v>
      </c>
      <c r="I75" s="16">
        <v>78</v>
      </c>
      <c r="J75">
        <v>44</v>
      </c>
      <c r="K75">
        <v>1</v>
      </c>
      <c r="L75">
        <v>2</v>
      </c>
    </row>
    <row r="76" spans="1:12" x14ac:dyDescent="0.25">
      <c r="A76" t="s">
        <v>249</v>
      </c>
      <c r="B76" s="15">
        <v>41616</v>
      </c>
      <c r="C76" s="15">
        <v>41803</v>
      </c>
      <c r="D76">
        <f t="shared" si="1"/>
        <v>187</v>
      </c>
      <c r="E76" t="s">
        <v>250</v>
      </c>
      <c r="F76" t="s">
        <v>111</v>
      </c>
      <c r="G76" t="s">
        <v>106</v>
      </c>
      <c r="H76" s="16">
        <v>609</v>
      </c>
      <c r="I76" s="16">
        <v>136</v>
      </c>
      <c r="J76">
        <v>74</v>
      </c>
      <c r="K76">
        <v>2</v>
      </c>
      <c r="L76">
        <v>0</v>
      </c>
    </row>
    <row r="77" spans="1:12" x14ac:dyDescent="0.25">
      <c r="A77" t="s">
        <v>251</v>
      </c>
      <c r="B77" s="15">
        <v>41772</v>
      </c>
      <c r="C77" s="15">
        <v>41953</v>
      </c>
      <c r="D77">
        <f t="shared" si="1"/>
        <v>181</v>
      </c>
      <c r="E77" t="s">
        <v>252</v>
      </c>
      <c r="F77" t="s">
        <v>111</v>
      </c>
      <c r="G77" t="s">
        <v>99</v>
      </c>
      <c r="H77" s="16">
        <v>904</v>
      </c>
      <c r="I77" s="16">
        <v>99</v>
      </c>
      <c r="J77">
        <v>49</v>
      </c>
      <c r="K77">
        <v>1</v>
      </c>
      <c r="L77">
        <v>2</v>
      </c>
    </row>
    <row r="78" spans="1:12" x14ac:dyDescent="0.25">
      <c r="A78" t="s">
        <v>253</v>
      </c>
      <c r="B78" s="15">
        <v>41655</v>
      </c>
      <c r="C78" s="15">
        <v>41820</v>
      </c>
      <c r="D78">
        <f t="shared" si="1"/>
        <v>165</v>
      </c>
      <c r="E78" t="s">
        <v>254</v>
      </c>
      <c r="F78" t="s">
        <v>105</v>
      </c>
      <c r="G78" t="s">
        <v>106</v>
      </c>
      <c r="H78" s="16">
        <v>969</v>
      </c>
      <c r="I78" s="16">
        <v>95</v>
      </c>
      <c r="J78">
        <v>69</v>
      </c>
      <c r="K78">
        <v>2</v>
      </c>
      <c r="L78">
        <v>2</v>
      </c>
    </row>
    <row r="79" spans="1:12" x14ac:dyDescent="0.25">
      <c r="A79" t="s">
        <v>255</v>
      </c>
      <c r="B79" s="15">
        <v>41694</v>
      </c>
      <c r="C79" s="15">
        <v>42368</v>
      </c>
      <c r="D79">
        <f t="shared" si="1"/>
        <v>674</v>
      </c>
      <c r="E79" t="s">
        <v>256</v>
      </c>
      <c r="F79" t="s">
        <v>94</v>
      </c>
      <c r="G79" t="s">
        <v>106</v>
      </c>
      <c r="H79" s="16">
        <v>528</v>
      </c>
      <c r="I79" s="16">
        <v>74</v>
      </c>
      <c r="J79">
        <v>74</v>
      </c>
      <c r="K79">
        <v>2</v>
      </c>
      <c r="L79">
        <v>1</v>
      </c>
    </row>
    <row r="80" spans="1:12" x14ac:dyDescent="0.25">
      <c r="A80" t="s">
        <v>257</v>
      </c>
      <c r="B80" s="15">
        <v>40329</v>
      </c>
      <c r="C80" s="15">
        <v>40914</v>
      </c>
      <c r="D80">
        <f t="shared" si="1"/>
        <v>585</v>
      </c>
      <c r="E80" t="s">
        <v>258</v>
      </c>
      <c r="F80" t="s">
        <v>111</v>
      </c>
      <c r="G80" t="s">
        <v>99</v>
      </c>
      <c r="H80" s="16">
        <v>1083</v>
      </c>
      <c r="I80" s="16">
        <v>92</v>
      </c>
      <c r="J80">
        <v>97</v>
      </c>
      <c r="K80">
        <v>2</v>
      </c>
      <c r="L80">
        <v>2</v>
      </c>
    </row>
    <row r="81" spans="1:12" x14ac:dyDescent="0.25">
      <c r="A81" t="s">
        <v>259</v>
      </c>
      <c r="B81" s="15">
        <v>40719</v>
      </c>
      <c r="C81" s="15">
        <v>40880</v>
      </c>
      <c r="D81">
        <f t="shared" si="1"/>
        <v>161</v>
      </c>
      <c r="E81" t="s">
        <v>260</v>
      </c>
      <c r="F81" t="s">
        <v>111</v>
      </c>
      <c r="G81" t="s">
        <v>106</v>
      </c>
      <c r="H81" s="16">
        <v>706</v>
      </c>
      <c r="I81" s="16">
        <v>101</v>
      </c>
      <c r="J81">
        <v>111</v>
      </c>
      <c r="K81">
        <v>2</v>
      </c>
      <c r="L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28F3-ACF9-4296-84C3-16F8996563CC}">
  <dimension ref="A3:F9"/>
  <sheetViews>
    <sheetView workbookViewId="0">
      <selection activeCell="A3" sqref="A3"/>
    </sheetView>
  </sheetViews>
  <sheetFormatPr baseColWidth="10" defaultRowHeight="15" x14ac:dyDescent="0.25"/>
  <cols>
    <col min="1" max="1" width="24" bestFit="1" customWidth="1"/>
    <col min="2" max="2" width="23.85546875" bestFit="1" customWidth="1"/>
    <col min="3" max="3" width="7" bestFit="1" customWidth="1"/>
    <col min="4" max="5" width="6" bestFit="1" customWidth="1"/>
    <col min="6" max="6" width="12.5703125" bestFit="1" customWidth="1"/>
  </cols>
  <sheetData>
    <row r="3" spans="1:6" x14ac:dyDescent="0.25">
      <c r="A3" s="27" t="s">
        <v>275</v>
      </c>
      <c r="B3" s="27" t="s">
        <v>277</v>
      </c>
    </row>
    <row r="4" spans="1:6" x14ac:dyDescent="0.25">
      <c r="A4" s="27" t="s">
        <v>274</v>
      </c>
      <c r="B4">
        <v>0</v>
      </c>
      <c r="C4">
        <v>1</v>
      </c>
      <c r="D4">
        <v>2</v>
      </c>
      <c r="E4">
        <v>3</v>
      </c>
      <c r="F4" t="s">
        <v>276</v>
      </c>
    </row>
    <row r="5" spans="1:6" x14ac:dyDescent="0.25">
      <c r="A5" s="28">
        <v>1</v>
      </c>
      <c r="B5" s="29"/>
      <c r="C5" s="29">
        <v>100000</v>
      </c>
      <c r="D5" s="29"/>
      <c r="E5" s="29">
        <v>27000</v>
      </c>
      <c r="F5" s="29">
        <v>127000</v>
      </c>
    </row>
    <row r="6" spans="1:6" x14ac:dyDescent="0.25">
      <c r="A6" s="28">
        <v>2</v>
      </c>
      <c r="B6" s="29">
        <v>56000</v>
      </c>
      <c r="C6" s="29">
        <v>61000</v>
      </c>
      <c r="D6" s="29"/>
      <c r="E6" s="29"/>
      <c r="F6" s="29">
        <v>117000</v>
      </c>
    </row>
    <row r="7" spans="1:6" x14ac:dyDescent="0.25">
      <c r="A7" s="28">
        <v>3</v>
      </c>
      <c r="B7" s="29">
        <v>19000</v>
      </c>
      <c r="C7" s="29"/>
      <c r="D7" s="29"/>
      <c r="E7" s="29"/>
      <c r="F7" s="29">
        <v>19000</v>
      </c>
    </row>
    <row r="8" spans="1:6" x14ac:dyDescent="0.25">
      <c r="A8" s="28">
        <v>4</v>
      </c>
      <c r="B8" s="29">
        <v>27000</v>
      </c>
      <c r="C8" s="29">
        <v>48000</v>
      </c>
      <c r="D8" s="29">
        <v>31000</v>
      </c>
      <c r="E8" s="29"/>
      <c r="F8" s="29">
        <v>106000</v>
      </c>
    </row>
    <row r="9" spans="1:6" x14ac:dyDescent="0.25">
      <c r="A9" s="28" t="s">
        <v>276</v>
      </c>
      <c r="B9" s="29">
        <v>102000</v>
      </c>
      <c r="C9" s="29">
        <v>209000</v>
      </c>
      <c r="D9" s="29">
        <v>31000</v>
      </c>
      <c r="E9" s="29">
        <v>27000</v>
      </c>
      <c r="F9" s="29">
        <v>369000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C9DA-4395-45DD-995D-326DFE6F3520}">
  <dimension ref="A1:O19"/>
  <sheetViews>
    <sheetView workbookViewId="0">
      <pane ySplit="1" topLeftCell="A2" activePane="bottomLeft" state="frozen"/>
      <selection pane="bottomLeft" activeCell="K3" sqref="A2:K17"/>
    </sheetView>
  </sheetViews>
  <sheetFormatPr baseColWidth="10" defaultColWidth="10.85546875" defaultRowHeight="15" x14ac:dyDescent="0.25"/>
  <cols>
    <col min="1" max="1" width="9.140625" style="5" customWidth="1"/>
    <col min="2" max="2" width="15.42578125" style="12" customWidth="1"/>
    <col min="3" max="4" width="10.85546875" style="12"/>
    <col min="5" max="6" width="10.85546875" style="5"/>
    <col min="7" max="7" width="16.5703125" style="13" customWidth="1"/>
    <col min="8" max="8" width="16.5703125" style="5" customWidth="1"/>
    <col min="9" max="9" width="15.5703125" style="5" customWidth="1"/>
    <col min="10" max="10" width="18.42578125" style="5" bestFit="1" customWidth="1"/>
    <col min="11" max="13" width="10.85546875" style="5"/>
    <col min="14" max="14" width="18.42578125" style="5" bestFit="1" customWidth="1"/>
    <col min="15" max="16384" width="10.85546875" style="5"/>
  </cols>
  <sheetData>
    <row r="1" spans="1:15" x14ac:dyDescent="0.25">
      <c r="A1" s="18" t="s">
        <v>263</v>
      </c>
      <c r="B1" s="18" t="s">
        <v>262</v>
      </c>
      <c r="C1" s="19" t="s">
        <v>261</v>
      </c>
      <c r="D1" s="6" t="s">
        <v>20</v>
      </c>
      <c r="E1" s="7" t="s">
        <v>21</v>
      </c>
      <c r="F1" s="7" t="s">
        <v>22</v>
      </c>
      <c r="G1" s="8" t="s">
        <v>23</v>
      </c>
      <c r="H1" s="5" t="s">
        <v>264</v>
      </c>
      <c r="I1" s="5" t="s">
        <v>265</v>
      </c>
      <c r="J1" s="5" t="s">
        <v>272</v>
      </c>
      <c r="K1" s="5" t="s">
        <v>273</v>
      </c>
    </row>
    <row r="2" spans="1:15" x14ac:dyDescent="0.25">
      <c r="A2" s="22" t="s">
        <v>24</v>
      </c>
      <c r="B2" s="10" t="s">
        <v>25</v>
      </c>
      <c r="C2" s="10" t="s">
        <v>26</v>
      </c>
      <c r="D2" s="17" t="s">
        <v>27</v>
      </c>
      <c r="E2" s="21">
        <v>1</v>
      </c>
      <c r="F2" s="9">
        <v>4</v>
      </c>
      <c r="G2" s="11">
        <v>24000</v>
      </c>
      <c r="H2" s="5" t="str">
        <f>CONCATENATE(B2," ",C2)</f>
        <v>Fernand Naudin</v>
      </c>
      <c r="I2" s="5" t="str">
        <f>CONCATENATE(A2&amp;" "&amp;C2)</f>
        <v>M   Naudin</v>
      </c>
      <c r="J2" s="5">
        <f>IF(Tableau1[[#This Row],[statut]]="marié",1,0)</f>
        <v>1</v>
      </c>
      <c r="K2" s="5" t="str">
        <f>IF(revenu&gt;20000,"riche","modeste")</f>
        <v>riche</v>
      </c>
      <c r="N2" s="5" t="s">
        <v>266</v>
      </c>
      <c r="O2" s="5">
        <v>16</v>
      </c>
    </row>
    <row r="3" spans="1:15" x14ac:dyDescent="0.25">
      <c r="A3" s="22" t="s">
        <v>28</v>
      </c>
      <c r="B3" s="10" t="s">
        <v>25</v>
      </c>
      <c r="C3" s="10" t="s">
        <v>29</v>
      </c>
      <c r="D3" s="17" t="s">
        <v>27</v>
      </c>
      <c r="E3" s="21">
        <v>1</v>
      </c>
      <c r="F3" s="9">
        <v>2</v>
      </c>
      <c r="G3" s="11">
        <v>19000</v>
      </c>
      <c r="H3" s="5" t="str">
        <f>CONCATENATE(B3," ",C3)</f>
        <v>Fernand Patricia</v>
      </c>
      <c r="I3" s="5" t="str">
        <f>CONCATENATE(A3&amp;" "&amp;C3)</f>
        <v>Mme Patricia</v>
      </c>
      <c r="J3" s="5">
        <f>IF(Tableau1[[#This Row],[statut]]="marié",1,0)</f>
        <v>1</v>
      </c>
      <c r="K3" s="5" t="str">
        <f>IF(revenu&gt;20000,"riche","modeste")</f>
        <v>modeste</v>
      </c>
      <c r="N3" s="5" t="s">
        <v>268</v>
      </c>
      <c r="O3" s="5">
        <v>0</v>
      </c>
    </row>
    <row r="4" spans="1:15" x14ac:dyDescent="0.25">
      <c r="A4" s="22" t="s">
        <v>28</v>
      </c>
      <c r="B4" s="10" t="s">
        <v>30</v>
      </c>
      <c r="C4" s="10" t="s">
        <v>31</v>
      </c>
      <c r="D4" s="17" t="s">
        <v>32</v>
      </c>
      <c r="E4" s="9">
        <v>1</v>
      </c>
      <c r="F4" s="9">
        <v>1</v>
      </c>
      <c r="G4" s="11">
        <v>15000</v>
      </c>
      <c r="H4" s="5" t="str">
        <f>CONCATENATE(B4," ",C4)</f>
        <v>Folace José</v>
      </c>
      <c r="I4" s="5" t="str">
        <f>CONCATENATE(A4&amp;" "&amp;C4)</f>
        <v>Mme José</v>
      </c>
      <c r="J4" s="5">
        <f>IF(Tableau1[[#This Row],[statut]]="marié",1,0)</f>
        <v>0</v>
      </c>
      <c r="K4" s="13" t="str">
        <f>IF(revenu&gt;20000,"riche","modeste")</f>
        <v>modeste</v>
      </c>
      <c r="N4" s="5" t="s">
        <v>267</v>
      </c>
      <c r="O4" s="13">
        <v>23062.5</v>
      </c>
    </row>
    <row r="5" spans="1:15" x14ac:dyDescent="0.25">
      <c r="A5" s="22" t="s">
        <v>33</v>
      </c>
      <c r="B5" s="10" t="s">
        <v>34</v>
      </c>
      <c r="C5" s="10" t="s">
        <v>35</v>
      </c>
      <c r="D5" s="17" t="s">
        <v>32</v>
      </c>
      <c r="E5" s="9">
        <v>0</v>
      </c>
      <c r="F5" s="9">
        <v>2</v>
      </c>
      <c r="G5" s="11">
        <v>20000</v>
      </c>
      <c r="H5" s="5" t="str">
        <f>CONCATENATE(B5," ",C5)</f>
        <v>Castel Bastien</v>
      </c>
      <c r="I5" s="5" t="str">
        <f>CONCATENATE(A5&amp;" "&amp;C5)</f>
        <v>M Bastien</v>
      </c>
      <c r="J5" s="5">
        <f>IF(Tableau1[[#This Row],[statut]]="marié",1,0)</f>
        <v>0</v>
      </c>
      <c r="K5" s="5" t="str">
        <f>IF(revenu&gt;20000,"riche","modeste")</f>
        <v>modeste</v>
      </c>
      <c r="N5" s="5" t="s">
        <v>269</v>
      </c>
      <c r="O5" s="5">
        <v>13</v>
      </c>
    </row>
    <row r="6" spans="1:15" x14ac:dyDescent="0.25">
      <c r="A6" s="22" t="s">
        <v>33</v>
      </c>
      <c r="B6" s="17" t="s">
        <v>36</v>
      </c>
      <c r="C6" s="10" t="s">
        <v>37</v>
      </c>
      <c r="D6" s="10" t="s">
        <v>38</v>
      </c>
      <c r="E6" s="9">
        <v>2</v>
      </c>
      <c r="F6" s="9">
        <v>4</v>
      </c>
      <c r="G6" s="11">
        <v>31000</v>
      </c>
      <c r="H6" s="5" t="str">
        <f>CONCATENATE(B6," ",C6)</f>
        <v>Volfoni Paul</v>
      </c>
      <c r="I6" s="5" t="str">
        <f>CONCATENATE(A6&amp;" "&amp;C6)</f>
        <v>M Paul</v>
      </c>
      <c r="J6" s="5">
        <f>IF(Tableau1[[#This Row],[statut]]="marié",1,0)</f>
        <v>0</v>
      </c>
      <c r="K6" s="5" t="str">
        <f>IF(revenu&gt;20000,"riche","modeste")</f>
        <v>riche</v>
      </c>
      <c r="N6" s="5" t="s">
        <v>270</v>
      </c>
      <c r="O6" s="5">
        <v>67262500</v>
      </c>
    </row>
    <row r="7" spans="1:15" ht="13.5" customHeight="1" x14ac:dyDescent="0.25">
      <c r="A7" s="22" t="s">
        <v>33</v>
      </c>
      <c r="B7" s="17" t="s">
        <v>36</v>
      </c>
      <c r="C7" s="10" t="s">
        <v>39</v>
      </c>
      <c r="D7" s="10" t="s">
        <v>38</v>
      </c>
      <c r="E7" s="9">
        <v>1</v>
      </c>
      <c r="F7" s="9">
        <v>4</v>
      </c>
      <c r="G7" s="11">
        <v>24000</v>
      </c>
      <c r="H7" s="5" t="str">
        <f>CONCATENATE(B7," ",C7)</f>
        <v>Volfoni Raoul</v>
      </c>
      <c r="I7" s="5" t="str">
        <f>CONCATENATE(A7&amp;" "&amp;C7)</f>
        <v>M Raoul</v>
      </c>
      <c r="J7" s="5">
        <f>IF(Tableau1[[#This Row],[statut]]="marié",1,0)</f>
        <v>0</v>
      </c>
      <c r="K7" s="5" t="str">
        <f>IF(revenu&gt;20000,"riche","modeste")</f>
        <v>riche</v>
      </c>
      <c r="O7" s="5">
        <v>23062.5</v>
      </c>
    </row>
    <row r="8" spans="1:15" x14ac:dyDescent="0.25">
      <c r="A8" s="22" t="s">
        <v>28</v>
      </c>
      <c r="B8" s="10" t="s">
        <v>40</v>
      </c>
      <c r="C8" s="10" t="s">
        <v>41</v>
      </c>
      <c r="D8" s="10" t="s">
        <v>32</v>
      </c>
      <c r="E8" s="9">
        <v>0</v>
      </c>
      <c r="F8" s="9">
        <v>2</v>
      </c>
      <c r="G8" s="11">
        <v>18000</v>
      </c>
      <c r="H8" s="5" t="str">
        <f>CONCATENATE(B8," ",C8)</f>
        <v>Delafoy Amédée</v>
      </c>
      <c r="I8" s="5" t="str">
        <f>CONCATENATE(A8&amp;" "&amp;C8)</f>
        <v>Mme Amédée</v>
      </c>
      <c r="J8" s="5">
        <f>IF(Tableau1[[#This Row],[statut]]="marié",1,0)</f>
        <v>0</v>
      </c>
      <c r="K8" s="13" t="str">
        <f>IF(revenu&gt;20000,"riche","modeste")</f>
        <v>modeste</v>
      </c>
      <c r="O8" s="13">
        <v>23062.5</v>
      </c>
    </row>
    <row r="9" spans="1:15" x14ac:dyDescent="0.25">
      <c r="A9" s="22" t="s">
        <v>33</v>
      </c>
      <c r="B9" s="10" t="s">
        <v>40</v>
      </c>
      <c r="C9" s="10" t="s">
        <v>42</v>
      </c>
      <c r="D9" s="10" t="s">
        <v>32</v>
      </c>
      <c r="E9" s="9">
        <v>1</v>
      </c>
      <c r="F9" s="9">
        <v>1</v>
      </c>
      <c r="G9" s="11">
        <v>24000</v>
      </c>
      <c r="H9" s="5" t="str">
        <f>CONCATENATE(B9," ",C9)</f>
        <v>Delafoy Antoine</v>
      </c>
      <c r="I9" s="5" t="str">
        <f>CONCATENATE(A9&amp;" "&amp;C9)</f>
        <v>M Antoine</v>
      </c>
      <c r="J9" s="5">
        <f>IF(Tableau1[[#This Row],[statut]]="marié",1,0)</f>
        <v>0</v>
      </c>
      <c r="K9" s="5" t="str">
        <f>IF(revenu&gt;20000,"riche","modeste")</f>
        <v>riche</v>
      </c>
    </row>
    <row r="10" spans="1:15" x14ac:dyDescent="0.25">
      <c r="A10" s="22" t="s">
        <v>33</v>
      </c>
      <c r="B10" s="17" t="s">
        <v>43</v>
      </c>
      <c r="C10" s="10" t="s">
        <v>44</v>
      </c>
      <c r="D10" s="10" t="s">
        <v>27</v>
      </c>
      <c r="E10" s="9">
        <v>1</v>
      </c>
      <c r="F10" s="9">
        <v>1</v>
      </c>
      <c r="G10" s="11">
        <v>23000</v>
      </c>
      <c r="H10" s="5" t="str">
        <f>CONCATENATE(B10," ",C10)</f>
        <v>Lagneau Francis</v>
      </c>
      <c r="I10" s="5" t="str">
        <f>CONCATENATE(A10&amp;" "&amp;C10)</f>
        <v>M Francis</v>
      </c>
      <c r="J10" s="5">
        <f>IF(Tableau1[[#This Row],[statut]]="marié",1,0)</f>
        <v>1</v>
      </c>
      <c r="K10" s="5" t="str">
        <f>IF(revenu&gt;20000,"riche","modeste")</f>
        <v>riche</v>
      </c>
    </row>
    <row r="11" spans="1:15" x14ac:dyDescent="0.25">
      <c r="A11" s="22" t="s">
        <v>28</v>
      </c>
      <c r="B11" s="17" t="s">
        <v>43</v>
      </c>
      <c r="C11" s="10" t="s">
        <v>45</v>
      </c>
      <c r="D11" s="10" t="s">
        <v>27</v>
      </c>
      <c r="E11" s="9">
        <v>1</v>
      </c>
      <c r="F11" s="9">
        <v>1</v>
      </c>
      <c r="G11" s="11">
        <v>38000</v>
      </c>
      <c r="H11" s="5" t="str">
        <f>CONCATENATE(B11," ",C11)</f>
        <v>Lagneau Antoinette</v>
      </c>
      <c r="I11" s="5" t="str">
        <f>CONCATENATE(A11&amp;" "&amp;C11)</f>
        <v>Mme Antoinette</v>
      </c>
      <c r="J11" s="5">
        <f>IF(Tableau1[[#This Row],[statut]]="marié",1,0)</f>
        <v>1</v>
      </c>
      <c r="K11" s="5" t="str">
        <f>IF(revenu&gt;20000,"riche","modeste")</f>
        <v>riche</v>
      </c>
    </row>
    <row r="12" spans="1:15" x14ac:dyDescent="0.25">
      <c r="A12" s="22" t="s">
        <v>33</v>
      </c>
      <c r="B12" s="10" t="s">
        <v>46</v>
      </c>
      <c r="C12" s="10" t="s">
        <v>47</v>
      </c>
      <c r="D12" s="10" t="s">
        <v>38</v>
      </c>
      <c r="E12" s="9">
        <v>0</v>
      </c>
      <c r="F12" s="9">
        <v>4</v>
      </c>
      <c r="G12" s="11">
        <v>15000</v>
      </c>
      <c r="H12" s="5" t="str">
        <f>CONCATENATE(B12," ",C12)</f>
        <v>Auganeur Pierre</v>
      </c>
      <c r="I12" s="5" t="str">
        <f>CONCATENATE(A12&amp;" "&amp;C12)</f>
        <v>M Pierre</v>
      </c>
      <c r="J12" s="5">
        <f>IF(Tableau1[[#This Row],[statut]]="marié",1,0)</f>
        <v>0</v>
      </c>
      <c r="K12" s="5" t="str">
        <f>IF(revenu&gt;20000,"riche","modeste")</f>
        <v>modeste</v>
      </c>
    </row>
    <row r="13" spans="1:15" x14ac:dyDescent="0.25">
      <c r="A13" s="22" t="s">
        <v>28</v>
      </c>
      <c r="B13" s="21" t="s">
        <v>48</v>
      </c>
      <c r="C13" s="10" t="s">
        <v>49</v>
      </c>
      <c r="D13" s="10" t="s">
        <v>27</v>
      </c>
      <c r="E13" s="9">
        <v>0</v>
      </c>
      <c r="F13" s="9">
        <v>4</v>
      </c>
      <c r="G13" s="11">
        <v>12000</v>
      </c>
      <c r="H13" s="5" t="str">
        <f>CONCATENATE(B13," ",C13)</f>
        <v>Laroche-Fréon Hélène</v>
      </c>
      <c r="I13" s="5" t="str">
        <f>CONCATENATE(A13&amp;" "&amp;C13)</f>
        <v>Mme Hélène</v>
      </c>
      <c r="J13" s="5">
        <f>IF(Tableau1[[#This Row],[statut]]="marié",1,0)</f>
        <v>1</v>
      </c>
      <c r="K13" s="5" t="str">
        <f>IF(revenu&gt;20000,"riche","modeste")</f>
        <v>modeste</v>
      </c>
      <c r="O13" s="13">
        <f>MIN(G2:G17)</f>
        <v>12000</v>
      </c>
    </row>
    <row r="14" spans="1:15" x14ac:dyDescent="0.25">
      <c r="A14" s="22" t="s">
        <v>33</v>
      </c>
      <c r="B14" s="21" t="s">
        <v>48</v>
      </c>
      <c r="C14" s="10" t="s">
        <v>50</v>
      </c>
      <c r="D14" s="10" t="s">
        <v>27</v>
      </c>
      <c r="E14" s="9">
        <v>0</v>
      </c>
      <c r="F14" s="9">
        <v>3</v>
      </c>
      <c r="G14" s="11">
        <v>19000</v>
      </c>
      <c r="H14" s="5" t="str">
        <f>CONCATENATE(B14," ",C14)</f>
        <v>Laroche-Fréon François</v>
      </c>
      <c r="I14" s="5" t="str">
        <f>CONCATENATE(A14&amp;" "&amp;C14)</f>
        <v>M François</v>
      </c>
      <c r="J14" s="5">
        <f>IF(Tableau1[[#This Row],[statut]]="marié",1,0)</f>
        <v>1</v>
      </c>
      <c r="K14" s="5" t="str">
        <f>IF(revenu&gt;20000,"riche","modeste")</f>
        <v>modeste</v>
      </c>
      <c r="O14" s="13">
        <f>MAX(G:G)</f>
        <v>369000</v>
      </c>
    </row>
    <row r="15" spans="1:15" x14ac:dyDescent="0.25">
      <c r="A15" s="22" t="s">
        <v>33</v>
      </c>
      <c r="B15" s="10" t="s">
        <v>51</v>
      </c>
      <c r="C15" s="10" t="s">
        <v>52</v>
      </c>
      <c r="D15" s="10" t="s">
        <v>38</v>
      </c>
      <c r="E15" s="9">
        <v>0</v>
      </c>
      <c r="F15" s="9">
        <v>2</v>
      </c>
      <c r="G15" s="11">
        <v>18000</v>
      </c>
      <c r="H15" s="5" t="str">
        <f>CONCATENATE(B15," ",C15)</f>
        <v>Mahuzard Édouart</v>
      </c>
      <c r="I15" s="5" t="str">
        <f>CONCATENATE(A15&amp;" "&amp;C15)</f>
        <v>M Édouart</v>
      </c>
      <c r="J15" s="5">
        <f>IF(Tableau1[[#This Row],[statut]]="marié",1,0)</f>
        <v>0</v>
      </c>
      <c r="K15" s="5" t="str">
        <f>IF(revenu&gt;20000,"riche","modeste")</f>
        <v>modeste</v>
      </c>
    </row>
    <row r="16" spans="1:15" x14ac:dyDescent="0.25">
      <c r="A16" s="22" t="s">
        <v>28</v>
      </c>
      <c r="B16" s="10" t="s">
        <v>53</v>
      </c>
      <c r="C16" s="10" t="s">
        <v>54</v>
      </c>
      <c r="D16" s="10" t="s">
        <v>38</v>
      </c>
      <c r="E16" s="9">
        <v>1</v>
      </c>
      <c r="F16" s="9">
        <v>2</v>
      </c>
      <c r="G16" s="11">
        <v>42000</v>
      </c>
      <c r="H16" s="5" t="str">
        <f>CONCATENATE(B16," ",C16)</f>
        <v>Chanterelle Claude</v>
      </c>
      <c r="I16" s="5" t="str">
        <f>CONCATENATE(A16&amp;" "&amp;C16)</f>
        <v>Mme Claude</v>
      </c>
      <c r="J16" s="5">
        <f>IF(Tableau1[[#This Row],[statut]]="marié",1,0)</f>
        <v>0</v>
      </c>
      <c r="K16" s="5" t="str">
        <f>IF(revenu&gt;20000,"riche","modeste")</f>
        <v>riche</v>
      </c>
    </row>
    <row r="17" spans="1:15" x14ac:dyDescent="0.25">
      <c r="A17" s="22" t="s">
        <v>33</v>
      </c>
      <c r="B17" s="10" t="s">
        <v>55</v>
      </c>
      <c r="C17" s="10" t="s">
        <v>56</v>
      </c>
      <c r="D17" s="10" t="s">
        <v>38</v>
      </c>
      <c r="E17" s="9">
        <v>3</v>
      </c>
      <c r="F17" s="9">
        <v>1</v>
      </c>
      <c r="G17" s="11">
        <v>27000</v>
      </c>
      <c r="H17" s="5" t="str">
        <f>CONCATENATE(B17," ",C17)</f>
        <v>Dieterle Ulrich</v>
      </c>
      <c r="I17" s="5" t="str">
        <f>CONCATENATE(A17&amp;" "&amp;C17)</f>
        <v>M Ulrich</v>
      </c>
      <c r="J17" s="5">
        <f>IF(Tableau1[[#This Row],[statut]]="marié",1,0)</f>
        <v>0</v>
      </c>
      <c r="K17" s="5" t="str">
        <f>IF(revenu&gt;20000,"riche","modeste")</f>
        <v>riche</v>
      </c>
    </row>
    <row r="18" spans="1:15" x14ac:dyDescent="0.25">
      <c r="A18" s="23" t="s">
        <v>271</v>
      </c>
      <c r="B18" s="24"/>
      <c r="C18" s="24"/>
      <c r="D18" s="24"/>
      <c r="E18" s="25">
        <f>SUBTOTAL(101,Tableau1[enfant])</f>
        <v>0.8125</v>
      </c>
      <c r="F18" s="25"/>
      <c r="G18" s="26">
        <f>SUBTOTAL(109,Tableau1[revenu annuel])</f>
        <v>369000</v>
      </c>
      <c r="J18"/>
      <c r="K18"/>
      <c r="O18" s="13"/>
    </row>
    <row r="19" spans="1:15" x14ac:dyDescent="0.25">
      <c r="A19"/>
      <c r="B19"/>
      <c r="C19"/>
      <c r="D19"/>
      <c r="E19"/>
      <c r="F19"/>
      <c r="G19"/>
      <c r="H19"/>
      <c r="I19"/>
    </row>
  </sheetData>
  <conditionalFormatting sqref="A1:I17">
    <cfRule type="duplicateValues" dxfId="25" priority="5"/>
  </conditionalFormatting>
  <conditionalFormatting sqref="B21">
    <cfRule type="duplicateValues" dxfId="23" priority="3"/>
  </conditionalFormatting>
  <conditionalFormatting sqref="H1:H17">
    <cfRule type="duplicateValues" dxfId="22" priority="2"/>
  </conditionalFormatting>
  <conditionalFormatting sqref="A1:I17">
    <cfRule type="duplicateValues" dxfId="2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3695-6728-43AC-A017-C32C8AC11D3F}">
  <dimension ref="A1:F15"/>
  <sheetViews>
    <sheetView workbookViewId="0">
      <selection activeCell="E15" sqref="E15"/>
    </sheetView>
  </sheetViews>
  <sheetFormatPr baseColWidth="10" defaultRowHeight="15" x14ac:dyDescent="0.25"/>
  <sheetData>
    <row r="1" spans="1:6" x14ac:dyDescent="0.25">
      <c r="A1" s="32" t="s">
        <v>58</v>
      </c>
      <c r="B1" s="32"/>
      <c r="C1" s="32" t="s">
        <v>59</v>
      </c>
      <c r="D1" s="32"/>
      <c r="E1" s="32" t="s">
        <v>60</v>
      </c>
      <c r="F1" s="32"/>
    </row>
    <row r="2" spans="1:6" x14ac:dyDescent="0.25">
      <c r="A2" s="30"/>
      <c r="B2" s="30"/>
      <c r="C2" s="30"/>
      <c r="D2" s="30"/>
      <c r="E2" s="30"/>
      <c r="F2" s="30"/>
    </row>
    <row r="3" spans="1:6" x14ac:dyDescent="0.25">
      <c r="A3" s="30" t="s">
        <v>279</v>
      </c>
      <c r="B3" s="30">
        <v>50.333333333333336</v>
      </c>
      <c r="C3" s="30" t="s">
        <v>279</v>
      </c>
      <c r="D3" s="30">
        <v>62.93333333333333</v>
      </c>
      <c r="E3" s="30" t="s">
        <v>279</v>
      </c>
      <c r="F3" s="30">
        <v>50.8</v>
      </c>
    </row>
    <row r="4" spans="1:6" x14ac:dyDescent="0.25">
      <c r="A4" s="30" t="s">
        <v>280</v>
      </c>
      <c r="B4" s="30">
        <v>6.1440382769971711</v>
      </c>
      <c r="C4" s="30" t="s">
        <v>280</v>
      </c>
      <c r="D4" s="30">
        <v>5.8198892696606439</v>
      </c>
      <c r="E4" s="30" t="s">
        <v>280</v>
      </c>
      <c r="F4" s="30">
        <v>5.8327482699798026</v>
      </c>
    </row>
    <row r="5" spans="1:6" x14ac:dyDescent="0.25">
      <c r="A5" s="30" t="s">
        <v>281</v>
      </c>
      <c r="B5" s="30">
        <v>53</v>
      </c>
      <c r="C5" s="30" t="s">
        <v>281</v>
      </c>
      <c r="D5" s="30">
        <v>61</v>
      </c>
      <c r="E5" s="30" t="s">
        <v>281</v>
      </c>
      <c r="F5" s="30">
        <v>51</v>
      </c>
    </row>
    <row r="6" spans="1:6" x14ac:dyDescent="0.25">
      <c r="A6" s="30" t="s">
        <v>282</v>
      </c>
      <c r="B6" s="30">
        <v>30</v>
      </c>
      <c r="C6" s="30" t="s">
        <v>282</v>
      </c>
      <c r="D6" s="30" t="e">
        <v>#N/A</v>
      </c>
      <c r="E6" s="30" t="s">
        <v>282</v>
      </c>
      <c r="F6" s="30" t="e">
        <v>#N/A</v>
      </c>
    </row>
    <row r="7" spans="1:6" x14ac:dyDescent="0.25">
      <c r="A7" s="30" t="s">
        <v>283</v>
      </c>
      <c r="B7" s="30">
        <v>23.795757925270955</v>
      </c>
      <c r="C7" s="30" t="s">
        <v>283</v>
      </c>
      <c r="D7" s="30">
        <v>22.540334218166922</v>
      </c>
      <c r="E7" s="30" t="s">
        <v>283</v>
      </c>
      <c r="F7" s="30">
        <v>22.5901369122519</v>
      </c>
    </row>
    <row r="8" spans="1:6" x14ac:dyDescent="0.25">
      <c r="A8" s="30" t="s">
        <v>284</v>
      </c>
      <c r="B8" s="30">
        <v>566.23809523809541</v>
      </c>
      <c r="C8" s="30" t="s">
        <v>284</v>
      </c>
      <c r="D8" s="30">
        <v>508.06666666666672</v>
      </c>
      <c r="E8" s="30" t="s">
        <v>284</v>
      </c>
      <c r="F8" s="30">
        <v>510.3142857142858</v>
      </c>
    </row>
    <row r="9" spans="1:6" x14ac:dyDescent="0.25">
      <c r="A9" s="30" t="s">
        <v>285</v>
      </c>
      <c r="B9" s="30">
        <v>-0.84897411000797884</v>
      </c>
      <c r="C9" s="30" t="s">
        <v>285</v>
      </c>
      <c r="D9" s="30">
        <v>-0.79802279266313469</v>
      </c>
      <c r="E9" s="30" t="s">
        <v>285</v>
      </c>
      <c r="F9" s="30">
        <v>-1.1391032376153487</v>
      </c>
    </row>
    <row r="10" spans="1:6" x14ac:dyDescent="0.25">
      <c r="A10" s="30" t="s">
        <v>286</v>
      </c>
      <c r="B10" s="30">
        <v>0.25009653280307836</v>
      </c>
      <c r="C10" s="30" t="s">
        <v>286</v>
      </c>
      <c r="D10" s="30">
        <v>0.41055952086171038</v>
      </c>
      <c r="E10" s="30" t="s">
        <v>286</v>
      </c>
      <c r="F10" s="30">
        <v>0.22777485656192961</v>
      </c>
    </row>
    <row r="11" spans="1:6" x14ac:dyDescent="0.25">
      <c r="A11" s="30" t="s">
        <v>287</v>
      </c>
      <c r="B11" s="30">
        <v>83</v>
      </c>
      <c r="C11" s="30" t="s">
        <v>287</v>
      </c>
      <c r="D11" s="30">
        <v>69</v>
      </c>
      <c r="E11" s="30" t="s">
        <v>287</v>
      </c>
      <c r="F11" s="30">
        <v>72</v>
      </c>
    </row>
    <row r="12" spans="1:6" x14ac:dyDescent="0.25">
      <c r="A12" s="30" t="s">
        <v>288</v>
      </c>
      <c r="B12" s="30">
        <v>12</v>
      </c>
      <c r="C12" s="30" t="s">
        <v>288</v>
      </c>
      <c r="D12" s="30">
        <v>31</v>
      </c>
      <c r="E12" s="30" t="s">
        <v>288</v>
      </c>
      <c r="F12" s="30">
        <v>20</v>
      </c>
    </row>
    <row r="13" spans="1:6" x14ac:dyDescent="0.25">
      <c r="A13" s="30" t="s">
        <v>289</v>
      </c>
      <c r="B13" s="30">
        <v>95</v>
      </c>
      <c r="C13" s="30" t="s">
        <v>289</v>
      </c>
      <c r="D13" s="30">
        <v>100</v>
      </c>
      <c r="E13" s="30" t="s">
        <v>289</v>
      </c>
      <c r="F13" s="30">
        <v>92</v>
      </c>
    </row>
    <row r="14" spans="1:6" x14ac:dyDescent="0.25">
      <c r="A14" s="30" t="s">
        <v>290</v>
      </c>
      <c r="B14" s="30">
        <v>755</v>
      </c>
      <c r="C14" s="30" t="s">
        <v>290</v>
      </c>
      <c r="D14" s="30">
        <v>944</v>
      </c>
      <c r="E14" s="30" t="s">
        <v>290</v>
      </c>
      <c r="F14" s="30">
        <v>762</v>
      </c>
    </row>
    <row r="15" spans="1:6" ht="15.75" thickBot="1" x14ac:dyDescent="0.3">
      <c r="A15" s="31" t="s">
        <v>291</v>
      </c>
      <c r="B15" s="31">
        <v>15</v>
      </c>
      <c r="C15" s="31" t="s">
        <v>291</v>
      </c>
      <c r="D15" s="31">
        <v>15</v>
      </c>
      <c r="E15" s="31" t="s">
        <v>291</v>
      </c>
      <c r="F15" s="31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CEED-DE22-4429-86EB-B8B4A31C5953}">
  <dimension ref="A1:D4"/>
  <sheetViews>
    <sheetView workbookViewId="0">
      <selection sqref="A1:D4"/>
    </sheetView>
  </sheetViews>
  <sheetFormatPr baseColWidth="10" defaultRowHeight="15" x14ac:dyDescent="0.25"/>
  <sheetData>
    <row r="1" spans="1:4" x14ac:dyDescent="0.25">
      <c r="A1" s="32"/>
      <c r="B1" s="32" t="s">
        <v>58</v>
      </c>
      <c r="C1" s="32" t="s">
        <v>59</v>
      </c>
      <c r="D1" s="32" t="s">
        <v>60</v>
      </c>
    </row>
    <row r="2" spans="1:4" x14ac:dyDescent="0.25">
      <c r="A2" s="30" t="s">
        <v>58</v>
      </c>
      <c r="B2" s="30">
        <f>VARP('Statistitque descriptve'!$B$2:$B$16)</f>
        <v>528.48888888888894</v>
      </c>
      <c r="C2" s="30"/>
      <c r="D2" s="30"/>
    </row>
    <row r="3" spans="1:4" x14ac:dyDescent="0.25">
      <c r="A3" s="30" t="s">
        <v>59</v>
      </c>
      <c r="B3" s="30">
        <v>187.35555555555558</v>
      </c>
      <c r="C3" s="30">
        <f>VARP('Statistitque descriptve'!$C$2:$C$16)</f>
        <v>474.19555555555553</v>
      </c>
      <c r="D3" s="30"/>
    </row>
    <row r="4" spans="1:4" ht="15.75" thickBot="1" x14ac:dyDescent="0.3">
      <c r="A4" s="31" t="s">
        <v>60</v>
      </c>
      <c r="B4" s="31">
        <v>-200.06666666666666</v>
      </c>
      <c r="C4" s="31">
        <v>-125.01333333333332</v>
      </c>
      <c r="D4" s="31">
        <f>VARP('Statistitque descriptve'!$D$2:$D$16)</f>
        <v>476.29333333333335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DD55-BF1C-4152-8F3C-51E1B3445B7D}">
  <dimension ref="A1:D4"/>
  <sheetViews>
    <sheetView workbookViewId="0">
      <selection sqref="A1:D4"/>
    </sheetView>
  </sheetViews>
  <sheetFormatPr baseColWidth="10" defaultRowHeight="15" x14ac:dyDescent="0.25"/>
  <sheetData>
    <row r="1" spans="1:4" x14ac:dyDescent="0.25">
      <c r="A1" s="32"/>
      <c r="B1" s="32" t="s">
        <v>58</v>
      </c>
      <c r="C1" s="32" t="s">
        <v>59</v>
      </c>
      <c r="D1" s="32" t="s">
        <v>60</v>
      </c>
    </row>
    <row r="2" spans="1:4" x14ac:dyDescent="0.25">
      <c r="A2" s="30" t="s">
        <v>58</v>
      </c>
      <c r="B2" s="30">
        <v>1</v>
      </c>
      <c r="C2" s="30"/>
      <c r="D2" s="30"/>
    </row>
    <row r="3" spans="1:4" x14ac:dyDescent="0.25">
      <c r="A3" s="30" t="s">
        <v>59</v>
      </c>
      <c r="B3" s="30">
        <v>0.37425697708902683</v>
      </c>
      <c r="C3" s="30">
        <v>1</v>
      </c>
      <c r="D3" s="30"/>
    </row>
    <row r="4" spans="1:4" ht="15.75" thickBot="1" x14ac:dyDescent="0.3">
      <c r="A4" s="31" t="s">
        <v>60</v>
      </c>
      <c r="B4" s="31">
        <v>-0.39876731535444276</v>
      </c>
      <c r="C4" s="31">
        <v>-0.26305123451845019</v>
      </c>
      <c r="D4" s="3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5AA5-AA74-4EE8-B660-52E5D3005734}">
  <dimension ref="A1:I17"/>
  <sheetViews>
    <sheetView tabSelected="1" workbookViewId="0">
      <selection activeCell="C18" sqref="C18"/>
    </sheetView>
  </sheetViews>
  <sheetFormatPr baseColWidth="10" defaultColWidth="20.42578125" defaultRowHeight="15" x14ac:dyDescent="0.25"/>
  <sheetData>
    <row r="1" spans="1:9" x14ac:dyDescent="0.25">
      <c r="A1" t="s">
        <v>57</v>
      </c>
      <c r="B1" t="s">
        <v>58</v>
      </c>
      <c r="C1" t="s">
        <v>59</v>
      </c>
      <c r="D1" t="s">
        <v>60</v>
      </c>
      <c r="G1" t="s">
        <v>58</v>
      </c>
      <c r="H1" t="s">
        <v>59</v>
      </c>
      <c r="I1" t="s">
        <v>60</v>
      </c>
    </row>
    <row r="2" spans="1:9" x14ac:dyDescent="0.25">
      <c r="A2" t="s">
        <v>61</v>
      </c>
      <c r="B2">
        <v>76</v>
      </c>
      <c r="C2">
        <v>70</v>
      </c>
      <c r="D2">
        <v>22</v>
      </c>
      <c r="F2" t="s">
        <v>63</v>
      </c>
      <c r="G2">
        <f>MIN(B2:B16)</f>
        <v>12</v>
      </c>
      <c r="H2">
        <f>MIN(C2:C16)</f>
        <v>31</v>
      </c>
      <c r="I2">
        <f t="shared" ref="H2:I2" si="0">MIN(D2:D16)</f>
        <v>20</v>
      </c>
    </row>
    <row r="3" spans="1:9" x14ac:dyDescent="0.25">
      <c r="A3" t="s">
        <v>62</v>
      </c>
      <c r="B3">
        <v>30</v>
      </c>
      <c r="C3">
        <v>73</v>
      </c>
      <c r="D3">
        <v>40</v>
      </c>
      <c r="F3" t="s">
        <v>65</v>
      </c>
      <c r="G3">
        <f>_xlfn.QUARTILE.INC(B2:B16,1)</f>
        <v>30</v>
      </c>
      <c r="H3">
        <f t="shared" ref="H3:I3" si="1">_xlfn.QUARTILE.INC(C2:C16,1)</f>
        <v>46.5</v>
      </c>
      <c r="I3">
        <f t="shared" si="1"/>
        <v>31.5</v>
      </c>
    </row>
    <row r="4" spans="1:9" x14ac:dyDescent="0.25">
      <c r="A4" t="s">
        <v>64</v>
      </c>
      <c r="B4">
        <v>80</v>
      </c>
      <c r="C4">
        <v>43</v>
      </c>
      <c r="D4">
        <v>56</v>
      </c>
      <c r="F4" t="s">
        <v>67</v>
      </c>
      <c r="G4">
        <f>_xlfn.QUARTILE.INC(B1:B15,2)</f>
        <v>47</v>
      </c>
      <c r="H4">
        <f t="shared" ref="H4:I4" si="2">_xlfn.QUARTILE.INC(C1:C15,2)</f>
        <v>65</v>
      </c>
      <c r="I4">
        <f t="shared" si="2"/>
        <v>53.5</v>
      </c>
    </row>
    <row r="5" spans="1:9" x14ac:dyDescent="0.25">
      <c r="A5" t="s">
        <v>66</v>
      </c>
      <c r="B5">
        <v>29</v>
      </c>
      <c r="C5">
        <v>48</v>
      </c>
      <c r="D5">
        <v>65</v>
      </c>
      <c r="F5" t="s">
        <v>69</v>
      </c>
      <c r="G5">
        <f>_xlfn.QUARTILE.INC(B2:B16,3)</f>
        <v>67</v>
      </c>
      <c r="H5">
        <f t="shared" ref="H5:I5" si="3">_xlfn.QUARTILE.INC(C2:C16,3)</f>
        <v>72</v>
      </c>
      <c r="I5">
        <f t="shared" si="3"/>
        <v>67</v>
      </c>
    </row>
    <row r="6" spans="1:9" x14ac:dyDescent="0.25">
      <c r="A6" t="s">
        <v>68</v>
      </c>
      <c r="B6">
        <v>70</v>
      </c>
      <c r="C6">
        <v>100</v>
      </c>
      <c r="D6">
        <v>74</v>
      </c>
      <c r="F6" t="s">
        <v>71</v>
      </c>
      <c r="G6">
        <f>MAX(B:B)</f>
        <v>95</v>
      </c>
      <c r="H6">
        <f t="shared" ref="H6:I6" si="4">MAX(C:C)</f>
        <v>100</v>
      </c>
      <c r="I6">
        <f t="shared" si="4"/>
        <v>92</v>
      </c>
    </row>
    <row r="7" spans="1:9" x14ac:dyDescent="0.25">
      <c r="A7" t="s">
        <v>70</v>
      </c>
      <c r="B7">
        <v>41</v>
      </c>
      <c r="C7">
        <v>45</v>
      </c>
      <c r="D7">
        <v>92</v>
      </c>
    </row>
    <row r="8" spans="1:9" x14ac:dyDescent="0.25">
      <c r="A8" t="s">
        <v>72</v>
      </c>
      <c r="B8">
        <v>55</v>
      </c>
      <c r="C8">
        <v>55</v>
      </c>
      <c r="D8">
        <v>20</v>
      </c>
    </row>
    <row r="9" spans="1:9" x14ac:dyDescent="0.25">
      <c r="A9" t="s">
        <v>73</v>
      </c>
      <c r="B9">
        <v>30</v>
      </c>
      <c r="C9">
        <v>33</v>
      </c>
      <c r="D9">
        <v>79</v>
      </c>
    </row>
    <row r="10" spans="1:9" x14ac:dyDescent="0.25">
      <c r="A10" t="s">
        <v>37</v>
      </c>
      <c r="B10">
        <v>12</v>
      </c>
      <c r="C10">
        <v>61</v>
      </c>
      <c r="D10">
        <v>66</v>
      </c>
    </row>
    <row r="11" spans="1:9" x14ac:dyDescent="0.25">
      <c r="A11" t="s">
        <v>74</v>
      </c>
      <c r="B11">
        <v>64</v>
      </c>
      <c r="C11">
        <v>71</v>
      </c>
      <c r="D11">
        <v>51</v>
      </c>
    </row>
    <row r="12" spans="1:9" x14ac:dyDescent="0.25">
      <c r="A12" t="s">
        <v>75</v>
      </c>
      <c r="B12">
        <v>34</v>
      </c>
      <c r="C12">
        <v>50</v>
      </c>
      <c r="D12">
        <v>68</v>
      </c>
    </row>
    <row r="13" spans="1:9" x14ac:dyDescent="0.25">
      <c r="A13" t="s">
        <v>76</v>
      </c>
      <c r="B13">
        <v>95</v>
      </c>
      <c r="C13">
        <v>99</v>
      </c>
      <c r="D13">
        <v>29</v>
      </c>
    </row>
    <row r="14" spans="1:9" x14ac:dyDescent="0.25">
      <c r="A14" t="s">
        <v>77</v>
      </c>
      <c r="B14">
        <v>53</v>
      </c>
      <c r="C14">
        <v>96</v>
      </c>
      <c r="D14">
        <v>39</v>
      </c>
    </row>
    <row r="15" spans="1:9" x14ac:dyDescent="0.25">
      <c r="A15" t="s">
        <v>78</v>
      </c>
      <c r="B15">
        <v>26</v>
      </c>
      <c r="C15">
        <v>69</v>
      </c>
      <c r="D15">
        <v>34</v>
      </c>
    </row>
    <row r="16" spans="1:9" x14ac:dyDescent="0.25">
      <c r="A16" t="s">
        <v>79</v>
      </c>
      <c r="B16">
        <v>60</v>
      </c>
      <c r="C16">
        <v>31</v>
      </c>
      <c r="D16">
        <v>27</v>
      </c>
    </row>
    <row r="17" spans="5:5" x14ac:dyDescent="0.25">
      <c r="E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Objectif TP 1</vt:lpstr>
      <vt:lpstr>Feuil2</vt:lpstr>
      <vt:lpstr>Base de données modèle</vt:lpstr>
      <vt:lpstr>Feuil1</vt:lpstr>
      <vt:lpstr>Exercice</vt:lpstr>
      <vt:lpstr>Feuil4</vt:lpstr>
      <vt:lpstr>Feuil5</vt:lpstr>
      <vt:lpstr>Feuil6</vt:lpstr>
      <vt:lpstr>Statistitque descriptve</vt:lpstr>
      <vt:lpstr>revenu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EVRARD</dc:creator>
  <cp:lastModifiedBy>Allassane BAMBA</cp:lastModifiedBy>
  <dcterms:created xsi:type="dcterms:W3CDTF">2022-04-07T08:28:35Z</dcterms:created>
  <dcterms:modified xsi:type="dcterms:W3CDTF">2022-04-11T12:06:38Z</dcterms:modified>
</cp:coreProperties>
</file>