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 activeTab="1"/>
  </bookViews>
  <sheets>
    <sheet name="原始数据" sheetId="1" r:id="rId1"/>
    <sheet name="统计" sheetId="2" r:id="rId2"/>
    <sheet name="按推荐全统计" sheetId="3" r:id="rId3"/>
    <sheet name="正向不划线+反划线" sheetId="4" r:id="rId4"/>
    <sheet name="只统计未划线" sheetId="5" r:id="rId5"/>
    <sheet name="图" sheetId="6" r:id="rId6"/>
    <sheet name="Sheet1" sheetId="7" r:id="rId7"/>
  </sheets>
  <definedNames>
    <definedName name="_xlnm._FilterDatabase" localSheetId="1" hidden="1">统计!$A$5:$S$58</definedName>
    <definedName name="_xlnm._FilterDatabase" localSheetId="6" hidden="1">Sheet1!$A$1:$Q$37</definedName>
    <definedName name="_xlnm._FilterDatabase" localSheetId="0" hidden="1">原始数据!$A$1:$A$1</definedName>
    <definedName name="_xlnm._FilterDatabase" localSheetId="4" hidden="1">只统计未划线!$A$5:$P$113</definedName>
    <definedName name="_xlnm.Print_Area" localSheetId="5">图!$A$1:$AC$38</definedName>
  </definedNames>
  <calcPr calcId="144525"/>
</workbook>
</file>

<file path=xl/comments1.xml><?xml version="1.0" encoding="utf-8"?>
<comments xmlns="http://schemas.openxmlformats.org/spreadsheetml/2006/main">
  <authors>
    <author>RF</author>
  </authors>
  <commentList>
    <comment ref="B5" authorId="0">
      <text>
        <r>
          <rPr>
            <sz val="9"/>
            <rFont val="宋体"/>
            <charset val="134"/>
          </rPr>
          <t>复制粘贴</t>
        </r>
      </text>
    </comment>
    <comment ref="C5" authorId="0">
      <text>
        <r>
          <rPr>
            <sz val="9"/>
            <rFont val="宋体"/>
            <charset val="134"/>
          </rPr>
          <t>复制粘贴</t>
        </r>
      </text>
    </comment>
    <comment ref="D5" authorId="0">
      <text>
        <r>
          <rPr>
            <sz val="9"/>
            <rFont val="宋体"/>
            <charset val="134"/>
          </rPr>
          <t>复制粘贴</t>
        </r>
      </text>
    </comment>
    <comment ref="E5" authorId="0">
      <text>
        <r>
          <rPr>
            <sz val="9"/>
            <rFont val="宋体"/>
            <charset val="134"/>
          </rPr>
          <t>复制粘贴</t>
        </r>
      </text>
    </comment>
    <comment ref="F5" authorId="0">
      <text>
        <r>
          <rPr>
            <sz val="9"/>
            <rFont val="宋体"/>
            <charset val="134"/>
          </rPr>
          <t xml:space="preserve">复制粘贴
</t>
        </r>
      </text>
    </comment>
    <comment ref="G5" authorId="0">
      <text>
        <r>
          <rPr>
            <sz val="9"/>
            <rFont val="宋体"/>
            <charset val="134"/>
          </rPr>
          <t xml:space="preserve">手动输入
</t>
        </r>
      </text>
    </comment>
    <comment ref="H5" authorId="0">
      <text>
        <r>
          <rPr>
            <sz val="9"/>
            <rFont val="宋体"/>
            <charset val="134"/>
          </rPr>
          <t xml:space="preserve">复制粘贴
</t>
        </r>
      </text>
    </comment>
    <comment ref="K5" authorId="0">
      <text>
        <r>
          <rPr>
            <sz val="9"/>
            <rFont val="宋体"/>
            <charset val="134"/>
          </rPr>
          <t>手动输入</t>
        </r>
      </text>
    </comment>
    <comment ref="L5" authorId="0">
      <text>
        <r>
          <rPr>
            <sz val="9"/>
            <rFont val="宋体"/>
            <charset val="134"/>
          </rPr>
          <t>公式自动填写</t>
        </r>
      </text>
    </comment>
    <comment ref="M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N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O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P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Q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R5" authorId="0">
      <text>
        <r>
          <rPr>
            <sz val="9"/>
            <rFont val="宋体"/>
            <charset val="134"/>
          </rPr>
          <t xml:space="preserve">公式自动填写
</t>
        </r>
      </text>
    </comment>
    <comment ref="S5" authorId="0">
      <text>
        <r>
          <rPr>
            <sz val="9"/>
            <rFont val="宋体"/>
            <charset val="134"/>
          </rPr>
          <t>手动输入</t>
        </r>
      </text>
    </comment>
  </commentList>
</comments>
</file>

<file path=xl/sharedStrings.xml><?xml version="1.0" encoding="utf-8"?>
<sst xmlns="http://schemas.openxmlformats.org/spreadsheetml/2006/main" count="215">
  <si>
    <t>模型</t>
  </si>
  <si>
    <t>时间</t>
  </si>
  <si>
    <t>联赛</t>
  </si>
  <si>
    <t>主队(初)(即时)客队</t>
  </si>
  <si>
    <t>推荐</t>
  </si>
  <si>
    <t>P4</t>
  </si>
  <si>
    <t>26号01:30</t>
  </si>
  <si>
    <t>西甲</t>
  </si>
  <si>
    <t>埃瓦尔(-0.25)(0)巴伦西亚</t>
  </si>
  <si>
    <t>主</t>
  </si>
  <si>
    <t>26号03:15</t>
  </si>
  <si>
    <t>英超</t>
  </si>
  <si>
    <t>切尔西(-0.5)(-0.75)曼彻斯特城</t>
  </si>
  <si>
    <t>客</t>
  </si>
  <si>
    <t>P3</t>
  </si>
  <si>
    <t>27号03:00</t>
  </si>
  <si>
    <t>意乙</t>
  </si>
  <si>
    <t>史泰比亚(0.5)(0.25)利沃诺</t>
  </si>
  <si>
    <t>弗洛西诺尼(0.5)(0.25)希塔德拉</t>
  </si>
  <si>
    <t>27号22:30</t>
  </si>
  <si>
    <t>俄超</t>
  </si>
  <si>
    <t>喀山鲁宾(-0.25)(-0.25)莫斯科火车头</t>
  </si>
  <si>
    <t>27号23:00</t>
  </si>
  <si>
    <t>塞尔塔(-1)(-1)巴塞罗那</t>
  </si>
  <si>
    <t>27号20:00</t>
  </si>
  <si>
    <t>德丙</t>
  </si>
  <si>
    <t>凯泽斯劳滕(0.5)(0.25)维多利科隆</t>
  </si>
  <si>
    <t>曼海姆(0.5)(0.25)慕士达</t>
  </si>
  <si>
    <t>杜伊斯堡(0.5)(0.25)哈雷斯彻</t>
  </si>
  <si>
    <t>P5</t>
  </si>
  <si>
    <t>28号21:30</t>
  </si>
  <si>
    <t>德乙</t>
  </si>
  <si>
    <t>基尔高士丁(-0.5)(-0.5)纽伦堡</t>
  </si>
  <si>
    <t>28号20:00</t>
  </si>
  <si>
    <t>莱万特(0)(0)皇家贝蒂斯</t>
  </si>
  <si>
    <t>29号04:00</t>
  </si>
  <si>
    <t>西班牙人(-1)(-1.25)皇家马德里</t>
  </si>
  <si>
    <t>芬乙</t>
  </si>
  <si>
    <t>GBK科科拉(0.5)(0.5)PS凯米</t>
  </si>
  <si>
    <t>28号23:00</t>
  </si>
  <si>
    <t>西乙</t>
  </si>
  <si>
    <t>希洪竞技(0.5)(0.5)卢高</t>
  </si>
  <si>
    <t>A1</t>
  </si>
  <si>
    <t>28号21:00</t>
  </si>
  <si>
    <t>波兰超</t>
  </si>
  <si>
    <t>乔治罗尼亚(0.5)(0.5)列治亚</t>
  </si>
  <si>
    <t>30号01:00</t>
  </si>
  <si>
    <t>丹麦超</t>
  </si>
  <si>
    <t>欧登塞(0.5)(0.75)利恩比</t>
  </si>
  <si>
    <t>30号03:00</t>
  </si>
  <si>
    <t>希塔德拉(0.5)(0.5)佩鲁贾</t>
  </si>
  <si>
    <t>01号01:00</t>
  </si>
  <si>
    <t>英冠</t>
  </si>
  <si>
    <t>卡迪夫城(0.5)(0.5)查尔顿</t>
  </si>
  <si>
    <t>01号01:30</t>
  </si>
  <si>
    <t>马洛卡(-0.25)(-0.25)塞尔塔</t>
  </si>
  <si>
    <t>意甲</t>
  </si>
  <si>
    <t>都灵(-0.75)(-0.75)拉齐奥</t>
  </si>
  <si>
    <t>01号03:00</t>
  </si>
  <si>
    <t>莱加内斯(-0.25)(-0.5)塞维利亚</t>
  </si>
  <si>
    <t>01号03:45</t>
  </si>
  <si>
    <t>热那亚(-1)(-1.25)尤文图斯</t>
  </si>
  <si>
    <t>P2</t>
  </si>
  <si>
    <t>C4</t>
  </si>
  <si>
    <t>A3</t>
  </si>
  <si>
    <t>02号02:00</t>
  </si>
  <si>
    <t>葡超</t>
  </si>
  <si>
    <t>比兰尼塞斯(0.25)(0)唐迪拉</t>
  </si>
  <si>
    <t>01号22:30</t>
  </si>
  <si>
    <t>坦波夫斯巴达(-1.75)(-1.5)圣彼得堡泽尼特</t>
  </si>
  <si>
    <t>01号23:59</t>
  </si>
  <si>
    <t>普雷斯顿(0.25)(0)德比郡</t>
  </si>
  <si>
    <t>02号03:45</t>
  </si>
  <si>
    <t>史帕尔(-0.75)(-1)AC米兰</t>
  </si>
  <si>
    <t>01号22:00</t>
  </si>
  <si>
    <t>波兰乙</t>
  </si>
  <si>
    <t>埃尔布隆格(-0.5)(-0.75)西德尔策</t>
  </si>
  <si>
    <t>02号01:00</t>
  </si>
  <si>
    <t>丹麦乙</t>
  </si>
  <si>
    <t>斯科修夫(0.5)(0.5)达伦</t>
  </si>
  <si>
    <t>格罗巴斯帕奇(-0.5)(-0.75)慕尼黑1860</t>
  </si>
  <si>
    <t>维多利科隆(-1.25)(-1.25)维尔茨堡踢球者</t>
  </si>
  <si>
    <t>P4/C4</t>
  </si>
  <si>
    <t>P2/C4/P4</t>
  </si>
  <si>
    <t>03号01:30</t>
  </si>
  <si>
    <t>韦斯卡(0.5)(0.5)拉斯帕尔马斯</t>
  </si>
  <si>
    <t>04号01:00</t>
  </si>
  <si>
    <t>埃斯比约(-0.25)(-0.25)霍森斯</t>
  </si>
  <si>
    <t>03号23:59</t>
  </si>
  <si>
    <t>捷乙</t>
  </si>
  <si>
    <t>治鲁迪(-1.5)(-1.25)帕尔杜比斯</t>
  </si>
  <si>
    <t>公众号
AI球探</t>
  </si>
  <si>
    <t>总体情况</t>
  </si>
  <si>
    <t>总场次</t>
  </si>
  <si>
    <t>黑</t>
  </si>
  <si>
    <t>红</t>
  </si>
  <si>
    <t>胜率</t>
  </si>
  <si>
    <t>划线</t>
  </si>
  <si>
    <t>数量</t>
  </si>
  <si>
    <t>未划线情况</t>
  </si>
  <si>
    <t>未划线</t>
  </si>
  <si>
    <t>划线情况</t>
  </si>
  <si>
    <t>序号</t>
  </si>
  <si>
    <t>比分</t>
  </si>
  <si>
    <t>亚盘</t>
  </si>
  <si>
    <t>是否划线</t>
  </si>
  <si>
    <t>盘口转化</t>
  </si>
  <si>
    <t>打出</t>
  </si>
  <si>
    <t>盘差值</t>
  </si>
  <si>
    <t>赔率</t>
  </si>
  <si>
    <t>赛果</t>
  </si>
  <si>
    <t>结果</t>
  </si>
  <si>
    <t>星期</t>
  </si>
  <si>
    <t>日期</t>
  </si>
  <si>
    <t>1-0</t>
  </si>
  <si>
    <t>平手</t>
  </si>
  <si>
    <t>否</t>
  </si>
  <si>
    <t>2-1</t>
  </si>
  <si>
    <t>受让半球</t>
  </si>
  <si>
    <t>平手/半球</t>
  </si>
  <si>
    <t>2-3</t>
  </si>
  <si>
    <t>半球</t>
  </si>
  <si>
    <t>0-2</t>
  </si>
  <si>
    <t>是</t>
  </si>
  <si>
    <t>半球/一球</t>
  </si>
  <si>
    <t>一球</t>
  </si>
  <si>
    <t>2-2</t>
  </si>
  <si>
    <t>受让球半</t>
  </si>
  <si>
    <t>一球/球半</t>
  </si>
  <si>
    <t>3-0</t>
  </si>
  <si>
    <t>球半</t>
  </si>
  <si>
    <t>0-0</t>
  </si>
  <si>
    <t>球半/两球</t>
  </si>
  <si>
    <t>两球</t>
  </si>
  <si>
    <t>1-1</t>
  </si>
  <si>
    <t>受让半球/一球</t>
  </si>
  <si>
    <t>受让平手/半球</t>
  </si>
  <si>
    <t>4-2</t>
  </si>
  <si>
    <t>0-1</t>
  </si>
  <si>
    <t>受让一球/球半</t>
  </si>
  <si>
    <t>3-1</t>
  </si>
  <si>
    <t>受让一球</t>
  </si>
  <si>
    <t>2-0</t>
  </si>
  <si>
    <t>1-2</t>
  </si>
  <si>
    <t>受让球半/两球</t>
  </si>
  <si>
    <t>受让两球</t>
  </si>
  <si>
    <t>5-1</t>
  </si>
  <si>
    <t>P4/A3</t>
  </si>
  <si>
    <t>0-3</t>
  </si>
  <si>
    <t>P4/P2</t>
  </si>
  <si>
    <t>1-3</t>
  </si>
  <si>
    <t>2-4</t>
  </si>
  <si>
    <t>Q1</t>
  </si>
  <si>
    <t>04号23:30</t>
  </si>
  <si>
    <t>莫斯科斯巴达(1)(0.75)坦波夫斯巴达</t>
  </si>
  <si>
    <t>05号01:30</t>
  </si>
  <si>
    <t>莫斯科火车头(0.75)(0.75)PFC索治</t>
  </si>
  <si>
    <t>04号23:00</t>
  </si>
  <si>
    <t>桑坦德竞技(-0.5)(-0.5)艾尔切</t>
  </si>
  <si>
    <t>04号18:40</t>
  </si>
  <si>
    <t>波兰甲</t>
  </si>
  <si>
    <t>马特斯(0.5)(0.5)台基</t>
  </si>
  <si>
    <t>04号20:00</t>
  </si>
  <si>
    <t>白俄乙</t>
  </si>
  <si>
    <t>奥斯波维奇(1.75)(1.75)迪尼普罗加切夫</t>
  </si>
  <si>
    <t>04号23:40</t>
  </si>
  <si>
    <t>瓦塔波兹南(0.5)(0.5)涅波沃米采</t>
  </si>
  <si>
    <t>06号01:00</t>
  </si>
  <si>
    <t>白俄超</t>
  </si>
  <si>
    <t>鲁赫布雷斯特(-0.5)(-0.5)明斯克迪纳摩</t>
  </si>
  <si>
    <t>05号21:30</t>
  </si>
  <si>
    <t>乌法(0.25)(0.25)乌拉尔</t>
  </si>
  <si>
    <t>07号04:00</t>
  </si>
  <si>
    <t>摩里伦斯(-0.75)(-0.75)里斯本竞技</t>
  </si>
  <si>
    <r>
      <rPr>
        <b/>
        <sz val="7.5"/>
        <color rgb="FF333333"/>
        <rFont val="宋体"/>
        <charset val="134"/>
      </rPr>
      <t>受让半球</t>
    </r>
    <r>
      <rPr>
        <b/>
        <sz val="7.5"/>
        <color rgb="FF333333"/>
        <rFont val="Microsoft YaHei UI"/>
        <charset val="134"/>
      </rPr>
      <t>/</t>
    </r>
    <r>
      <rPr>
        <b/>
        <sz val="7.5"/>
        <color rgb="FF333333"/>
        <rFont val="宋体"/>
        <charset val="134"/>
      </rPr>
      <t>一球</t>
    </r>
  </si>
  <si>
    <t>06号10:10</t>
  </si>
  <si>
    <t>美女挑杯</t>
  </si>
  <si>
    <t>波特兰荆棘女足(0.25)(0.25)华盛顿精神女足</t>
  </si>
  <si>
    <t>08号03:45</t>
  </si>
  <si>
    <t>AC米兰(-0.25)(-0.25)尤文图斯</t>
  </si>
  <si>
    <t>07号18:00</t>
  </si>
  <si>
    <t>越南甲</t>
  </si>
  <si>
    <t>甫宪(0.75)(0.75)安江</t>
  </si>
  <si>
    <t>芹苴(0.5)(0.75)多乐</t>
  </si>
  <si>
    <t>08号02:00</t>
  </si>
  <si>
    <t>以超</t>
  </si>
  <si>
    <t>比尔舒华夏普尔(-1)(-1)特拉维夫马卡比</t>
  </si>
  <si>
    <t>艾斯马度华(-0.25)(-0.25)卡迪斯</t>
  </si>
  <si>
    <t>09号01:30</t>
  </si>
  <si>
    <t>热那亚(-0.75)(-1)那不勒斯</t>
  </si>
  <si>
    <t>09号01:00</t>
  </si>
  <si>
    <t>谢菲尔德联队(-0.25)(-0.25)狼队</t>
  </si>
  <si>
    <t>09号03:15</t>
  </si>
  <si>
    <t>布莱顿(-1)(-1)利物浦</t>
  </si>
  <si>
    <t>08号23:59</t>
  </si>
  <si>
    <t>西布罗姆维奇(0.75)(0.75)德比郡</t>
  </si>
  <si>
    <t>10号03:45</t>
  </si>
  <si>
    <t>维罗纳(-0.75)(-1)国际米兰</t>
  </si>
  <si>
    <t>公众号
AI稳胆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</si>
  <si>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</si>
  <si>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</si>
  <si>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</si>
  <si>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</si>
  <si>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</si>
  <si>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</si>
  <si>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</si>
  <si>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返还</t>
  </si>
  <si>
    <t>场次</t>
  </si>
  <si>
    <t/>
  </si>
  <si>
    <t>0</t>
  </si>
  <si>
    <t>按推荐全统计（包含划线场次）</t>
  </si>
  <si>
    <t>正向不划线+反划线场次统计</t>
  </si>
  <si>
    <t>未划线场次统计</t>
  </si>
  <si>
    <t>合计</t>
  </si>
  <si>
    <t>/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</si>
</sst>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;[Red]\-0.00\ "/>
    <numFmt numFmtId="177" formatCode="0.00_ "/>
    <numFmt numFmtId="178" formatCode="0.000_ "/>
    <numFmt numFmtId="179" formatCode="0.0%"/>
    <numFmt numFmtId="180" formatCode="yyyy/m/d\ h:mm;@"/>
    <numFmt numFmtId="181" formatCode="0_ "/>
    <numFmt numFmtId="182" formatCode="[$-804]aaaa;@"/>
  </numFmts>
  <fonts count="50">
    <font>
      <sz val="11"/>
      <color theme="1"/>
      <name val="等线"/>
      <charset val="134"/>
      <scheme val="minor"/>
    </font>
    <font>
      <b/>
      <sz val="7.5"/>
      <color rgb="FF333333"/>
      <name val="Microsoft YaHei UI"/>
      <charset val="134"/>
    </font>
    <font>
      <b/>
      <sz val="7.5"/>
      <color rgb="FF4499FF"/>
      <name val="Microsoft YaHei UI"/>
      <charset val="134"/>
    </font>
    <font>
      <b/>
      <sz val="7.5"/>
      <color rgb="FF449999"/>
      <name val="Microsoft YaHei UI"/>
      <charset val="134"/>
    </font>
    <font>
      <b/>
      <sz val="7.5"/>
      <color rgb="FFFFA500"/>
      <name val="Microsoft YaHei UI"/>
      <charset val="134"/>
    </font>
    <font>
      <b/>
      <sz val="7.5"/>
      <color rgb="FF44AA00"/>
      <name val="Microsoft YaHei UI"/>
      <charset val="134"/>
    </font>
    <font>
      <b/>
      <sz val="7.5"/>
      <color rgb="FFFF0000"/>
      <name val="Microsoft YaHei UI"/>
      <charset val="134"/>
    </font>
    <font>
      <b/>
      <sz val="7.5"/>
      <color rgb="FF449900"/>
      <name val="Microsoft YaHei UI"/>
      <charset val="134"/>
    </font>
    <font>
      <b/>
      <sz val="7.5"/>
      <color rgb="FFFF00FF"/>
      <name val="Microsoft YaHei UI"/>
      <charset val="134"/>
    </font>
    <font>
      <b/>
      <sz val="9"/>
      <color rgb="FF333333"/>
      <name val="Microsoft YaHei UI"/>
      <charset val="134"/>
    </font>
    <font>
      <b/>
      <sz val="7.5"/>
      <color theme="1"/>
      <name val="Microsoft YaHei UI"/>
      <charset val="134"/>
    </font>
    <font>
      <sz val="11"/>
      <color theme="0"/>
      <name val="等线"/>
      <charset val="134"/>
      <scheme val="minor"/>
    </font>
    <font>
      <b/>
      <sz val="12"/>
      <name val="微软雅黑"/>
      <charset val="134"/>
    </font>
    <font>
      <b/>
      <sz val="9"/>
      <color rgb="FFFF0000"/>
      <name val="Microsoft YaHei UI"/>
      <charset val="134"/>
    </font>
    <font>
      <b/>
      <sz val="7.5"/>
      <name val="Microsoft YaHei UI"/>
      <charset val="134"/>
    </font>
    <font>
      <b/>
      <sz val="7.5"/>
      <color theme="0"/>
      <name val="Microsoft YaHei UI"/>
      <charset val="134"/>
    </font>
    <font>
      <b/>
      <sz val="18"/>
      <color rgb="FFFF0000"/>
      <name val="Microsoft YaHei UI"/>
      <charset val="134"/>
    </font>
    <font>
      <b/>
      <sz val="12"/>
      <color rgb="FFFF0000"/>
      <name val="Microsoft YaHei UI"/>
      <charset val="134"/>
    </font>
    <font>
      <b/>
      <sz val="7.5"/>
      <color rgb="FF00FF00"/>
      <name val="等线"/>
      <charset val="134"/>
      <scheme val="minor"/>
    </font>
    <font>
      <b/>
      <sz val="7.5"/>
      <color theme="1"/>
      <name val="等线"/>
      <charset val="134"/>
      <scheme val="minor"/>
    </font>
    <font>
      <b/>
      <sz val="7.5"/>
      <color rgb="FFFF00FF"/>
      <name val="等线"/>
      <charset val="134"/>
      <scheme val="minor"/>
    </font>
    <font>
      <b/>
      <sz val="7.5"/>
      <color rgb="FFFF0000"/>
      <name val="等线"/>
      <charset val="134"/>
      <scheme val="minor"/>
    </font>
    <font>
      <b/>
      <sz val="7.5"/>
      <color rgb="FFFFA500"/>
      <name val="等线"/>
      <charset val="134"/>
      <scheme val="minor"/>
    </font>
    <font>
      <b/>
      <sz val="7.5"/>
      <color rgb="FF449999"/>
      <name val="等线"/>
      <charset val="134"/>
      <scheme val="minor"/>
    </font>
    <font>
      <b/>
      <sz val="7.5"/>
      <color rgb="FFCCAA00"/>
      <name val="等线"/>
      <charset val="134"/>
      <scheme val="minor"/>
    </font>
    <font>
      <b/>
      <sz val="7.5"/>
      <color rgb="FF4499FF"/>
      <name val="等线"/>
      <charset val="134"/>
      <scheme val="minor"/>
    </font>
    <font>
      <b/>
      <sz val="7.5"/>
      <color rgb="FF9370DB"/>
      <name val="等线"/>
      <charset val="134"/>
      <scheme val="minor"/>
    </font>
    <font>
      <sz val="8"/>
      <color theme="1"/>
      <name val="微软雅黑"/>
      <charset val="134"/>
    </font>
    <font>
      <b/>
      <sz val="7.5"/>
      <color rgb="FF449900"/>
      <name val="等线"/>
      <charset val="134"/>
      <scheme val="minor"/>
    </font>
    <font>
      <b/>
      <sz val="7.5"/>
      <color rgb="FF333333"/>
      <name val="宋体"/>
      <charset val="134"/>
    </font>
    <font>
      <b/>
      <sz val="7.5"/>
      <color rgb="FFCCAA00"/>
      <name val="Microsoft YaHei UI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F2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1" fillId="33" borderId="16" applyNumberFormat="0" applyAlignment="0" applyProtection="0">
      <alignment vertical="center"/>
    </xf>
    <xf numFmtId="0" fontId="45" fillId="33" borderId="13" applyNumberFormat="0" applyAlignment="0" applyProtection="0">
      <alignment vertical="center"/>
    </xf>
    <xf numFmtId="0" fontId="46" fillId="38" borderId="18" applyNumberForma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</cellStyleXfs>
  <cellXfs count="17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176" fontId="1" fillId="2" borderId="1" xfId="0" applyNumberFormat="1" applyFont="1" applyFill="1" applyBorder="1" applyAlignment="1">
      <alignment horizontal="center" vertical="center"/>
    </xf>
    <xf numFmtId="10" fontId="1" fillId="2" borderId="1" xfId="11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10" fontId="6" fillId="6" borderId="1" xfId="11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7" borderId="0" xfId="0" applyFont="1" applyFill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8" borderId="7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179" fontId="13" fillId="5" borderId="1" xfId="11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179" fontId="9" fillId="2" borderId="1" xfId="11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0" fillId="0" borderId="1" xfId="0" applyBorder="1"/>
    <xf numFmtId="0" fontId="14" fillId="2" borderId="1" xfId="0" applyFont="1" applyFill="1" applyBorder="1" applyAlignment="1">
      <alignment horizontal="center" vertical="center"/>
    </xf>
    <xf numFmtId="180" fontId="0" fillId="0" borderId="0" xfId="0" applyNumberFormat="1"/>
    <xf numFmtId="177" fontId="15" fillId="0" borderId="0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77" fontId="0" fillId="0" borderId="0" xfId="0" applyNumberFormat="1" applyAlignment="1" applyProtection="1">
      <protection locked="0"/>
    </xf>
    <xf numFmtId="17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center" vertical="center" wrapText="1"/>
    </xf>
    <xf numFmtId="49" fontId="1" fillId="8" borderId="5" xfId="0" applyNumberFormat="1" applyFont="1" applyFill="1" applyBorder="1" applyAlignment="1" applyProtection="1">
      <alignment horizontal="center" vertical="center"/>
    </xf>
    <xf numFmtId="49" fontId="1" fillId="8" borderId="6" xfId="0" applyNumberFormat="1" applyFont="1" applyFill="1" applyBorder="1" applyAlignment="1" applyProtection="1">
      <alignment horizontal="center" vertical="center"/>
    </xf>
    <xf numFmtId="0" fontId="16" fillId="2" borderId="9" xfId="0" applyNumberFormat="1" applyFont="1" applyFill="1" applyBorder="1" applyAlignment="1" applyProtection="1">
      <alignment horizontal="center" vertical="center"/>
    </xf>
    <xf numFmtId="177" fontId="1" fillId="9" borderId="9" xfId="0" applyNumberFormat="1" applyFont="1" applyFill="1" applyBorder="1" applyAlignment="1" applyProtection="1">
      <alignment horizontal="center" vertical="center"/>
    </xf>
    <xf numFmtId="177" fontId="1" fillId="8" borderId="1" xfId="0" applyNumberFormat="1" applyFont="1" applyFill="1" applyBorder="1" applyAlignment="1" applyProtection="1">
      <alignment horizontal="center" vertical="center"/>
    </xf>
    <xf numFmtId="49" fontId="1" fillId="8" borderId="7" xfId="0" applyNumberFormat="1" applyFont="1" applyFill="1" applyBorder="1" applyAlignment="1" applyProtection="1">
      <alignment horizontal="center" vertical="center"/>
    </xf>
    <xf numFmtId="49" fontId="1" fillId="8" borderId="8" xfId="0" applyNumberFormat="1" applyFont="1" applyFill="1" applyBorder="1" applyAlignment="1" applyProtection="1">
      <alignment horizontal="center" vertical="center"/>
    </xf>
    <xf numFmtId="0" fontId="16" fillId="2" borderId="10" xfId="0" applyNumberFormat="1" applyFont="1" applyFill="1" applyBorder="1" applyAlignment="1" applyProtection="1">
      <alignment horizontal="center" vertical="center"/>
    </xf>
    <xf numFmtId="177" fontId="1" fillId="9" borderId="11" xfId="0" applyNumberFormat="1" applyFont="1" applyFill="1" applyBorder="1" applyAlignment="1" applyProtection="1">
      <alignment horizontal="center" vertical="center"/>
    </xf>
    <xf numFmtId="49" fontId="1" fillId="8" borderId="2" xfId="0" applyNumberFormat="1" applyFont="1" applyFill="1" applyBorder="1" applyAlignment="1" applyProtection="1">
      <alignment horizontal="center" vertical="center"/>
    </xf>
    <xf numFmtId="49" fontId="1" fillId="8" borderId="4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/>
    </xf>
    <xf numFmtId="181" fontId="9" fillId="2" borderId="1" xfId="0" applyNumberFormat="1" applyFont="1" applyFill="1" applyBorder="1" applyAlignment="1" applyProtection="1">
      <alignment horizontal="center" vertical="center"/>
    </xf>
    <xf numFmtId="178" fontId="17" fillId="0" borderId="1" xfId="0" applyNumberFormat="1" applyFont="1" applyFill="1" applyBorder="1" applyAlignment="1" applyProtection="1">
      <alignment horizontal="center" vertical="center"/>
    </xf>
    <xf numFmtId="177" fontId="1" fillId="9" borderId="10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1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0" borderId="1" xfId="0" applyFont="1" applyFill="1" applyBorder="1" applyAlignment="1" applyProtection="1">
      <alignment horizontal="left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left" wrapText="1"/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7" fontId="0" fillId="0" borderId="0" xfId="0" applyNumberFormat="1" applyAlignment="1" applyProtection="1">
      <alignment horizontal="center"/>
    </xf>
    <xf numFmtId="177" fontId="1" fillId="6" borderId="1" xfId="0" applyNumberFormat="1" applyFont="1" applyFill="1" applyBorder="1" applyAlignment="1" applyProtection="1">
      <alignment horizontal="center" vertical="center"/>
    </xf>
    <xf numFmtId="179" fontId="13" fillId="0" borderId="1" xfId="11" applyNumberFormat="1" applyFont="1" applyFill="1" applyBorder="1" applyAlignment="1" applyProtection="1">
      <alignment horizontal="center" vertical="center"/>
    </xf>
    <xf numFmtId="179" fontId="9" fillId="2" borderId="1" xfId="11" applyNumberFormat="1" applyFont="1" applyFill="1" applyBorder="1" applyAlignment="1" applyProtection="1">
      <alignment horizontal="center" vertical="center"/>
    </xf>
    <xf numFmtId="177" fontId="13" fillId="5" borderId="1" xfId="0" applyNumberFormat="1" applyFont="1" applyFill="1" applyBorder="1" applyAlignment="1" applyProtection="1">
      <alignment horizontal="center" vertical="center" wrapText="1"/>
    </xf>
    <xf numFmtId="179" fontId="13" fillId="5" borderId="1" xfId="11" applyNumberFormat="1" applyFont="1" applyFill="1" applyBorder="1" applyAlignment="1" applyProtection="1">
      <alignment horizontal="center" vertical="center"/>
    </xf>
    <xf numFmtId="177" fontId="1" fillId="2" borderId="3" xfId="0" applyNumberFormat="1" applyFont="1" applyFill="1" applyBorder="1" applyAlignment="1" applyProtection="1">
      <alignment horizontal="center" vertical="center"/>
      <protection locked="0"/>
    </xf>
    <xf numFmtId="177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77" fontId="29" fillId="2" borderId="1" xfId="0" applyNumberFormat="1" applyFont="1" applyFill="1" applyBorder="1" applyAlignment="1" applyProtection="1">
      <alignment horizontal="center" vertical="center"/>
      <protection locked="0"/>
    </xf>
    <xf numFmtId="0" fontId="27" fillId="0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</xf>
    <xf numFmtId="182" fontId="1" fillId="2" borderId="1" xfId="0" applyNumberFormat="1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Protection="1">
      <protection locked="0"/>
    </xf>
    <xf numFmtId="177" fontId="15" fillId="0" borderId="0" xfId="0" applyNumberFormat="1" applyFont="1" applyFill="1" applyBorder="1" applyAlignment="1" applyProtection="1">
      <alignment horizontal="left" vertical="center"/>
      <protection locked="0"/>
    </xf>
    <xf numFmtId="177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4" tint="0.4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按推荐(包含划线)返还</a:t>
            </a:r>
            <a:endParaRPr sz="14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2962962962963"/>
          <c:w val="0.910055555555556"/>
          <c:h val="0.82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按推荐全统计!$I$2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按推荐全统计!$J$1:$P$1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按推荐全统计!$J$2:$P$2</c:f>
              <c:numCache>
                <c:formatCode>General</c:formatCode>
                <c:ptCount val="7"/>
                <c:pt idx="0">
                  <c:v>-2</c:v>
                </c:pt>
                <c:pt idx="1" c:formatCode="@">
                  <c:v>2.345</c:v>
                </c:pt>
                <c:pt idx="2" c:formatCode="@">
                  <c:v>1.075</c:v>
                </c:pt>
                <c:pt idx="3" c:formatCode="@">
                  <c:v>0.05</c:v>
                </c:pt>
                <c:pt idx="4" c:formatCode="@">
                  <c:v>1.74</c:v>
                </c:pt>
                <c:pt idx="5" c:formatCode="@">
                  <c:v>1.9</c:v>
                </c:pt>
                <c:pt idx="6" c:formatCode="@">
                  <c:v>1.3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正向不划线+反划线返还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2962962962963"/>
          <c:w val="0.910055555555556"/>
          <c:h val="0.82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图!$K$3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0166666666666667"/>
                  <c:y val="0.1138888888888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图!$L$2:$R$2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图!$L$3:$R$3</c:f>
              <c:numCache>
                <c:formatCode>@</c:formatCode>
                <c:ptCount val="7"/>
                <c:pt idx="0">
                  <c:v>1.9</c:v>
                </c:pt>
                <c:pt idx="1">
                  <c:v>2.345</c:v>
                </c:pt>
                <c:pt idx="2">
                  <c:v>2.825</c:v>
                </c:pt>
                <c:pt idx="3">
                  <c:v>0.05</c:v>
                </c:pt>
                <c:pt idx="4">
                  <c:v>-0.08</c:v>
                </c:pt>
                <c:pt idx="5">
                  <c:v>2.85</c:v>
                </c:pt>
                <c:pt idx="6">
                  <c:v>-0.72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未划线  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图!$U$4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图!$V$2:$AB$2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图!$V$4:$AB$4</c:f>
              <c:numCache>
                <c:formatCode>0.00%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  <c:pt idx="6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未划线  返还</a:t>
            </a:r>
            <a:endParaRPr sz="14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95416666666667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6296296296296"/>
          <c:w val="0.910055555555556"/>
          <c:h val="0.754953703703704"/>
        </c:manualLayout>
      </c:layout>
      <c:lineChart>
        <c:grouping val="standard"/>
        <c:varyColors val="0"/>
        <c:ser>
          <c:idx val="0"/>
          <c:order val="0"/>
          <c:tx>
            <c:strRef>
              <c:f>图!$U$3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66666666666667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图!$V$2:$AB$2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图!$V$3:$AB$3</c:f>
              <c:numCache>
                <c:formatCode>General</c:formatCode>
                <c:ptCount val="7"/>
                <c:pt idx="0">
                  <c:v>0</c:v>
                </c:pt>
                <c:pt idx="1" c:formatCode="@">
                  <c:v>2.345</c:v>
                </c:pt>
                <c:pt idx="2" c:formatCode="@">
                  <c:v>2.025</c:v>
                </c:pt>
                <c:pt idx="3" c:formatCode="@">
                  <c:v>0.05</c:v>
                </c:pt>
                <c:pt idx="4" c:formatCode="@">
                  <c:v>0.92</c:v>
                </c:pt>
                <c:pt idx="5" c:formatCode="@">
                  <c:v>2.4</c:v>
                </c:pt>
                <c:pt idx="6" c:formatCode="@">
                  <c:v>0.28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按推荐</a:t>
            </a:r>
            <a:r>
              <a:rPr lang="en-US" altLang="zh-CN"/>
              <a:t>(</a:t>
            </a:r>
            <a:r>
              <a:rPr altLang="en-US"/>
              <a:t>包含划线</a:t>
            </a:r>
            <a:r>
              <a:rPr lang="en-US" altLang="zh-CN"/>
              <a:t>)</a:t>
            </a:r>
            <a:r>
              <a:t>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按推荐全统计!$I$3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按推荐全统计!$J$1:$P$1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按推荐全统计!$J$3:$P$3</c:f>
              <c:numCache>
                <c:formatCode>0.00%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0.625</c:v>
                </c:pt>
                <c:pt idx="3">
                  <c:v>0.5</c:v>
                </c:pt>
                <c:pt idx="4">
                  <c:v>1</c:v>
                </c:pt>
                <c:pt idx="5">
                  <c:v>0.6</c:v>
                </c:pt>
                <c:pt idx="6">
                  <c:v>0.666666666666667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正向不划线+反划线返还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2962962962963"/>
          <c:w val="0.910055555555556"/>
          <c:h val="0.82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'正向不划线+反划线'!$O$2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0166666666666667"/>
                  <c:y val="0.1138888888888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'正向不划线+反划线'!$P$1:$V$1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'正向不划线+反划线'!$P$2:$V$2</c:f>
              <c:numCache>
                <c:formatCode>@</c:formatCode>
                <c:ptCount val="7"/>
                <c:pt idx="0">
                  <c:v>1.9</c:v>
                </c:pt>
                <c:pt idx="1">
                  <c:v>2.345</c:v>
                </c:pt>
                <c:pt idx="2">
                  <c:v>2.825</c:v>
                </c:pt>
                <c:pt idx="3">
                  <c:v>0.05</c:v>
                </c:pt>
                <c:pt idx="4">
                  <c:v>-0.08</c:v>
                </c:pt>
                <c:pt idx="5">
                  <c:v>2.85</c:v>
                </c:pt>
                <c:pt idx="6">
                  <c:v>-0.72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正向不划线</a:t>
            </a:r>
            <a:r>
              <a:rPr lang="en-US" altLang="zh-CN"/>
              <a:t>+</a:t>
            </a:r>
            <a:r>
              <a:t>反划线胜率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'正向不划线+反划线'!$O$3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'正向不划线+反划线'!$P$1:$V$1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'正向不划线+反划线'!$P$3:$V$3</c:f>
              <c:numCache>
                <c:formatCode>0.00%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0.75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未划线  返还</a:t>
            </a:r>
            <a:endParaRPr sz="14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95416666666667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6296296296296"/>
          <c:w val="0.910055555555556"/>
          <c:h val="0.754953703703704"/>
        </c:manualLayout>
      </c:layout>
      <c:lineChart>
        <c:grouping val="standard"/>
        <c:varyColors val="0"/>
        <c:ser>
          <c:idx val="0"/>
          <c:order val="0"/>
          <c:tx>
            <c:strRef>
              <c:f>只统计未划线!$I$2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66666666666667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只统计未划线!$J$1:$P$1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只统计未划线!$J$2:$P$2</c:f>
              <c:numCache>
                <c:formatCode>@</c:formatCode>
                <c:ptCount val="7"/>
                <c:pt idx="0">
                  <c:v>0</c:v>
                </c:pt>
                <c:pt idx="1">
                  <c:v>2.345</c:v>
                </c:pt>
                <c:pt idx="2">
                  <c:v>2.025</c:v>
                </c:pt>
                <c:pt idx="3">
                  <c:v>0.05</c:v>
                </c:pt>
                <c:pt idx="4">
                  <c:v>0.92</c:v>
                </c:pt>
                <c:pt idx="5">
                  <c:v>2.4</c:v>
                </c:pt>
                <c:pt idx="6">
                  <c:v>0.28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未划线  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只统计未划线!$I$3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只统计未划线!$J$1:$P$1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只统计未划线!$J$3:$P$3</c:f>
              <c:numCache>
                <c:formatCode>0.00%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  <c:pt idx="6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按推荐</a:t>
            </a:r>
            <a:r>
              <a:rPr lang="en-US" altLang="zh-CN"/>
              <a:t>(</a:t>
            </a:r>
            <a:r>
              <a:rPr altLang="en-US"/>
              <a:t>包含划线</a:t>
            </a:r>
            <a:r>
              <a:rPr lang="en-US" altLang="zh-CN"/>
              <a:t>)</a:t>
            </a:r>
            <a:r>
              <a:t>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图!$A$4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图!$B$2:$H$2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图!$B$4:$H$4</c:f>
              <c:numCache>
                <c:formatCode>0.00%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0.625</c:v>
                </c:pt>
                <c:pt idx="3">
                  <c:v>0.5</c:v>
                </c:pt>
                <c:pt idx="4">
                  <c:v>1</c:v>
                </c:pt>
                <c:pt idx="5">
                  <c:v>0.6</c:v>
                </c:pt>
                <c:pt idx="6">
                  <c:v>0.666666666666667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按推荐(包含划线)返还</a:t>
            </a:r>
            <a:endParaRPr sz="14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2962962962963"/>
          <c:w val="0.910055555555556"/>
          <c:h val="0.822222222222222"/>
        </c:manualLayout>
      </c:layout>
      <c:lineChart>
        <c:grouping val="standard"/>
        <c:varyColors val="0"/>
        <c:ser>
          <c:idx val="0"/>
          <c:order val="0"/>
          <c:tx>
            <c:strRef>
              <c:f>图!$A$3</c:f>
              <c:strCache>
                <c:ptCount val="1"/>
                <c:pt idx="0">
                  <c:v>返还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图!$B$2:$H$2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图!$B$3:$H$3</c:f>
              <c:numCache>
                <c:formatCode>0.00_ ;[Red]\-0.00\ </c:formatCode>
                <c:ptCount val="7"/>
                <c:pt idx="0">
                  <c:v>-2</c:v>
                </c:pt>
                <c:pt idx="1">
                  <c:v>2.345</c:v>
                </c:pt>
                <c:pt idx="2">
                  <c:v>1.075</c:v>
                </c:pt>
                <c:pt idx="3">
                  <c:v>0.05</c:v>
                </c:pt>
                <c:pt idx="4">
                  <c:v>1.74</c:v>
                </c:pt>
                <c:pt idx="5">
                  <c:v>1.9</c:v>
                </c:pt>
                <c:pt idx="6">
                  <c:v>1.3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正向不划线</a:t>
            </a:r>
            <a:r>
              <a:rPr lang="en-US" altLang="zh-CN"/>
              <a:t>+</a:t>
            </a:r>
            <a:r>
              <a:t>反划线胜率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1666666666667"/>
          <c:y val="0.144444444444444"/>
          <c:w val="0.910055555555556"/>
          <c:h val="0.75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图!$K$4</c:f>
              <c:strCache>
                <c:ptCount val="1"/>
                <c:pt idx="0">
                  <c:v>胜率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  <a:sp3d contourW="15875"/>
          </c:spPr>
          <c:marker>
            <c:symbol val="diamond"/>
            <c:size val="6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15"/>
                  <c:y val="-0.0083333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图!$L$2:$R$2</c:f>
              <c:strCache>
                <c:ptCount val="7"/>
                <c:pt idx="0" c:formatCode="@">
                  <c:v>星期一</c:v>
                </c:pt>
                <c:pt idx="1" c:formatCode="@">
                  <c:v>星期二</c:v>
                </c:pt>
                <c:pt idx="2" c:formatCode="@">
                  <c:v>星期三</c:v>
                </c:pt>
                <c:pt idx="3" c:formatCode="@">
                  <c:v>星期四</c:v>
                </c:pt>
                <c:pt idx="4" c:formatCode="@">
                  <c:v>星期五</c:v>
                </c:pt>
                <c:pt idx="5" c:formatCode="@">
                  <c:v>星期六</c:v>
                </c:pt>
                <c:pt idx="6" c:formatCode="@">
                  <c:v>星期日</c:v>
                </c:pt>
              </c:strCache>
            </c:strRef>
          </c:cat>
          <c:val>
            <c:numRef>
              <c:f>图!$L$4:$R$4</c:f>
              <c:numCache>
                <c:formatCode>0.00%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0.75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2647"/>
        <c:axId val="365031346"/>
      </c:lineChart>
      <c:catAx>
        <c:axId val="25452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65031346"/>
        <c:crosses val="autoZero"/>
        <c:auto val="1"/>
        <c:lblAlgn val="ctr"/>
        <c:lblOffset val="100"/>
        <c:noMultiLvlLbl val="0"/>
      </c:catAx>
      <c:valAx>
        <c:axId val="365031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2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263888888889"/>
          <c:y val="0.01574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35560</xdr:colOff>
      <xdr:row>5</xdr:row>
      <xdr:rowOff>170180</xdr:rowOff>
    </xdr:from>
    <xdr:to>
      <xdr:col>24</xdr:col>
      <xdr:colOff>340360</xdr:colOff>
      <xdr:row>21</xdr:row>
      <xdr:rowOff>109220</xdr:rowOff>
    </xdr:to>
    <xdr:graphicFrame>
      <xdr:nvGraphicFramePr>
        <xdr:cNvPr id="2" name="图表 1"/>
        <xdr:cNvGraphicFramePr/>
      </xdr:nvGraphicFramePr>
      <xdr:xfrm>
        <a:off x="10078085" y="104013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5</xdr:row>
      <xdr:rowOff>99060</xdr:rowOff>
    </xdr:from>
    <xdr:to>
      <xdr:col>16</xdr:col>
      <xdr:colOff>464820</xdr:colOff>
      <xdr:row>21</xdr:row>
      <xdr:rowOff>38100</xdr:rowOff>
    </xdr:to>
    <xdr:graphicFrame>
      <xdr:nvGraphicFramePr>
        <xdr:cNvPr id="3" name="图表 2"/>
        <xdr:cNvGraphicFramePr/>
      </xdr:nvGraphicFramePr>
      <xdr:xfrm>
        <a:off x="4782185" y="96901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27940</xdr:colOff>
      <xdr:row>5</xdr:row>
      <xdr:rowOff>154940</xdr:rowOff>
    </xdr:from>
    <xdr:to>
      <xdr:col>30</xdr:col>
      <xdr:colOff>332740</xdr:colOff>
      <xdr:row>21</xdr:row>
      <xdr:rowOff>93980</xdr:rowOff>
    </xdr:to>
    <xdr:graphicFrame>
      <xdr:nvGraphicFramePr>
        <xdr:cNvPr id="2" name="图表 1"/>
        <xdr:cNvGraphicFramePr/>
      </xdr:nvGraphicFramePr>
      <xdr:xfrm>
        <a:off x="15056485" y="102489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5</xdr:row>
      <xdr:rowOff>99060</xdr:rowOff>
    </xdr:from>
    <xdr:to>
      <xdr:col>22</xdr:col>
      <xdr:colOff>464820</xdr:colOff>
      <xdr:row>21</xdr:row>
      <xdr:rowOff>38100</xdr:rowOff>
    </xdr:to>
    <xdr:graphicFrame>
      <xdr:nvGraphicFramePr>
        <xdr:cNvPr id="3" name="图表 2"/>
        <xdr:cNvGraphicFramePr/>
      </xdr:nvGraphicFramePr>
      <xdr:xfrm>
        <a:off x="9768205" y="96901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35560</xdr:colOff>
      <xdr:row>5</xdr:row>
      <xdr:rowOff>170180</xdr:rowOff>
    </xdr:from>
    <xdr:to>
      <xdr:col>24</xdr:col>
      <xdr:colOff>340360</xdr:colOff>
      <xdr:row>21</xdr:row>
      <xdr:rowOff>109220</xdr:rowOff>
    </xdr:to>
    <xdr:graphicFrame>
      <xdr:nvGraphicFramePr>
        <xdr:cNvPr id="2" name="图表 1"/>
        <xdr:cNvGraphicFramePr/>
      </xdr:nvGraphicFramePr>
      <xdr:xfrm>
        <a:off x="10078085" y="104013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5</xdr:row>
      <xdr:rowOff>99060</xdr:rowOff>
    </xdr:from>
    <xdr:to>
      <xdr:col>16</xdr:col>
      <xdr:colOff>464820</xdr:colOff>
      <xdr:row>21</xdr:row>
      <xdr:rowOff>38100</xdr:rowOff>
    </xdr:to>
    <xdr:graphicFrame>
      <xdr:nvGraphicFramePr>
        <xdr:cNvPr id="3" name="图表 2"/>
        <xdr:cNvGraphicFramePr/>
      </xdr:nvGraphicFramePr>
      <xdr:xfrm>
        <a:off x="4782185" y="969010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4</xdr:row>
      <xdr:rowOff>171450</xdr:rowOff>
    </xdr:from>
    <xdr:to>
      <xdr:col>8</xdr:col>
      <xdr:colOff>534035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7620" y="857250"/>
        <a:ext cx="526605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</xdr:colOff>
      <xdr:row>20</xdr:row>
      <xdr:rowOff>0</xdr:rowOff>
    </xdr:from>
    <xdr:to>
      <xdr:col>8</xdr:col>
      <xdr:colOff>528955</xdr:colOff>
      <xdr:row>34</xdr:row>
      <xdr:rowOff>171450</xdr:rowOff>
    </xdr:to>
    <xdr:graphicFrame>
      <xdr:nvGraphicFramePr>
        <xdr:cNvPr id="3" name="图表 2"/>
        <xdr:cNvGraphicFramePr/>
      </xdr:nvGraphicFramePr>
      <xdr:xfrm>
        <a:off x="2540" y="3429000"/>
        <a:ext cx="526605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189230</xdr:colOff>
      <xdr:row>4</xdr:row>
      <xdr:rowOff>171450</xdr:rowOff>
    </xdr:from>
    <xdr:to>
      <xdr:col>18</xdr:col>
      <xdr:colOff>523240</xdr:colOff>
      <xdr:row>20</xdr:row>
      <xdr:rowOff>0</xdr:rowOff>
    </xdr:to>
    <xdr:graphicFrame>
      <xdr:nvGraphicFramePr>
        <xdr:cNvPr id="4" name="图表 3"/>
        <xdr:cNvGraphicFramePr/>
      </xdr:nvGraphicFramePr>
      <xdr:xfrm>
        <a:off x="5521325" y="857250"/>
        <a:ext cx="528510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189230</xdr:colOff>
      <xdr:row>20</xdr:row>
      <xdr:rowOff>0</xdr:rowOff>
    </xdr:from>
    <xdr:to>
      <xdr:col>18</xdr:col>
      <xdr:colOff>523240</xdr:colOff>
      <xdr:row>34</xdr:row>
      <xdr:rowOff>171450</xdr:rowOff>
    </xdr:to>
    <xdr:graphicFrame>
      <xdr:nvGraphicFramePr>
        <xdr:cNvPr id="5" name="图表 4"/>
        <xdr:cNvGraphicFramePr/>
      </xdr:nvGraphicFramePr>
      <xdr:xfrm>
        <a:off x="5521325" y="3429000"/>
        <a:ext cx="528510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189230</xdr:colOff>
      <xdr:row>4</xdr:row>
      <xdr:rowOff>171450</xdr:rowOff>
    </xdr:from>
    <xdr:to>
      <xdr:col>28</xdr:col>
      <xdr:colOff>523875</xdr:colOff>
      <xdr:row>20</xdr:row>
      <xdr:rowOff>0</xdr:rowOff>
    </xdr:to>
    <xdr:graphicFrame>
      <xdr:nvGraphicFramePr>
        <xdr:cNvPr id="6" name="图表 5"/>
        <xdr:cNvGraphicFramePr/>
      </xdr:nvGraphicFramePr>
      <xdr:xfrm>
        <a:off x="11064875" y="857250"/>
        <a:ext cx="528574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189230</xdr:colOff>
      <xdr:row>20</xdr:row>
      <xdr:rowOff>0</xdr:rowOff>
    </xdr:from>
    <xdr:to>
      <xdr:col>28</xdr:col>
      <xdr:colOff>523875</xdr:colOff>
      <xdr:row>34</xdr:row>
      <xdr:rowOff>171450</xdr:rowOff>
    </xdr:to>
    <xdr:graphicFrame>
      <xdr:nvGraphicFramePr>
        <xdr:cNvPr id="7" name="图表 6"/>
        <xdr:cNvGraphicFramePr/>
      </xdr:nvGraphicFramePr>
      <xdr:xfrm>
        <a:off x="11064875" y="3429000"/>
        <a:ext cx="528574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pane ySplit="1" topLeftCell="A29" activePane="bottomLeft" state="frozen"/>
      <selection/>
      <selection pane="bottomLeft" activeCell="H38" sqref="H38"/>
    </sheetView>
  </sheetViews>
  <sheetFormatPr defaultColWidth="9" defaultRowHeight="13.5" outlineLevelCol="4"/>
  <cols>
    <col min="1" max="3" width="14.3333333333333" style="36" customWidth="1"/>
    <col min="4" max="4" width="32.775" style="161" customWidth="1"/>
    <col min="5" max="5" width="14.3333333333333" style="36" customWidth="1"/>
    <col min="6" max="16384" width="9" style="1"/>
  </cols>
  <sheetData>
    <row r="1" ht="13.8" customHeight="1" spans="1: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>
      <c r="A2" s="162" t="s">
        <v>5</v>
      </c>
      <c r="B2" s="163" t="s">
        <v>6</v>
      </c>
      <c r="C2" s="163" t="s">
        <v>7</v>
      </c>
      <c r="D2" s="6" t="s">
        <v>8</v>
      </c>
      <c r="E2" s="163" t="s">
        <v>9</v>
      </c>
    </row>
    <row r="3" spans="1:5">
      <c r="A3" s="162" t="s">
        <v>5</v>
      </c>
      <c r="B3" s="163" t="s">
        <v>10</v>
      </c>
      <c r="C3" s="163" t="s">
        <v>11</v>
      </c>
      <c r="D3" s="6" t="s">
        <v>12</v>
      </c>
      <c r="E3" s="163" t="s">
        <v>13</v>
      </c>
    </row>
    <row r="4" spans="1:5">
      <c r="A4" s="164" t="s">
        <v>14</v>
      </c>
      <c r="B4" s="64" t="s">
        <v>15</v>
      </c>
      <c r="C4" s="64" t="s">
        <v>16</v>
      </c>
      <c r="D4" s="165" t="s">
        <v>17</v>
      </c>
      <c r="E4" s="166" t="s">
        <v>13</v>
      </c>
    </row>
    <row r="5" spans="1:5">
      <c r="A5" s="164" t="s">
        <v>14</v>
      </c>
      <c r="B5" s="64" t="s">
        <v>15</v>
      </c>
      <c r="C5" s="64" t="s">
        <v>16</v>
      </c>
      <c r="D5" s="167" t="s">
        <v>18</v>
      </c>
      <c r="E5" s="166" t="s">
        <v>13</v>
      </c>
    </row>
    <row r="6" spans="1:5">
      <c r="A6" s="168" t="s">
        <v>5</v>
      </c>
      <c r="B6" s="64" t="s">
        <v>19</v>
      </c>
      <c r="C6" s="64" t="s">
        <v>20</v>
      </c>
      <c r="D6" s="165" t="s">
        <v>21</v>
      </c>
      <c r="E6" s="166" t="s">
        <v>13</v>
      </c>
    </row>
    <row r="7" spans="1:5">
      <c r="A7" s="168" t="s">
        <v>5</v>
      </c>
      <c r="B7" s="64" t="s">
        <v>22</v>
      </c>
      <c r="C7" s="64" t="s">
        <v>7</v>
      </c>
      <c r="D7" s="165" t="s">
        <v>23</v>
      </c>
      <c r="E7" s="166" t="s">
        <v>9</v>
      </c>
    </row>
    <row r="8" spans="1:5">
      <c r="A8" s="164" t="s">
        <v>14</v>
      </c>
      <c r="B8" s="64" t="s">
        <v>24</v>
      </c>
      <c r="C8" s="64" t="s">
        <v>25</v>
      </c>
      <c r="D8" s="165" t="s">
        <v>26</v>
      </c>
      <c r="E8" s="166" t="s">
        <v>9</v>
      </c>
    </row>
    <row r="9" spans="1:5">
      <c r="A9" s="164" t="s">
        <v>14</v>
      </c>
      <c r="B9" s="64" t="s">
        <v>24</v>
      </c>
      <c r="C9" s="64" t="s">
        <v>25</v>
      </c>
      <c r="D9" s="165" t="s">
        <v>27</v>
      </c>
      <c r="E9" s="166" t="s">
        <v>9</v>
      </c>
    </row>
    <row r="10" spans="1:5">
      <c r="A10" s="164" t="s">
        <v>14</v>
      </c>
      <c r="B10" s="64" t="s">
        <v>24</v>
      </c>
      <c r="C10" s="64" t="s">
        <v>25</v>
      </c>
      <c r="D10" s="167" t="s">
        <v>28</v>
      </c>
      <c r="E10" s="166" t="s">
        <v>9</v>
      </c>
    </row>
    <row r="11" spans="1:5">
      <c r="A11" s="169" t="s">
        <v>29</v>
      </c>
      <c r="B11" s="64" t="s">
        <v>30</v>
      </c>
      <c r="C11" s="64" t="s">
        <v>31</v>
      </c>
      <c r="D11" s="165" t="s">
        <v>32</v>
      </c>
      <c r="E11" s="166" t="s">
        <v>9</v>
      </c>
    </row>
    <row r="12" spans="1:5">
      <c r="A12" s="168" t="s">
        <v>5</v>
      </c>
      <c r="B12" s="64" t="s">
        <v>33</v>
      </c>
      <c r="C12" s="64" t="s">
        <v>7</v>
      </c>
      <c r="D12" s="165" t="s">
        <v>34</v>
      </c>
      <c r="E12" s="166" t="s">
        <v>9</v>
      </c>
    </row>
    <row r="13" spans="1:5">
      <c r="A13" s="168" t="s">
        <v>5</v>
      </c>
      <c r="B13" s="64" t="s">
        <v>35</v>
      </c>
      <c r="C13" s="64" t="s">
        <v>7</v>
      </c>
      <c r="D13" s="165" t="s">
        <v>36</v>
      </c>
      <c r="E13" s="166" t="s">
        <v>9</v>
      </c>
    </row>
    <row r="14" spans="1:5">
      <c r="A14" s="164" t="s">
        <v>14</v>
      </c>
      <c r="B14" s="64" t="s">
        <v>33</v>
      </c>
      <c r="C14" s="64" t="s">
        <v>37</v>
      </c>
      <c r="D14" s="165" t="s">
        <v>38</v>
      </c>
      <c r="E14" s="166" t="s">
        <v>13</v>
      </c>
    </row>
    <row r="15" spans="1:5">
      <c r="A15" s="164" t="s">
        <v>14</v>
      </c>
      <c r="B15" s="64" t="s">
        <v>39</v>
      </c>
      <c r="C15" s="64" t="s">
        <v>40</v>
      </c>
      <c r="D15" s="165" t="s">
        <v>41</v>
      </c>
      <c r="E15" s="166" t="s">
        <v>13</v>
      </c>
    </row>
    <row r="16" spans="1:5">
      <c r="A16" s="170" t="s">
        <v>42</v>
      </c>
      <c r="B16" s="64" t="s">
        <v>43</v>
      </c>
      <c r="C16" s="64" t="s">
        <v>44</v>
      </c>
      <c r="D16" s="167" t="s">
        <v>45</v>
      </c>
      <c r="E16" s="166" t="s">
        <v>13</v>
      </c>
    </row>
    <row r="17" spans="1:5">
      <c r="A17" s="164" t="s">
        <v>14</v>
      </c>
      <c r="B17" s="64" t="s">
        <v>46</v>
      </c>
      <c r="C17" s="64" t="s">
        <v>47</v>
      </c>
      <c r="D17" s="167" t="s">
        <v>48</v>
      </c>
      <c r="E17" s="166" t="s">
        <v>13</v>
      </c>
    </row>
    <row r="18" spans="1:5">
      <c r="A18" s="164" t="s">
        <v>14</v>
      </c>
      <c r="B18" s="64" t="s">
        <v>49</v>
      </c>
      <c r="C18" s="64" t="s">
        <v>16</v>
      </c>
      <c r="D18" s="167" t="s">
        <v>50</v>
      </c>
      <c r="E18" s="166" t="s">
        <v>13</v>
      </c>
    </row>
    <row r="19" spans="1:5">
      <c r="A19" s="168" t="s">
        <v>5</v>
      </c>
      <c r="B19" s="64" t="s">
        <v>51</v>
      </c>
      <c r="C19" s="64" t="s">
        <v>52</v>
      </c>
      <c r="D19" s="165" t="s">
        <v>53</v>
      </c>
      <c r="E19" s="166" t="s">
        <v>13</v>
      </c>
    </row>
    <row r="20" spans="1:5">
      <c r="A20" s="168" t="s">
        <v>5</v>
      </c>
      <c r="B20" s="64" t="s">
        <v>54</v>
      </c>
      <c r="C20" s="64" t="s">
        <v>7</v>
      </c>
      <c r="D20" s="165" t="s">
        <v>55</v>
      </c>
      <c r="E20" s="166" t="s">
        <v>9</v>
      </c>
    </row>
    <row r="21" spans="1:5">
      <c r="A21" s="168" t="s">
        <v>5</v>
      </c>
      <c r="B21" s="64" t="s">
        <v>54</v>
      </c>
      <c r="C21" s="64" t="s">
        <v>56</v>
      </c>
      <c r="D21" s="165" t="s">
        <v>57</v>
      </c>
      <c r="E21" s="166" t="s">
        <v>13</v>
      </c>
    </row>
    <row r="22" spans="1:5">
      <c r="A22" s="168" t="s">
        <v>5</v>
      </c>
      <c r="B22" s="64" t="s">
        <v>58</v>
      </c>
      <c r="C22" s="64" t="s">
        <v>7</v>
      </c>
      <c r="D22" s="165" t="s">
        <v>59</v>
      </c>
      <c r="E22" s="166" t="s">
        <v>9</v>
      </c>
    </row>
    <row r="23" spans="1:5">
      <c r="A23" s="168" t="s">
        <v>5</v>
      </c>
      <c r="B23" s="64" t="s">
        <v>60</v>
      </c>
      <c r="C23" s="64" t="s">
        <v>56</v>
      </c>
      <c r="D23" s="165" t="s">
        <v>61</v>
      </c>
      <c r="E23" s="166" t="s">
        <v>13</v>
      </c>
    </row>
    <row r="24" spans="1:5">
      <c r="A24" s="171" t="s">
        <v>62</v>
      </c>
      <c r="B24" s="64" t="s">
        <v>60</v>
      </c>
      <c r="C24" s="64" t="s">
        <v>56</v>
      </c>
      <c r="D24" s="167" t="s">
        <v>61</v>
      </c>
      <c r="E24" s="166" t="s">
        <v>13</v>
      </c>
    </row>
    <row r="25" spans="1:5">
      <c r="A25" s="172" t="s">
        <v>63</v>
      </c>
      <c r="B25" s="64" t="s">
        <v>58</v>
      </c>
      <c r="C25" s="64" t="s">
        <v>7</v>
      </c>
      <c r="D25" s="165" t="s">
        <v>59</v>
      </c>
      <c r="E25" s="166" t="s">
        <v>9</v>
      </c>
    </row>
    <row r="26" spans="1:5">
      <c r="A26" s="173" t="s">
        <v>64</v>
      </c>
      <c r="B26" s="64" t="s">
        <v>54</v>
      </c>
      <c r="C26" s="64" t="s">
        <v>56</v>
      </c>
      <c r="D26" s="165" t="s">
        <v>57</v>
      </c>
      <c r="E26" s="166" t="s">
        <v>13</v>
      </c>
    </row>
    <row r="27" spans="1:5">
      <c r="A27" s="169" t="s">
        <v>29</v>
      </c>
      <c r="B27" s="64" t="s">
        <v>65</v>
      </c>
      <c r="C27" s="64" t="s">
        <v>66</v>
      </c>
      <c r="D27" s="165" t="s">
        <v>67</v>
      </c>
      <c r="E27" s="166" t="s">
        <v>13</v>
      </c>
    </row>
    <row r="28" spans="1:5">
      <c r="A28" s="168" t="s">
        <v>5</v>
      </c>
      <c r="B28" s="64" t="s">
        <v>68</v>
      </c>
      <c r="C28" s="64" t="s">
        <v>20</v>
      </c>
      <c r="D28" s="165" t="s">
        <v>69</v>
      </c>
      <c r="E28" s="166" t="s">
        <v>13</v>
      </c>
    </row>
    <row r="29" spans="1:5">
      <c r="A29" s="168" t="s">
        <v>5</v>
      </c>
      <c r="B29" s="64" t="s">
        <v>70</v>
      </c>
      <c r="C29" s="64" t="s">
        <v>52</v>
      </c>
      <c r="D29" s="167" t="s">
        <v>71</v>
      </c>
      <c r="E29" s="166" t="s">
        <v>13</v>
      </c>
    </row>
    <row r="30" spans="1:5">
      <c r="A30" s="168" t="s">
        <v>5</v>
      </c>
      <c r="B30" s="64" t="s">
        <v>72</v>
      </c>
      <c r="C30" s="64" t="s">
        <v>56</v>
      </c>
      <c r="D30" s="165" t="s">
        <v>73</v>
      </c>
      <c r="E30" s="166" t="s">
        <v>13</v>
      </c>
    </row>
    <row r="31" spans="1:5">
      <c r="A31" s="164" t="s">
        <v>14</v>
      </c>
      <c r="B31" s="64" t="s">
        <v>74</v>
      </c>
      <c r="C31" s="64" t="s">
        <v>75</v>
      </c>
      <c r="D31" s="165" t="s">
        <v>76</v>
      </c>
      <c r="E31" s="166" t="s">
        <v>9</v>
      </c>
    </row>
    <row r="32" spans="1:5">
      <c r="A32" s="164" t="s">
        <v>14</v>
      </c>
      <c r="B32" s="64" t="s">
        <v>77</v>
      </c>
      <c r="C32" s="64" t="s">
        <v>78</v>
      </c>
      <c r="D32" s="165" t="s">
        <v>79</v>
      </c>
      <c r="E32" s="166" t="s">
        <v>13</v>
      </c>
    </row>
    <row r="33" spans="1:5">
      <c r="A33" s="171" t="s">
        <v>62</v>
      </c>
      <c r="B33" s="64" t="s">
        <v>72</v>
      </c>
      <c r="C33" s="64" t="s">
        <v>56</v>
      </c>
      <c r="D33" s="167" t="s">
        <v>73</v>
      </c>
      <c r="E33" s="166" t="s">
        <v>13</v>
      </c>
    </row>
    <row r="34" spans="1:5">
      <c r="A34" s="172" t="s">
        <v>63</v>
      </c>
      <c r="B34" s="64" t="s">
        <v>70</v>
      </c>
      <c r="C34" s="64" t="s">
        <v>52</v>
      </c>
      <c r="D34" s="167" t="s">
        <v>71</v>
      </c>
      <c r="E34" s="166" t="s">
        <v>13</v>
      </c>
    </row>
    <row r="35" spans="1:5">
      <c r="A35" s="172" t="s">
        <v>63</v>
      </c>
      <c r="B35" s="64" t="s">
        <v>72</v>
      </c>
      <c r="C35" s="64" t="s">
        <v>56</v>
      </c>
      <c r="D35" s="167" t="s">
        <v>73</v>
      </c>
      <c r="E35" s="166" t="s">
        <v>13</v>
      </c>
    </row>
    <row r="36" spans="1:5">
      <c r="A36" s="173" t="s">
        <v>64</v>
      </c>
      <c r="B36" s="64" t="s">
        <v>77</v>
      </c>
      <c r="C36" s="64" t="s">
        <v>25</v>
      </c>
      <c r="D36" s="167" t="s">
        <v>80</v>
      </c>
      <c r="E36" s="166" t="s">
        <v>9</v>
      </c>
    </row>
    <row r="37" spans="1:5">
      <c r="A37" s="173" t="s">
        <v>64</v>
      </c>
      <c r="B37" s="64" t="s">
        <v>77</v>
      </c>
      <c r="C37" s="64" t="s">
        <v>25</v>
      </c>
      <c r="D37" s="165" t="s">
        <v>81</v>
      </c>
      <c r="E37" s="166" t="s">
        <v>9</v>
      </c>
    </row>
    <row r="38" spans="1:5">
      <c r="A38" s="169" t="s">
        <v>29</v>
      </c>
      <c r="B38" s="64" t="s">
        <v>65</v>
      </c>
      <c r="C38" s="64" t="s">
        <v>66</v>
      </c>
      <c r="D38" s="64" t="s">
        <v>67</v>
      </c>
      <c r="E38" s="166" t="s">
        <v>13</v>
      </c>
    </row>
    <row r="39" spans="1:5">
      <c r="A39" s="168" t="s">
        <v>5</v>
      </c>
      <c r="B39" s="64" t="s">
        <v>68</v>
      </c>
      <c r="C39" s="64" t="s">
        <v>20</v>
      </c>
      <c r="D39" s="64" t="s">
        <v>69</v>
      </c>
      <c r="E39" s="166" t="s">
        <v>13</v>
      </c>
    </row>
    <row r="40" spans="1:5">
      <c r="A40" s="168" t="s">
        <v>82</v>
      </c>
      <c r="B40" s="64" t="s">
        <v>70</v>
      </c>
      <c r="C40" s="64" t="s">
        <v>52</v>
      </c>
      <c r="D40" s="65" t="s">
        <v>71</v>
      </c>
      <c r="E40" s="166" t="s">
        <v>13</v>
      </c>
    </row>
    <row r="41" spans="1:5">
      <c r="A41" s="164" t="s">
        <v>14</v>
      </c>
      <c r="B41" s="64" t="s">
        <v>74</v>
      </c>
      <c r="C41" s="64" t="s">
        <v>75</v>
      </c>
      <c r="D41" s="64" t="s">
        <v>76</v>
      </c>
      <c r="E41" s="166" t="s">
        <v>9</v>
      </c>
    </row>
    <row r="42" spans="1:5">
      <c r="A42" s="164" t="s">
        <v>14</v>
      </c>
      <c r="B42" s="64" t="s">
        <v>77</v>
      </c>
      <c r="C42" s="64" t="s">
        <v>78</v>
      </c>
      <c r="D42" s="64" t="s">
        <v>79</v>
      </c>
      <c r="E42" s="166" t="s">
        <v>13</v>
      </c>
    </row>
    <row r="43" spans="1:5">
      <c r="A43" s="171" t="s">
        <v>83</v>
      </c>
      <c r="B43" s="64" t="s">
        <v>72</v>
      </c>
      <c r="C43" s="64" t="s">
        <v>56</v>
      </c>
      <c r="D43" s="65" t="s">
        <v>73</v>
      </c>
      <c r="E43" s="166" t="s">
        <v>13</v>
      </c>
    </row>
    <row r="44" spans="1:5">
      <c r="A44" s="173" t="s">
        <v>64</v>
      </c>
      <c r="B44" s="64" t="s">
        <v>77</v>
      </c>
      <c r="C44" s="64" t="s">
        <v>25</v>
      </c>
      <c r="D44" s="65" t="s">
        <v>80</v>
      </c>
      <c r="E44" s="166" t="s">
        <v>9</v>
      </c>
    </row>
    <row r="45" spans="1:5">
      <c r="A45" s="173" t="s">
        <v>64</v>
      </c>
      <c r="B45" s="64" t="s">
        <v>77</v>
      </c>
      <c r="C45" s="64" t="s">
        <v>25</v>
      </c>
      <c r="D45" s="64" t="s">
        <v>81</v>
      </c>
      <c r="E45" s="166" t="s">
        <v>9</v>
      </c>
    </row>
    <row r="46" spans="1:5">
      <c r="A46" s="164" t="s">
        <v>14</v>
      </c>
      <c r="B46" s="64" t="s">
        <v>84</v>
      </c>
      <c r="C46" s="64" t="s">
        <v>40</v>
      </c>
      <c r="D46" s="65" t="s">
        <v>85</v>
      </c>
      <c r="E46" s="166" t="s">
        <v>13</v>
      </c>
    </row>
    <row r="47" spans="1:5">
      <c r="A47" s="169" t="s">
        <v>29</v>
      </c>
      <c r="B47" s="64" t="s">
        <v>86</v>
      </c>
      <c r="C47" s="64" t="s">
        <v>47</v>
      </c>
      <c r="D47" s="64" t="s">
        <v>87</v>
      </c>
      <c r="E47" s="166" t="s">
        <v>9</v>
      </c>
    </row>
    <row r="48" spans="1:5">
      <c r="A48" s="173" t="s">
        <v>64</v>
      </c>
      <c r="B48" s="64" t="s">
        <v>88</v>
      </c>
      <c r="C48" s="64" t="s">
        <v>89</v>
      </c>
      <c r="D48" s="65" t="s">
        <v>90</v>
      </c>
      <c r="E48" s="166" t="s">
        <v>9</v>
      </c>
    </row>
  </sheetData>
  <conditionalFormatting sqref="D38:D45">
    <cfRule type="duplicateValues" dxfId="0" priority="1"/>
    <cfRule type="duplicateValues" dxfId="1" priority="2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"/>
  <sheetViews>
    <sheetView showGridLines="0" tabSelected="1" workbookViewId="0">
      <pane ySplit="5" topLeftCell="A38" activePane="bottomLeft" state="frozen"/>
      <selection/>
      <selection pane="bottomLeft" activeCell="L27" sqref="A1:S58"/>
    </sheetView>
  </sheetViews>
  <sheetFormatPr defaultColWidth="8.89166666666667" defaultRowHeight="13.5"/>
  <cols>
    <col min="1" max="1" width="4.33333333333333" style="67" customWidth="1"/>
    <col min="2" max="2" width="8.33333333333333" style="68" customWidth="1"/>
    <col min="3" max="3" width="8.66666666666667" style="68" customWidth="1"/>
    <col min="4" max="4" width="5.775" style="68" customWidth="1"/>
    <col min="5" max="5" width="31.5583333333333" style="69" customWidth="1"/>
    <col min="6" max="6" width="5.775" style="68" customWidth="1"/>
    <col min="7" max="7" width="5.775" style="70" customWidth="1"/>
    <col min="8" max="8" width="5.775" style="71" customWidth="1"/>
    <col min="9" max="9" width="10.8916666666667" style="71" customWidth="1"/>
    <col min="10" max="10" width="6.66666666666667" style="71" customWidth="1"/>
    <col min="11" max="12" width="7.225" style="71" customWidth="1"/>
    <col min="13" max="13" width="4.33333333333333" style="67" customWidth="1"/>
    <col min="14" max="14" width="5.775" style="70" customWidth="1"/>
    <col min="15" max="15" width="5" style="67" customWidth="1"/>
    <col min="16" max="16" width="6.66666666666667" style="67" customWidth="1"/>
    <col min="17" max="17" width="6.66666666666667" style="72" customWidth="1"/>
    <col min="18" max="18" width="5.775" style="73" customWidth="1"/>
    <col min="19" max="19" width="4.33333333333333" style="67" customWidth="1"/>
    <col min="20" max="22" width="8.89166666666667" style="67" customWidth="1"/>
    <col min="23" max="23" width="8.89166666666667" style="74" hidden="1" customWidth="1"/>
    <col min="24" max="24" width="8.89166666666667" style="75" hidden="1" customWidth="1"/>
    <col min="25" max="27" width="8.89166666666667" style="67" customWidth="1"/>
    <col min="28" max="16384" width="8.89166666666667" style="67"/>
  </cols>
  <sheetData>
    <row r="1" spans="1:19">
      <c r="A1" s="76" t="s">
        <v>91</v>
      </c>
      <c r="B1" s="76"/>
      <c r="C1" s="77" t="s">
        <v>92</v>
      </c>
      <c r="D1" s="78"/>
      <c r="E1" s="79">
        <f>SUM(Q6:Q9826)</f>
        <v>8.385</v>
      </c>
      <c r="F1" s="80" t="s">
        <v>93</v>
      </c>
      <c r="G1" s="81" t="s">
        <v>93</v>
      </c>
      <c r="H1" s="81" t="s">
        <v>94</v>
      </c>
      <c r="I1" s="81" t="s">
        <v>95</v>
      </c>
      <c r="J1" s="81" t="s">
        <v>96</v>
      </c>
      <c r="K1" s="137"/>
      <c r="L1" s="138" t="s">
        <v>97</v>
      </c>
      <c r="M1" s="81" t="s">
        <v>98</v>
      </c>
      <c r="N1" s="81" t="s">
        <v>94</v>
      </c>
      <c r="O1" s="81" t="s">
        <v>95</v>
      </c>
      <c r="P1" s="81" t="s">
        <v>96</v>
      </c>
      <c r="R1" s="152"/>
      <c r="S1" s="152"/>
    </row>
    <row r="2" spans="1:19">
      <c r="A2" s="76"/>
      <c r="B2" s="76"/>
      <c r="C2" s="82"/>
      <c r="D2" s="83"/>
      <c r="E2" s="84"/>
      <c r="F2" s="85"/>
      <c r="G2" s="81"/>
      <c r="H2" s="81"/>
      <c r="I2" s="81"/>
      <c r="J2" s="81"/>
      <c r="K2" s="137"/>
      <c r="L2" s="138"/>
      <c r="M2" s="89">
        <f>COUNTIF($K$6:$K$9826,"是")</f>
        <v>18</v>
      </c>
      <c r="N2" s="89">
        <f>SUMPRODUCT(($K$6:$K$9826="是")*($P$6:$P$9826="黑"))</f>
        <v>12</v>
      </c>
      <c r="O2" s="89">
        <f>M2-N2</f>
        <v>6</v>
      </c>
      <c r="P2" s="139">
        <f>O2/M2</f>
        <v>0.333333333333333</v>
      </c>
      <c r="R2" s="152"/>
      <c r="S2" s="152"/>
    </row>
    <row r="3" ht="14" customHeight="1" spans="1:19">
      <c r="A3" s="76"/>
      <c r="B3" s="76"/>
      <c r="C3" s="86" t="s">
        <v>99</v>
      </c>
      <c r="D3" s="87"/>
      <c r="E3" s="88">
        <f>SUMIFS($Q$6:$Q$9826,$K$6:$K$9826,"否")</f>
        <v>14.065</v>
      </c>
      <c r="F3" s="85"/>
      <c r="G3" s="89">
        <f>COUNTA($G$6:$G$9826)</f>
        <v>53</v>
      </c>
      <c r="H3" s="89">
        <f>COUNTIF($P$6:$P$9826,"黑")</f>
        <v>21</v>
      </c>
      <c r="I3" s="89">
        <f>G3-H3</f>
        <v>32</v>
      </c>
      <c r="J3" s="140">
        <f>I3/G3</f>
        <v>0.60377358490566</v>
      </c>
      <c r="K3" s="137"/>
      <c r="L3" s="141" t="s">
        <v>100</v>
      </c>
      <c r="M3" s="81" t="s">
        <v>98</v>
      </c>
      <c r="N3" s="81" t="s">
        <v>94</v>
      </c>
      <c r="O3" s="81" t="s">
        <v>95</v>
      </c>
      <c r="P3" s="81" t="s">
        <v>96</v>
      </c>
      <c r="R3" s="152"/>
      <c r="S3" s="152"/>
    </row>
    <row r="4" ht="14" customHeight="1" spans="1:19">
      <c r="A4" s="76"/>
      <c r="B4" s="76"/>
      <c r="C4" s="86" t="s">
        <v>101</v>
      </c>
      <c r="D4" s="87"/>
      <c r="E4" s="90">
        <f>SUMIFS($Q$6:$Q$9826,$K$6:$K$9826,"是")</f>
        <v>-5.68</v>
      </c>
      <c r="F4" s="91"/>
      <c r="G4" s="89"/>
      <c r="H4" s="89"/>
      <c r="I4" s="89"/>
      <c r="J4" s="140"/>
      <c r="K4" s="137"/>
      <c r="L4" s="141"/>
      <c r="M4" s="89">
        <f>COUNTIF($K$6:$K$9826,"否")</f>
        <v>35</v>
      </c>
      <c r="N4" s="89">
        <f>SUMPRODUCT(($K$6:$K$9826="否")*($P$6:$P$9826="黑"))</f>
        <v>9</v>
      </c>
      <c r="O4" s="89">
        <f>M4-N4</f>
        <v>26</v>
      </c>
      <c r="P4" s="142">
        <f>O4/M4</f>
        <v>0.742857142857143</v>
      </c>
      <c r="R4" s="152"/>
      <c r="S4" s="152"/>
    </row>
    <row r="5" spans="1:22">
      <c r="A5" s="92" t="s">
        <v>102</v>
      </c>
      <c r="B5" s="92" t="s">
        <v>0</v>
      </c>
      <c r="C5" s="92" t="s">
        <v>1</v>
      </c>
      <c r="D5" s="92" t="s">
        <v>2</v>
      </c>
      <c r="E5" s="93" t="s">
        <v>3</v>
      </c>
      <c r="F5" s="93" t="s">
        <v>4</v>
      </c>
      <c r="G5" s="94" t="s">
        <v>103</v>
      </c>
      <c r="H5" s="95" t="s">
        <v>104</v>
      </c>
      <c r="I5" s="143"/>
      <c r="J5" s="144"/>
      <c r="K5" s="144" t="s">
        <v>105</v>
      </c>
      <c r="L5" s="144" t="s">
        <v>106</v>
      </c>
      <c r="M5" s="110" t="s">
        <v>107</v>
      </c>
      <c r="N5" s="94" t="s">
        <v>108</v>
      </c>
      <c r="O5" s="110" t="s">
        <v>109</v>
      </c>
      <c r="P5" s="110" t="s">
        <v>110</v>
      </c>
      <c r="Q5" s="153" t="s">
        <v>111</v>
      </c>
      <c r="R5" s="153" t="s">
        <v>112</v>
      </c>
      <c r="S5" s="154" t="s">
        <v>113</v>
      </c>
      <c r="T5" s="152"/>
      <c r="U5" s="152"/>
      <c r="V5" s="152"/>
    </row>
    <row r="6" spans="1:24">
      <c r="A6" s="92">
        <f>ROW()-5</f>
        <v>1</v>
      </c>
      <c r="B6" s="96" t="s">
        <v>5</v>
      </c>
      <c r="C6" s="92" t="s">
        <v>6</v>
      </c>
      <c r="D6" s="92" t="s">
        <v>7</v>
      </c>
      <c r="E6" s="97" t="s">
        <v>8</v>
      </c>
      <c r="F6" s="92" t="s">
        <v>9</v>
      </c>
      <c r="G6" s="94" t="s">
        <v>114</v>
      </c>
      <c r="H6" s="94">
        <v>1.05</v>
      </c>
      <c r="I6" s="94" t="s">
        <v>115</v>
      </c>
      <c r="J6" s="94">
        <v>0.85</v>
      </c>
      <c r="K6" s="94" t="s">
        <v>116</v>
      </c>
      <c r="L6" s="145">
        <f>IF(I6="","",INDEX($X$6:$X$22,MATCH($I6,$W$6:$W$22,0)))</f>
        <v>0</v>
      </c>
      <c r="M6" s="146" t="str">
        <f>IF(G6="","",IF(LEFT(G6,1)-RIGHT(G6,1)-$L6&gt;0,"主",IF(LEFT(G6,1)-RIGHT(G6,1)-$L6=0,"走","客")))</f>
        <v>主</v>
      </c>
      <c r="N6" s="145">
        <f>IF(G6="","",LEFT(G6,1)-RIGHT(G6,1)-$L6)</f>
        <v>1</v>
      </c>
      <c r="O6" s="145">
        <f>IF(G6="","",IF(M6=$F$6,H6,IF(M6=$F$7,J6,0)))</f>
        <v>1.05</v>
      </c>
      <c r="P6" s="147" t="str">
        <f>IF(M6="","",IF(F6=M6,"红",IF(F6="走","走","黑")))</f>
        <v>红</v>
      </c>
      <c r="Q6" s="155">
        <f>IF(G6="","",IF(OR(N6=-0.25,N6=0.25),IF(P6="红",O6,IF(P6="走",0,-1))/2,IF(P6="红",O6,IF(P6="走",0,-1))))</f>
        <v>1.05</v>
      </c>
      <c r="R6" s="156">
        <f>IF(C6="","",IF(6&amp;"/"&amp;LEFT(C6,2)&amp;" "&amp;MID(C6,4,5)&lt;6&amp;"/"&amp;LEFT(C6,2)&amp;" "&amp;"10:30",WEEKDAY(6&amp;"/"&amp;LEFT(C6,2)&amp;" "&amp;MID(C6,4,5),2),WEEKDAY(6&amp;"/"&amp;LEFT(C6,2)&amp;" "&amp;MID(C6,4,5),2)+1))</f>
        <v>5</v>
      </c>
      <c r="S6" s="157">
        <v>25</v>
      </c>
      <c r="T6" s="158"/>
      <c r="U6" s="158"/>
      <c r="V6" s="158"/>
      <c r="W6" s="159" t="s">
        <v>115</v>
      </c>
      <c r="X6" s="159">
        <v>0</v>
      </c>
    </row>
    <row r="7" spans="1:24">
      <c r="A7" s="92">
        <f t="shared" ref="A7:A16" si="0">ROW()-5</f>
        <v>2</v>
      </c>
      <c r="B7" s="96" t="s">
        <v>5</v>
      </c>
      <c r="C7" s="92" t="s">
        <v>10</v>
      </c>
      <c r="D7" s="92" t="s">
        <v>11</v>
      </c>
      <c r="E7" s="97" t="s">
        <v>12</v>
      </c>
      <c r="F7" s="92" t="s">
        <v>13</v>
      </c>
      <c r="G7" s="94" t="s">
        <v>117</v>
      </c>
      <c r="H7" s="94">
        <v>1.05</v>
      </c>
      <c r="I7" s="94" t="s">
        <v>118</v>
      </c>
      <c r="J7" s="94">
        <v>0.85</v>
      </c>
      <c r="K7" s="94" t="s">
        <v>116</v>
      </c>
      <c r="L7" s="145">
        <f t="shared" ref="L7:L38" si="1">IF(I7="","",INDEX($X$6:$X$22,MATCH($I7,$W$6:$W$22,0)))</f>
        <v>-0.5</v>
      </c>
      <c r="M7" s="146" t="str">
        <f t="shared" ref="M7:M39" si="2">IF(G7="","",IF(LEFT(G7,1)-RIGHT(G7,1)-$L7&gt;0,"主",IF(LEFT(G7,1)-RIGHT(G7,1)-$L7=0,"走","客")))</f>
        <v>主</v>
      </c>
      <c r="N7" s="145">
        <f t="shared" ref="N7:N39" si="3">IF(G7="","",LEFT(G7,1)-RIGHT(G7,1)-$L7)</f>
        <v>1.5</v>
      </c>
      <c r="O7" s="145">
        <f t="shared" ref="O7:O39" si="4">IF(G7="","",IF(M7=$F$6,H7,IF(M7=$F$7,J7,0)))</f>
        <v>1.05</v>
      </c>
      <c r="P7" s="147" t="str">
        <f t="shared" ref="P7:P39" si="5">IF(M7="","",IF(F7=M7,"红",IF(F7="走","走","黑")))</f>
        <v>黑</v>
      </c>
      <c r="Q7" s="155">
        <f t="shared" ref="Q7:Q39" si="6">IF(G7="","",IF(OR(N7=-0.25,N7=0.25),IF(P7="红",O7,IF(P7="走",0,-1))/2,IF(P7="红",O7,IF(P7="走",0,-1))))</f>
        <v>-1</v>
      </c>
      <c r="R7" s="156">
        <f t="shared" ref="R7:R39" si="7">IF(C7="","",IF(6&amp;"/"&amp;LEFT(C7,2)&amp;" "&amp;MID(C7,4,5)&lt;6&amp;"/"&amp;LEFT(C7,2)&amp;" "&amp;"10:30",WEEKDAY(6&amp;"/"&amp;LEFT(C7,2)&amp;" "&amp;MID(C7,4,5),2),WEEKDAY(6&amp;"/"&amp;LEFT(C7,2)&amp;" "&amp;MID(C7,4,5),2)+1))</f>
        <v>5</v>
      </c>
      <c r="S7" s="157">
        <v>25</v>
      </c>
      <c r="T7" s="152"/>
      <c r="U7" s="152"/>
      <c r="V7" s="152"/>
      <c r="W7" s="159" t="s">
        <v>119</v>
      </c>
      <c r="X7" s="159">
        <v>0.25</v>
      </c>
    </row>
    <row r="8" spans="1:24">
      <c r="A8" s="92">
        <f t="shared" si="0"/>
        <v>3</v>
      </c>
      <c r="B8" s="98" t="s">
        <v>14</v>
      </c>
      <c r="C8" s="99" t="s">
        <v>15</v>
      </c>
      <c r="D8" s="99" t="s">
        <v>16</v>
      </c>
      <c r="E8" s="100" t="s">
        <v>17</v>
      </c>
      <c r="F8" s="99" t="s">
        <v>13</v>
      </c>
      <c r="G8" s="94" t="s">
        <v>120</v>
      </c>
      <c r="H8" s="94">
        <v>0.92</v>
      </c>
      <c r="I8" s="94" t="s">
        <v>119</v>
      </c>
      <c r="J8" s="94">
        <v>0.92</v>
      </c>
      <c r="K8" s="94" t="s">
        <v>116</v>
      </c>
      <c r="L8" s="145">
        <f t="shared" si="1"/>
        <v>0.25</v>
      </c>
      <c r="M8" s="146" t="str">
        <f t="shared" si="2"/>
        <v>客</v>
      </c>
      <c r="N8" s="145">
        <f t="shared" si="3"/>
        <v>-1.25</v>
      </c>
      <c r="O8" s="145">
        <f t="shared" si="4"/>
        <v>0.92</v>
      </c>
      <c r="P8" s="147" t="str">
        <f t="shared" si="5"/>
        <v>红</v>
      </c>
      <c r="Q8" s="155">
        <f t="shared" si="6"/>
        <v>0.92</v>
      </c>
      <c r="R8" s="156">
        <f t="shared" si="7"/>
        <v>6</v>
      </c>
      <c r="S8" s="157">
        <v>26</v>
      </c>
      <c r="T8" s="152"/>
      <c r="U8" s="152"/>
      <c r="V8" s="152"/>
      <c r="W8" s="159" t="s">
        <v>121</v>
      </c>
      <c r="X8" s="159">
        <v>0.5</v>
      </c>
    </row>
    <row r="9" spans="1:24">
      <c r="A9" s="92">
        <f t="shared" si="0"/>
        <v>4</v>
      </c>
      <c r="B9" s="98" t="s">
        <v>14</v>
      </c>
      <c r="C9" s="99" t="s">
        <v>15</v>
      </c>
      <c r="D9" s="99" t="s">
        <v>16</v>
      </c>
      <c r="E9" s="101" t="s">
        <v>18</v>
      </c>
      <c r="F9" s="99" t="s">
        <v>13</v>
      </c>
      <c r="G9" s="94" t="s">
        <v>122</v>
      </c>
      <c r="H9" s="94">
        <v>1.02</v>
      </c>
      <c r="I9" s="94" t="s">
        <v>119</v>
      </c>
      <c r="J9" s="94">
        <v>0.82</v>
      </c>
      <c r="K9" s="94" t="s">
        <v>123</v>
      </c>
      <c r="L9" s="145">
        <f t="shared" si="1"/>
        <v>0.25</v>
      </c>
      <c r="M9" s="146" t="str">
        <f t="shared" si="2"/>
        <v>客</v>
      </c>
      <c r="N9" s="145">
        <f t="shared" si="3"/>
        <v>-2.25</v>
      </c>
      <c r="O9" s="145">
        <f t="shared" si="4"/>
        <v>0.82</v>
      </c>
      <c r="P9" s="147" t="str">
        <f t="shared" si="5"/>
        <v>红</v>
      </c>
      <c r="Q9" s="155">
        <f t="shared" si="6"/>
        <v>0.82</v>
      </c>
      <c r="R9" s="156">
        <f t="shared" si="7"/>
        <v>6</v>
      </c>
      <c r="S9" s="157">
        <v>26</v>
      </c>
      <c r="T9" s="152"/>
      <c r="U9" s="152"/>
      <c r="V9" s="152"/>
      <c r="W9" s="159" t="s">
        <v>124</v>
      </c>
      <c r="X9" s="159">
        <v>0.75</v>
      </c>
    </row>
    <row r="10" spans="1:24">
      <c r="A10" s="92">
        <f t="shared" si="0"/>
        <v>5</v>
      </c>
      <c r="B10" s="102" t="s">
        <v>5</v>
      </c>
      <c r="C10" s="99" t="s">
        <v>19</v>
      </c>
      <c r="D10" s="99" t="s">
        <v>20</v>
      </c>
      <c r="E10" s="100" t="s">
        <v>21</v>
      </c>
      <c r="F10" s="99" t="s">
        <v>13</v>
      </c>
      <c r="G10" s="94" t="s">
        <v>122</v>
      </c>
      <c r="H10" s="94">
        <v>0.77</v>
      </c>
      <c r="I10" s="94" t="s">
        <v>118</v>
      </c>
      <c r="J10" s="94">
        <v>1.1</v>
      </c>
      <c r="K10" s="94" t="s">
        <v>116</v>
      </c>
      <c r="L10" s="145">
        <f t="shared" si="1"/>
        <v>-0.5</v>
      </c>
      <c r="M10" s="146" t="str">
        <f t="shared" si="2"/>
        <v>客</v>
      </c>
      <c r="N10" s="145">
        <f t="shared" si="3"/>
        <v>-1.5</v>
      </c>
      <c r="O10" s="145">
        <f t="shared" si="4"/>
        <v>1.1</v>
      </c>
      <c r="P10" s="147" t="str">
        <f t="shared" si="5"/>
        <v>红</v>
      </c>
      <c r="Q10" s="155">
        <f t="shared" si="6"/>
        <v>1.1</v>
      </c>
      <c r="R10" s="156">
        <f t="shared" si="7"/>
        <v>7</v>
      </c>
      <c r="S10" s="157">
        <v>27</v>
      </c>
      <c r="T10" s="152"/>
      <c r="U10" s="152"/>
      <c r="V10" s="152"/>
      <c r="W10" s="159" t="s">
        <v>125</v>
      </c>
      <c r="X10" s="159">
        <v>1</v>
      </c>
    </row>
    <row r="11" spans="1:24">
      <c r="A11" s="92">
        <f t="shared" si="0"/>
        <v>6</v>
      </c>
      <c r="B11" s="102" t="s">
        <v>5</v>
      </c>
      <c r="C11" s="99" t="s">
        <v>22</v>
      </c>
      <c r="D11" s="99" t="s">
        <v>7</v>
      </c>
      <c r="E11" s="100" t="s">
        <v>23</v>
      </c>
      <c r="F11" s="99" t="s">
        <v>9</v>
      </c>
      <c r="G11" s="94" t="s">
        <v>126</v>
      </c>
      <c r="H11" s="94">
        <v>0.83</v>
      </c>
      <c r="I11" s="94" t="s">
        <v>127</v>
      </c>
      <c r="J11" s="94">
        <v>1.07</v>
      </c>
      <c r="K11" s="94" t="s">
        <v>116</v>
      </c>
      <c r="L11" s="145">
        <f t="shared" si="1"/>
        <v>-1.5</v>
      </c>
      <c r="M11" s="146" t="str">
        <f t="shared" si="2"/>
        <v>主</v>
      </c>
      <c r="N11" s="145">
        <f t="shared" si="3"/>
        <v>1.5</v>
      </c>
      <c r="O11" s="145">
        <f t="shared" si="4"/>
        <v>0.83</v>
      </c>
      <c r="P11" s="147" t="str">
        <f t="shared" si="5"/>
        <v>红</v>
      </c>
      <c r="Q11" s="155">
        <f t="shared" si="6"/>
        <v>0.83</v>
      </c>
      <c r="R11" s="156">
        <f t="shared" si="7"/>
        <v>7</v>
      </c>
      <c r="S11" s="157">
        <v>27</v>
      </c>
      <c r="T11" s="152"/>
      <c r="U11" s="152"/>
      <c r="V11" s="152"/>
      <c r="W11" s="159" t="s">
        <v>128</v>
      </c>
      <c r="X11" s="159">
        <v>1.25</v>
      </c>
    </row>
    <row r="12" spans="1:24">
      <c r="A12" s="92">
        <f t="shared" si="0"/>
        <v>7</v>
      </c>
      <c r="B12" s="98" t="s">
        <v>14</v>
      </c>
      <c r="C12" s="99" t="s">
        <v>24</v>
      </c>
      <c r="D12" s="99" t="s">
        <v>25</v>
      </c>
      <c r="E12" s="100" t="s">
        <v>26</v>
      </c>
      <c r="F12" s="99" t="s">
        <v>9</v>
      </c>
      <c r="G12" s="94" t="s">
        <v>129</v>
      </c>
      <c r="H12" s="94">
        <v>0.97</v>
      </c>
      <c r="I12" s="94" t="s">
        <v>121</v>
      </c>
      <c r="J12" s="94">
        <v>0.82</v>
      </c>
      <c r="K12" s="94" t="s">
        <v>116</v>
      </c>
      <c r="L12" s="145">
        <f t="shared" si="1"/>
        <v>0.5</v>
      </c>
      <c r="M12" s="146" t="str">
        <f t="shared" si="2"/>
        <v>主</v>
      </c>
      <c r="N12" s="145">
        <f t="shared" si="3"/>
        <v>2.5</v>
      </c>
      <c r="O12" s="145">
        <f t="shared" si="4"/>
        <v>0.97</v>
      </c>
      <c r="P12" s="147" t="str">
        <f t="shared" si="5"/>
        <v>红</v>
      </c>
      <c r="Q12" s="155">
        <f t="shared" si="6"/>
        <v>0.97</v>
      </c>
      <c r="R12" s="156">
        <f t="shared" si="7"/>
        <v>7</v>
      </c>
      <c r="S12" s="157">
        <v>27</v>
      </c>
      <c r="T12" s="152"/>
      <c r="U12" s="152"/>
      <c r="V12" s="152"/>
      <c r="W12" s="159" t="s">
        <v>130</v>
      </c>
      <c r="X12" s="159">
        <v>1.5</v>
      </c>
    </row>
    <row r="13" spans="1:24">
      <c r="A13" s="92">
        <f t="shared" si="0"/>
        <v>8</v>
      </c>
      <c r="B13" s="98" t="s">
        <v>14</v>
      </c>
      <c r="C13" s="99" t="s">
        <v>24</v>
      </c>
      <c r="D13" s="99" t="s">
        <v>25</v>
      </c>
      <c r="E13" s="100" t="s">
        <v>27</v>
      </c>
      <c r="F13" s="99" t="s">
        <v>9</v>
      </c>
      <c r="G13" s="94" t="s">
        <v>131</v>
      </c>
      <c r="H13" s="94">
        <v>1.02</v>
      </c>
      <c r="I13" s="94" t="s">
        <v>119</v>
      </c>
      <c r="J13" s="94">
        <v>0.77</v>
      </c>
      <c r="K13" s="94" t="s">
        <v>116</v>
      </c>
      <c r="L13" s="145">
        <f t="shared" si="1"/>
        <v>0.25</v>
      </c>
      <c r="M13" s="146" t="str">
        <f t="shared" si="2"/>
        <v>客</v>
      </c>
      <c r="N13" s="145">
        <f t="shared" si="3"/>
        <v>-0.25</v>
      </c>
      <c r="O13" s="145">
        <f t="shared" si="4"/>
        <v>0.77</v>
      </c>
      <c r="P13" s="147" t="str">
        <f t="shared" si="5"/>
        <v>黑</v>
      </c>
      <c r="Q13" s="155">
        <f t="shared" si="6"/>
        <v>-0.5</v>
      </c>
      <c r="R13" s="156">
        <f t="shared" si="7"/>
        <v>7</v>
      </c>
      <c r="S13" s="157">
        <v>27</v>
      </c>
      <c r="T13" s="152"/>
      <c r="U13" s="152"/>
      <c r="V13" s="152"/>
      <c r="W13" s="159" t="s">
        <v>132</v>
      </c>
      <c r="X13" s="159">
        <v>1.75</v>
      </c>
    </row>
    <row r="14" spans="1:24">
      <c r="A14" s="92">
        <f t="shared" si="0"/>
        <v>9</v>
      </c>
      <c r="B14" s="98" t="s">
        <v>14</v>
      </c>
      <c r="C14" s="99" t="s">
        <v>24</v>
      </c>
      <c r="D14" s="99" t="s">
        <v>25</v>
      </c>
      <c r="E14" s="101" t="s">
        <v>28</v>
      </c>
      <c r="F14" s="99" t="s">
        <v>9</v>
      </c>
      <c r="G14" s="94" t="s">
        <v>126</v>
      </c>
      <c r="H14" s="94">
        <v>0.9</v>
      </c>
      <c r="I14" s="94" t="s">
        <v>119</v>
      </c>
      <c r="J14" s="94">
        <v>0.9</v>
      </c>
      <c r="K14" s="94" t="s">
        <v>123</v>
      </c>
      <c r="L14" s="145">
        <f t="shared" si="1"/>
        <v>0.25</v>
      </c>
      <c r="M14" s="146" t="str">
        <f t="shared" si="2"/>
        <v>客</v>
      </c>
      <c r="N14" s="145">
        <f t="shared" si="3"/>
        <v>-0.25</v>
      </c>
      <c r="O14" s="145">
        <f t="shared" si="4"/>
        <v>0.9</v>
      </c>
      <c r="P14" s="147" t="str">
        <f t="shared" si="5"/>
        <v>黑</v>
      </c>
      <c r="Q14" s="155">
        <f t="shared" si="6"/>
        <v>-0.5</v>
      </c>
      <c r="R14" s="156">
        <f t="shared" si="7"/>
        <v>7</v>
      </c>
      <c r="S14" s="157">
        <v>27</v>
      </c>
      <c r="T14" s="152"/>
      <c r="U14" s="152"/>
      <c r="V14" s="152"/>
      <c r="W14" s="159" t="s">
        <v>133</v>
      </c>
      <c r="X14" s="159">
        <v>2</v>
      </c>
    </row>
    <row r="15" spans="1:24">
      <c r="A15" s="92">
        <f t="shared" si="0"/>
        <v>10</v>
      </c>
      <c r="B15" s="103" t="s">
        <v>29</v>
      </c>
      <c r="C15" s="99" t="s">
        <v>30</v>
      </c>
      <c r="D15" s="99" t="s">
        <v>31</v>
      </c>
      <c r="E15" s="100" t="s">
        <v>32</v>
      </c>
      <c r="F15" s="99" t="s">
        <v>9</v>
      </c>
      <c r="G15" s="94" t="s">
        <v>134</v>
      </c>
      <c r="H15" s="94">
        <v>0.87</v>
      </c>
      <c r="I15" s="94" t="s">
        <v>135</v>
      </c>
      <c r="J15" s="94">
        <v>0.97</v>
      </c>
      <c r="K15" s="94" t="s">
        <v>116</v>
      </c>
      <c r="L15" s="145">
        <f t="shared" si="1"/>
        <v>-0.75</v>
      </c>
      <c r="M15" s="146" t="str">
        <f t="shared" si="2"/>
        <v>主</v>
      </c>
      <c r="N15" s="145">
        <f t="shared" si="3"/>
        <v>0.75</v>
      </c>
      <c r="O15" s="145">
        <f t="shared" si="4"/>
        <v>0.87</v>
      </c>
      <c r="P15" s="147" t="str">
        <f t="shared" si="5"/>
        <v>红</v>
      </c>
      <c r="Q15" s="155">
        <f t="shared" si="6"/>
        <v>0.87</v>
      </c>
      <c r="R15" s="156">
        <f t="shared" si="7"/>
        <v>8</v>
      </c>
      <c r="S15" s="157">
        <v>28</v>
      </c>
      <c r="T15" s="152"/>
      <c r="U15" s="152"/>
      <c r="V15" s="152"/>
      <c r="W15" s="159" t="s">
        <v>136</v>
      </c>
      <c r="X15" s="160">
        <v>-0.25</v>
      </c>
    </row>
    <row r="16" spans="1:24">
      <c r="A16" s="92">
        <f t="shared" si="0"/>
        <v>11</v>
      </c>
      <c r="B16" s="102" t="s">
        <v>5</v>
      </c>
      <c r="C16" s="99" t="s">
        <v>33</v>
      </c>
      <c r="D16" s="99" t="s">
        <v>7</v>
      </c>
      <c r="E16" s="100" t="s">
        <v>34</v>
      </c>
      <c r="F16" s="99" t="s">
        <v>9</v>
      </c>
      <c r="G16" s="94" t="s">
        <v>137</v>
      </c>
      <c r="H16" s="94">
        <v>0.95</v>
      </c>
      <c r="I16" s="94" t="s">
        <v>115</v>
      </c>
      <c r="J16" s="94">
        <v>0.95</v>
      </c>
      <c r="K16" s="94" t="s">
        <v>116</v>
      </c>
      <c r="L16" s="145">
        <f t="shared" si="1"/>
        <v>0</v>
      </c>
      <c r="M16" s="146" t="str">
        <f t="shared" si="2"/>
        <v>主</v>
      </c>
      <c r="N16" s="145">
        <f t="shared" si="3"/>
        <v>2</v>
      </c>
      <c r="O16" s="145">
        <f t="shared" si="4"/>
        <v>0.95</v>
      </c>
      <c r="P16" s="147" t="str">
        <f t="shared" si="5"/>
        <v>红</v>
      </c>
      <c r="Q16" s="155">
        <f t="shared" si="6"/>
        <v>0.95</v>
      </c>
      <c r="R16" s="156">
        <f t="shared" si="7"/>
        <v>8</v>
      </c>
      <c r="S16" s="157">
        <v>28</v>
      </c>
      <c r="T16" s="152"/>
      <c r="U16" s="152"/>
      <c r="V16" s="152"/>
      <c r="W16" s="159" t="s">
        <v>118</v>
      </c>
      <c r="X16" s="160">
        <v>-0.5</v>
      </c>
    </row>
    <row r="17" spans="1:24">
      <c r="A17" s="92">
        <f t="shared" ref="A17:A26" si="8">ROW()-5</f>
        <v>12</v>
      </c>
      <c r="B17" s="102" t="s">
        <v>5</v>
      </c>
      <c r="C17" s="99" t="s">
        <v>35</v>
      </c>
      <c r="D17" s="99" t="s">
        <v>7</v>
      </c>
      <c r="E17" s="100" t="s">
        <v>36</v>
      </c>
      <c r="F17" s="99" t="s">
        <v>9</v>
      </c>
      <c r="G17" s="94" t="s">
        <v>138</v>
      </c>
      <c r="H17" s="94">
        <v>0.92</v>
      </c>
      <c r="I17" s="94" t="s">
        <v>139</v>
      </c>
      <c r="J17" s="94">
        <v>0.98</v>
      </c>
      <c r="K17" s="94" t="s">
        <v>116</v>
      </c>
      <c r="L17" s="145">
        <f t="shared" si="1"/>
        <v>-1.25</v>
      </c>
      <c r="M17" s="146" t="str">
        <f t="shared" si="2"/>
        <v>主</v>
      </c>
      <c r="N17" s="145">
        <f t="shared" si="3"/>
        <v>0.25</v>
      </c>
      <c r="O17" s="145">
        <f t="shared" si="4"/>
        <v>0.92</v>
      </c>
      <c r="P17" s="147" t="str">
        <f t="shared" si="5"/>
        <v>红</v>
      </c>
      <c r="Q17" s="155">
        <f t="shared" si="6"/>
        <v>0.46</v>
      </c>
      <c r="R17" s="156">
        <f t="shared" si="7"/>
        <v>1</v>
      </c>
      <c r="S17" s="157">
        <v>28</v>
      </c>
      <c r="T17" s="152"/>
      <c r="U17" s="152"/>
      <c r="V17" s="152"/>
      <c r="W17" s="159" t="s">
        <v>135</v>
      </c>
      <c r="X17" s="160">
        <v>-0.75</v>
      </c>
    </row>
    <row r="18" spans="1:24">
      <c r="A18" s="92">
        <f t="shared" si="8"/>
        <v>13</v>
      </c>
      <c r="B18" s="98" t="s">
        <v>14</v>
      </c>
      <c r="C18" s="99" t="s">
        <v>33</v>
      </c>
      <c r="D18" s="99" t="s">
        <v>37</v>
      </c>
      <c r="E18" s="100" t="s">
        <v>38</v>
      </c>
      <c r="F18" s="99" t="s">
        <v>13</v>
      </c>
      <c r="G18" s="94" t="s">
        <v>140</v>
      </c>
      <c r="H18" s="94">
        <v>0.82</v>
      </c>
      <c r="I18" s="94" t="s">
        <v>121</v>
      </c>
      <c r="J18" s="94">
        <v>0.97</v>
      </c>
      <c r="K18" s="94" t="s">
        <v>116</v>
      </c>
      <c r="L18" s="145">
        <f t="shared" si="1"/>
        <v>0.5</v>
      </c>
      <c r="M18" s="146" t="str">
        <f t="shared" si="2"/>
        <v>主</v>
      </c>
      <c r="N18" s="145">
        <f t="shared" si="3"/>
        <v>1.5</v>
      </c>
      <c r="O18" s="145">
        <f t="shared" si="4"/>
        <v>0.82</v>
      </c>
      <c r="P18" s="147" t="str">
        <f t="shared" si="5"/>
        <v>黑</v>
      </c>
      <c r="Q18" s="155">
        <f t="shared" si="6"/>
        <v>-1</v>
      </c>
      <c r="R18" s="156">
        <f t="shared" si="7"/>
        <v>8</v>
      </c>
      <c r="S18" s="157">
        <v>29</v>
      </c>
      <c r="T18" s="152"/>
      <c r="U18" s="152"/>
      <c r="V18" s="152"/>
      <c r="W18" s="159" t="s">
        <v>141</v>
      </c>
      <c r="X18" s="160">
        <v>-1</v>
      </c>
    </row>
    <row r="19" spans="1:24">
      <c r="A19" s="92">
        <f t="shared" si="8"/>
        <v>14</v>
      </c>
      <c r="B19" s="98" t="s">
        <v>14</v>
      </c>
      <c r="C19" s="99" t="s">
        <v>39</v>
      </c>
      <c r="D19" s="99" t="s">
        <v>40</v>
      </c>
      <c r="E19" s="100" t="s">
        <v>41</v>
      </c>
      <c r="F19" s="99" t="s">
        <v>13</v>
      </c>
      <c r="G19" s="94" t="s">
        <v>142</v>
      </c>
      <c r="H19" s="94">
        <v>1</v>
      </c>
      <c r="I19" s="94" t="s">
        <v>121</v>
      </c>
      <c r="J19" s="94">
        <v>0.85</v>
      </c>
      <c r="K19" s="94" t="s">
        <v>116</v>
      </c>
      <c r="L19" s="145">
        <f t="shared" si="1"/>
        <v>0.5</v>
      </c>
      <c r="M19" s="146" t="str">
        <f t="shared" si="2"/>
        <v>主</v>
      </c>
      <c r="N19" s="145">
        <f t="shared" si="3"/>
        <v>1.5</v>
      </c>
      <c r="O19" s="145">
        <f t="shared" si="4"/>
        <v>1</v>
      </c>
      <c r="P19" s="147" t="str">
        <f t="shared" si="5"/>
        <v>黑</v>
      </c>
      <c r="Q19" s="155">
        <f t="shared" si="6"/>
        <v>-1</v>
      </c>
      <c r="R19" s="156">
        <f t="shared" si="7"/>
        <v>8</v>
      </c>
      <c r="S19" s="157">
        <v>29</v>
      </c>
      <c r="T19" s="152"/>
      <c r="U19" s="152"/>
      <c r="V19" s="152"/>
      <c r="W19" s="159" t="s">
        <v>139</v>
      </c>
      <c r="X19" s="160">
        <v>-1.25</v>
      </c>
    </row>
    <row r="20" spans="1:24">
      <c r="A20" s="92">
        <f t="shared" si="8"/>
        <v>15</v>
      </c>
      <c r="B20" s="104" t="s">
        <v>42</v>
      </c>
      <c r="C20" s="99" t="s">
        <v>43</v>
      </c>
      <c r="D20" s="99" t="s">
        <v>44</v>
      </c>
      <c r="E20" s="101" t="s">
        <v>45</v>
      </c>
      <c r="F20" s="99" t="s">
        <v>13</v>
      </c>
      <c r="G20" s="94" t="s">
        <v>143</v>
      </c>
      <c r="H20" s="94">
        <v>0.82</v>
      </c>
      <c r="I20" s="94" t="s">
        <v>119</v>
      </c>
      <c r="J20" s="94">
        <v>1.02</v>
      </c>
      <c r="K20" s="94" t="s">
        <v>123</v>
      </c>
      <c r="L20" s="145">
        <f t="shared" si="1"/>
        <v>0.25</v>
      </c>
      <c r="M20" s="146" t="str">
        <f t="shared" si="2"/>
        <v>客</v>
      </c>
      <c r="N20" s="145">
        <f t="shared" si="3"/>
        <v>-1.25</v>
      </c>
      <c r="O20" s="145">
        <f t="shared" si="4"/>
        <v>1.02</v>
      </c>
      <c r="P20" s="147" t="str">
        <f t="shared" si="5"/>
        <v>红</v>
      </c>
      <c r="Q20" s="155">
        <f t="shared" si="6"/>
        <v>1.02</v>
      </c>
      <c r="R20" s="156">
        <f t="shared" si="7"/>
        <v>8</v>
      </c>
      <c r="S20" s="157">
        <v>29</v>
      </c>
      <c r="T20" s="152"/>
      <c r="U20" s="152"/>
      <c r="V20" s="152"/>
      <c r="W20" s="159" t="s">
        <v>127</v>
      </c>
      <c r="X20" s="160">
        <v>-1.5</v>
      </c>
    </row>
    <row r="21" spans="1:24">
      <c r="A21" s="92">
        <f t="shared" si="8"/>
        <v>16</v>
      </c>
      <c r="B21" s="98" t="s">
        <v>14</v>
      </c>
      <c r="C21" s="99" t="s">
        <v>46</v>
      </c>
      <c r="D21" s="99" t="s">
        <v>47</v>
      </c>
      <c r="E21" s="101" t="s">
        <v>48</v>
      </c>
      <c r="F21" s="99" t="s">
        <v>13</v>
      </c>
      <c r="G21" s="105" t="s">
        <v>140</v>
      </c>
      <c r="H21" s="94">
        <v>0.9</v>
      </c>
      <c r="I21" s="94" t="s">
        <v>124</v>
      </c>
      <c r="J21" s="94">
        <v>0.95</v>
      </c>
      <c r="K21" s="94" t="s">
        <v>123</v>
      </c>
      <c r="L21" s="145">
        <f t="shared" si="1"/>
        <v>0.75</v>
      </c>
      <c r="M21" s="146" t="str">
        <f t="shared" si="2"/>
        <v>主</v>
      </c>
      <c r="N21" s="145">
        <f t="shared" si="3"/>
        <v>1.25</v>
      </c>
      <c r="O21" s="145">
        <f t="shared" si="4"/>
        <v>0.9</v>
      </c>
      <c r="P21" s="147" t="str">
        <f t="shared" si="5"/>
        <v>黑</v>
      </c>
      <c r="Q21" s="155">
        <f t="shared" si="6"/>
        <v>-1</v>
      </c>
      <c r="R21" s="156">
        <f t="shared" si="7"/>
        <v>2</v>
      </c>
      <c r="S21" s="157">
        <v>29</v>
      </c>
      <c r="T21" s="152"/>
      <c r="U21" s="152"/>
      <c r="V21" s="152"/>
      <c r="W21" s="159" t="s">
        <v>144</v>
      </c>
      <c r="X21" s="160">
        <v>-1.75</v>
      </c>
    </row>
    <row r="22" spans="1:24">
      <c r="A22" s="92">
        <f t="shared" si="8"/>
        <v>17</v>
      </c>
      <c r="B22" s="98" t="s">
        <v>14</v>
      </c>
      <c r="C22" s="99" t="s">
        <v>49</v>
      </c>
      <c r="D22" s="99" t="s">
        <v>16</v>
      </c>
      <c r="E22" s="101" t="s">
        <v>50</v>
      </c>
      <c r="F22" s="99" t="s">
        <v>13</v>
      </c>
      <c r="G22" s="105" t="s">
        <v>142</v>
      </c>
      <c r="H22" s="94">
        <v>1</v>
      </c>
      <c r="I22" s="94" t="s">
        <v>119</v>
      </c>
      <c r="J22" s="94">
        <v>0.85</v>
      </c>
      <c r="K22" s="94" t="s">
        <v>123</v>
      </c>
      <c r="L22" s="145">
        <f t="shared" si="1"/>
        <v>0.25</v>
      </c>
      <c r="M22" s="146" t="str">
        <f t="shared" si="2"/>
        <v>主</v>
      </c>
      <c r="N22" s="145">
        <f t="shared" si="3"/>
        <v>1.75</v>
      </c>
      <c r="O22" s="145">
        <f t="shared" si="4"/>
        <v>1</v>
      </c>
      <c r="P22" s="147" t="str">
        <f t="shared" si="5"/>
        <v>黑</v>
      </c>
      <c r="Q22" s="155">
        <f t="shared" si="6"/>
        <v>-1</v>
      </c>
      <c r="R22" s="156">
        <f t="shared" si="7"/>
        <v>2</v>
      </c>
      <c r="S22" s="157">
        <v>29</v>
      </c>
      <c r="T22" s="152"/>
      <c r="U22" s="152"/>
      <c r="V22" s="152"/>
      <c r="W22" s="159" t="s">
        <v>145</v>
      </c>
      <c r="X22" s="160">
        <v>-2</v>
      </c>
    </row>
    <row r="23" spans="1:22">
      <c r="A23" s="92">
        <f t="shared" si="8"/>
        <v>18</v>
      </c>
      <c r="B23" s="102" t="s">
        <v>5</v>
      </c>
      <c r="C23" s="106" t="s">
        <v>51</v>
      </c>
      <c r="D23" s="99" t="s">
        <v>52</v>
      </c>
      <c r="E23" s="100" t="s">
        <v>53</v>
      </c>
      <c r="F23" s="99" t="s">
        <v>13</v>
      </c>
      <c r="G23" s="105" t="s">
        <v>131</v>
      </c>
      <c r="H23" s="94">
        <v>0.97</v>
      </c>
      <c r="I23" s="94" t="s">
        <v>124</v>
      </c>
      <c r="J23" s="94">
        <v>0.87</v>
      </c>
      <c r="K23" s="94" t="s">
        <v>116</v>
      </c>
      <c r="L23" s="145">
        <f t="shared" si="1"/>
        <v>0.75</v>
      </c>
      <c r="M23" s="146" t="str">
        <f t="shared" si="2"/>
        <v>客</v>
      </c>
      <c r="N23" s="145">
        <f t="shared" si="3"/>
        <v>-0.75</v>
      </c>
      <c r="O23" s="145">
        <f t="shared" si="4"/>
        <v>0.87</v>
      </c>
      <c r="P23" s="147" t="str">
        <f t="shared" si="5"/>
        <v>红</v>
      </c>
      <c r="Q23" s="155">
        <f t="shared" si="6"/>
        <v>0.87</v>
      </c>
      <c r="R23" s="156">
        <f>IF(C23="","",IF(7&amp;"/"&amp;LEFT(C23,2)&amp;" "&amp;MID(C23,4,5)&lt;7&amp;"/"&amp;LEFT(C23,2)&amp;" "&amp;"10:30",WEEKDAY(7&amp;"/"&amp;LEFT(C23,2)&amp;" "&amp;MID(C23,4,5),2),WEEKDAY(7&amp;"/"&amp;LEFT(C23,2)&amp;" "&amp;MID(C23,4,5),2)+1))</f>
        <v>3</v>
      </c>
      <c r="S23" s="157">
        <v>30</v>
      </c>
      <c r="T23" s="152"/>
      <c r="U23" s="152"/>
      <c r="V23" s="152"/>
    </row>
    <row r="24" spans="1:22">
      <c r="A24" s="92">
        <f t="shared" si="8"/>
        <v>19</v>
      </c>
      <c r="B24" s="102" t="s">
        <v>5</v>
      </c>
      <c r="C24" s="106" t="s">
        <v>54</v>
      </c>
      <c r="D24" s="99" t="s">
        <v>7</v>
      </c>
      <c r="E24" s="100" t="s">
        <v>55</v>
      </c>
      <c r="F24" s="99" t="s">
        <v>9</v>
      </c>
      <c r="G24" s="105" t="s">
        <v>146</v>
      </c>
      <c r="H24" s="94">
        <v>1.12</v>
      </c>
      <c r="I24" s="94" t="s">
        <v>115</v>
      </c>
      <c r="J24" s="94">
        <v>0.78</v>
      </c>
      <c r="K24" s="94" t="s">
        <v>116</v>
      </c>
      <c r="L24" s="145">
        <f t="shared" si="1"/>
        <v>0</v>
      </c>
      <c r="M24" s="146" t="str">
        <f t="shared" si="2"/>
        <v>主</v>
      </c>
      <c r="N24" s="145">
        <f t="shared" si="3"/>
        <v>4</v>
      </c>
      <c r="O24" s="145">
        <f t="shared" si="4"/>
        <v>1.12</v>
      </c>
      <c r="P24" s="147" t="str">
        <f t="shared" si="5"/>
        <v>红</v>
      </c>
      <c r="Q24" s="155">
        <f t="shared" si="6"/>
        <v>1.12</v>
      </c>
      <c r="R24" s="156">
        <f t="shared" ref="R24:R39" si="9">IF(C24="","",IF(7&amp;"/"&amp;LEFT(C24,2)&amp;" "&amp;MID(C24,4,5)&lt;7&amp;"/"&amp;LEFT(C24,2)&amp;" "&amp;"10:30",WEEKDAY(7&amp;"/"&amp;LEFT(C24,2)&amp;" "&amp;MID(C24,4,5),2),WEEKDAY(7&amp;"/"&amp;LEFT(C24,2)&amp;" "&amp;MID(C24,4,5),2)+1))</f>
        <v>3</v>
      </c>
      <c r="S24" s="157">
        <v>30</v>
      </c>
      <c r="T24" s="152"/>
      <c r="U24" s="152"/>
      <c r="V24" s="152"/>
    </row>
    <row r="25" spans="1:22">
      <c r="A25" s="92">
        <f t="shared" si="8"/>
        <v>20</v>
      </c>
      <c r="B25" s="102" t="s">
        <v>147</v>
      </c>
      <c r="C25" s="106" t="s">
        <v>54</v>
      </c>
      <c r="D25" s="99" t="s">
        <v>56</v>
      </c>
      <c r="E25" s="100" t="s">
        <v>57</v>
      </c>
      <c r="F25" s="99" t="s">
        <v>13</v>
      </c>
      <c r="G25" s="105" t="s">
        <v>143</v>
      </c>
      <c r="H25" s="94">
        <v>0.93</v>
      </c>
      <c r="I25" s="94" t="s">
        <v>135</v>
      </c>
      <c r="J25" s="94">
        <v>0.97</v>
      </c>
      <c r="K25" s="94" t="s">
        <v>116</v>
      </c>
      <c r="L25" s="145">
        <f t="shared" si="1"/>
        <v>-0.75</v>
      </c>
      <c r="M25" s="146" t="str">
        <f t="shared" si="2"/>
        <v>客</v>
      </c>
      <c r="N25" s="145">
        <f t="shared" si="3"/>
        <v>-0.25</v>
      </c>
      <c r="O25" s="145">
        <f t="shared" si="4"/>
        <v>0.97</v>
      </c>
      <c r="P25" s="147" t="str">
        <f t="shared" si="5"/>
        <v>红</v>
      </c>
      <c r="Q25" s="155">
        <f t="shared" si="6"/>
        <v>0.485</v>
      </c>
      <c r="R25" s="156">
        <f t="shared" si="9"/>
        <v>3</v>
      </c>
      <c r="S25" s="157">
        <v>30</v>
      </c>
      <c r="T25" s="152"/>
      <c r="U25" s="152"/>
      <c r="V25" s="152"/>
    </row>
    <row r="26" spans="1:22">
      <c r="A26" s="92">
        <f t="shared" si="8"/>
        <v>21</v>
      </c>
      <c r="B26" s="102" t="s">
        <v>82</v>
      </c>
      <c r="C26" s="106" t="s">
        <v>58</v>
      </c>
      <c r="D26" s="99" t="s">
        <v>7</v>
      </c>
      <c r="E26" s="100" t="s">
        <v>59</v>
      </c>
      <c r="F26" s="99" t="s">
        <v>9</v>
      </c>
      <c r="G26" s="105" t="s">
        <v>148</v>
      </c>
      <c r="H26" s="94">
        <v>0.81</v>
      </c>
      <c r="I26" s="94" t="s">
        <v>118</v>
      </c>
      <c r="J26" s="94">
        <v>1.09</v>
      </c>
      <c r="K26" s="94" t="s">
        <v>116</v>
      </c>
      <c r="L26" s="145">
        <f t="shared" si="1"/>
        <v>-0.5</v>
      </c>
      <c r="M26" s="146" t="str">
        <f t="shared" si="2"/>
        <v>客</v>
      </c>
      <c r="N26" s="145">
        <f t="shared" si="3"/>
        <v>-2.5</v>
      </c>
      <c r="O26" s="145">
        <f t="shared" si="4"/>
        <v>1.09</v>
      </c>
      <c r="P26" s="147" t="str">
        <f t="shared" si="5"/>
        <v>黑</v>
      </c>
      <c r="Q26" s="155">
        <f t="shared" si="6"/>
        <v>-1</v>
      </c>
      <c r="R26" s="156">
        <f t="shared" si="9"/>
        <v>3</v>
      </c>
      <c r="S26" s="157">
        <v>30</v>
      </c>
      <c r="T26" s="152"/>
      <c r="U26" s="152"/>
      <c r="V26" s="152"/>
    </row>
    <row r="27" spans="1:22">
      <c r="A27" s="92">
        <f t="shared" ref="A27:A36" si="10">ROW()-5</f>
        <v>22</v>
      </c>
      <c r="B27" s="102" t="s">
        <v>149</v>
      </c>
      <c r="C27" s="106" t="s">
        <v>60</v>
      </c>
      <c r="D27" s="99" t="s">
        <v>56</v>
      </c>
      <c r="E27" s="100" t="s">
        <v>61</v>
      </c>
      <c r="F27" s="99" t="s">
        <v>13</v>
      </c>
      <c r="G27" s="105" t="s">
        <v>150</v>
      </c>
      <c r="H27" s="94">
        <v>1.03</v>
      </c>
      <c r="I27" s="94" t="s">
        <v>139</v>
      </c>
      <c r="J27" s="94">
        <v>0.87</v>
      </c>
      <c r="K27" s="94" t="s">
        <v>116</v>
      </c>
      <c r="L27" s="145">
        <f t="shared" si="1"/>
        <v>-1.25</v>
      </c>
      <c r="M27" s="146" t="str">
        <f t="shared" si="2"/>
        <v>客</v>
      </c>
      <c r="N27" s="145">
        <f t="shared" si="3"/>
        <v>-0.75</v>
      </c>
      <c r="O27" s="145">
        <f t="shared" si="4"/>
        <v>0.87</v>
      </c>
      <c r="P27" s="147" t="str">
        <f t="shared" si="5"/>
        <v>红</v>
      </c>
      <c r="Q27" s="155">
        <f t="shared" si="6"/>
        <v>0.87</v>
      </c>
      <c r="R27" s="156">
        <f t="shared" si="9"/>
        <v>3</v>
      </c>
      <c r="S27" s="157">
        <v>30</v>
      </c>
      <c r="T27" s="152"/>
      <c r="U27" s="152"/>
      <c r="V27" s="152"/>
    </row>
    <row r="28" spans="1:22">
      <c r="A28" s="92">
        <f t="shared" si="10"/>
        <v>23</v>
      </c>
      <c r="B28" s="107" t="s">
        <v>29</v>
      </c>
      <c r="C28" s="108" t="s">
        <v>65</v>
      </c>
      <c r="D28" s="108" t="s">
        <v>66</v>
      </c>
      <c r="E28" s="109" t="s">
        <v>67</v>
      </c>
      <c r="F28" s="108" t="s">
        <v>13</v>
      </c>
      <c r="G28" s="110" t="s">
        <v>134</v>
      </c>
      <c r="H28" s="94">
        <v>1.1</v>
      </c>
      <c r="I28" s="94" t="s">
        <v>119</v>
      </c>
      <c r="J28" s="94">
        <v>0.77</v>
      </c>
      <c r="K28" s="94" t="s">
        <v>116</v>
      </c>
      <c r="L28" s="145">
        <f t="shared" si="1"/>
        <v>0.25</v>
      </c>
      <c r="M28" s="146" t="str">
        <f t="shared" si="2"/>
        <v>客</v>
      </c>
      <c r="N28" s="145">
        <f t="shared" si="3"/>
        <v>-0.25</v>
      </c>
      <c r="O28" s="145">
        <f t="shared" si="4"/>
        <v>0.77</v>
      </c>
      <c r="P28" s="147" t="str">
        <f t="shared" si="5"/>
        <v>红</v>
      </c>
      <c r="Q28" s="155">
        <f t="shared" si="6"/>
        <v>0.385</v>
      </c>
      <c r="R28" s="156">
        <f t="shared" si="9"/>
        <v>4</v>
      </c>
      <c r="S28" s="157">
        <v>1</v>
      </c>
      <c r="T28" s="152"/>
      <c r="U28" s="152"/>
      <c r="V28" s="152"/>
    </row>
    <row r="29" spans="1:22">
      <c r="A29" s="92">
        <f t="shared" si="10"/>
        <v>24</v>
      </c>
      <c r="B29" s="111" t="s">
        <v>5</v>
      </c>
      <c r="C29" s="108" t="s">
        <v>68</v>
      </c>
      <c r="D29" s="108" t="s">
        <v>20</v>
      </c>
      <c r="E29" s="109" t="s">
        <v>69</v>
      </c>
      <c r="F29" s="108" t="s">
        <v>13</v>
      </c>
      <c r="G29" s="110" t="s">
        <v>143</v>
      </c>
      <c r="H29" s="94">
        <v>1.02</v>
      </c>
      <c r="I29" s="94" t="s">
        <v>127</v>
      </c>
      <c r="J29" s="94">
        <v>0.82</v>
      </c>
      <c r="K29" s="94" t="s">
        <v>116</v>
      </c>
      <c r="L29" s="145">
        <f t="shared" ref="L29:L39" si="11">IF(I29="","",INDEX($X$6:$X$22,MATCH($I29,$W$6:$W$22,0)))</f>
        <v>-1.5</v>
      </c>
      <c r="M29" s="146" t="str">
        <f t="shared" si="2"/>
        <v>主</v>
      </c>
      <c r="N29" s="145">
        <f t="shared" si="3"/>
        <v>0.5</v>
      </c>
      <c r="O29" s="145">
        <f t="shared" si="4"/>
        <v>1.02</v>
      </c>
      <c r="P29" s="147" t="str">
        <f t="shared" si="5"/>
        <v>黑</v>
      </c>
      <c r="Q29" s="155">
        <f t="shared" si="6"/>
        <v>-1</v>
      </c>
      <c r="R29" s="156">
        <f t="shared" si="9"/>
        <v>4</v>
      </c>
      <c r="S29" s="157">
        <v>1</v>
      </c>
      <c r="T29" s="152"/>
      <c r="U29" s="152"/>
      <c r="V29" s="152"/>
    </row>
    <row r="30" spans="1:22">
      <c r="A30" s="92">
        <f t="shared" si="10"/>
        <v>25</v>
      </c>
      <c r="B30" s="111" t="s">
        <v>82</v>
      </c>
      <c r="C30" s="108" t="s">
        <v>70</v>
      </c>
      <c r="D30" s="108" t="s">
        <v>52</v>
      </c>
      <c r="E30" s="112" t="s">
        <v>71</v>
      </c>
      <c r="F30" s="108" t="s">
        <v>13</v>
      </c>
      <c r="G30" s="110" t="s">
        <v>138</v>
      </c>
      <c r="H30" s="94">
        <v>0.8</v>
      </c>
      <c r="I30" s="94" t="s">
        <v>115</v>
      </c>
      <c r="J30" s="94">
        <v>1.05</v>
      </c>
      <c r="K30" s="94" t="s">
        <v>123</v>
      </c>
      <c r="L30" s="145">
        <f t="shared" si="11"/>
        <v>0</v>
      </c>
      <c r="M30" s="146" t="str">
        <f t="shared" si="2"/>
        <v>客</v>
      </c>
      <c r="N30" s="145">
        <f t="shared" si="3"/>
        <v>-1</v>
      </c>
      <c r="O30" s="145">
        <f t="shared" si="4"/>
        <v>1.05</v>
      </c>
      <c r="P30" s="147" t="str">
        <f t="shared" si="5"/>
        <v>红</v>
      </c>
      <c r="Q30" s="155">
        <f t="shared" si="6"/>
        <v>1.05</v>
      </c>
      <c r="R30" s="156">
        <f t="shared" si="9"/>
        <v>4</v>
      </c>
      <c r="S30" s="157">
        <v>1</v>
      </c>
      <c r="T30" s="152"/>
      <c r="U30" s="152"/>
      <c r="V30" s="152"/>
    </row>
    <row r="31" spans="1:22">
      <c r="A31" s="92">
        <f t="shared" si="10"/>
        <v>26</v>
      </c>
      <c r="B31" s="113" t="s">
        <v>14</v>
      </c>
      <c r="C31" s="108" t="s">
        <v>74</v>
      </c>
      <c r="D31" s="108" t="s">
        <v>75</v>
      </c>
      <c r="E31" s="109" t="s">
        <v>76</v>
      </c>
      <c r="F31" s="108" t="s">
        <v>9</v>
      </c>
      <c r="G31" s="110" t="s">
        <v>114</v>
      </c>
      <c r="H31" s="94">
        <v>0.95</v>
      </c>
      <c r="I31" s="94" t="s">
        <v>139</v>
      </c>
      <c r="J31" s="94">
        <v>0.85</v>
      </c>
      <c r="K31" s="94" t="s">
        <v>116</v>
      </c>
      <c r="L31" s="145">
        <f t="shared" si="11"/>
        <v>-1.25</v>
      </c>
      <c r="M31" s="146" t="str">
        <f t="shared" si="2"/>
        <v>主</v>
      </c>
      <c r="N31" s="145">
        <f t="shared" si="3"/>
        <v>2.25</v>
      </c>
      <c r="O31" s="145">
        <f t="shared" si="4"/>
        <v>0.95</v>
      </c>
      <c r="P31" s="147" t="str">
        <f t="shared" si="5"/>
        <v>红</v>
      </c>
      <c r="Q31" s="155">
        <f t="shared" si="6"/>
        <v>0.95</v>
      </c>
      <c r="R31" s="156">
        <f t="shared" si="9"/>
        <v>4</v>
      </c>
      <c r="S31" s="157">
        <v>1</v>
      </c>
      <c r="T31" s="152"/>
      <c r="U31" s="152"/>
      <c r="V31" s="152"/>
    </row>
    <row r="32" spans="1:22">
      <c r="A32" s="92">
        <f t="shared" si="10"/>
        <v>27</v>
      </c>
      <c r="B32" s="113" t="s">
        <v>14</v>
      </c>
      <c r="C32" s="108" t="s">
        <v>77</v>
      </c>
      <c r="D32" s="108" t="s">
        <v>78</v>
      </c>
      <c r="E32" s="109" t="s">
        <v>79</v>
      </c>
      <c r="F32" s="108" t="s">
        <v>13</v>
      </c>
      <c r="G32" s="110" t="s">
        <v>134</v>
      </c>
      <c r="H32" s="94">
        <v>0.97</v>
      </c>
      <c r="I32" s="94" t="s">
        <v>121</v>
      </c>
      <c r="J32" s="94">
        <v>0.82</v>
      </c>
      <c r="K32" s="94" t="s">
        <v>116</v>
      </c>
      <c r="L32" s="145">
        <f t="shared" si="11"/>
        <v>0.5</v>
      </c>
      <c r="M32" s="146" t="str">
        <f t="shared" si="2"/>
        <v>客</v>
      </c>
      <c r="N32" s="145">
        <f t="shared" si="3"/>
        <v>-0.5</v>
      </c>
      <c r="O32" s="145">
        <f t="shared" si="4"/>
        <v>0.82</v>
      </c>
      <c r="P32" s="147" t="str">
        <f t="shared" si="5"/>
        <v>红</v>
      </c>
      <c r="Q32" s="155">
        <f t="shared" si="6"/>
        <v>0.82</v>
      </c>
      <c r="R32" s="156">
        <f t="shared" si="9"/>
        <v>4</v>
      </c>
      <c r="S32" s="157">
        <v>1</v>
      </c>
      <c r="T32" s="152"/>
      <c r="U32" s="152"/>
      <c r="V32" s="152"/>
    </row>
    <row r="33" spans="1:22">
      <c r="A33" s="92">
        <f t="shared" si="10"/>
        <v>28</v>
      </c>
      <c r="B33" s="114" t="s">
        <v>83</v>
      </c>
      <c r="C33" s="108" t="s">
        <v>72</v>
      </c>
      <c r="D33" s="108" t="s">
        <v>56</v>
      </c>
      <c r="E33" s="112" t="s">
        <v>73</v>
      </c>
      <c r="F33" s="108" t="s">
        <v>13</v>
      </c>
      <c r="G33" s="110" t="s">
        <v>126</v>
      </c>
      <c r="H33" s="94">
        <v>0.85</v>
      </c>
      <c r="I33" s="94" t="s">
        <v>139</v>
      </c>
      <c r="J33" s="94">
        <v>1.05</v>
      </c>
      <c r="K33" s="94" t="s">
        <v>123</v>
      </c>
      <c r="L33" s="145">
        <f t="shared" si="11"/>
        <v>-1.25</v>
      </c>
      <c r="M33" s="146" t="str">
        <f t="shared" si="2"/>
        <v>主</v>
      </c>
      <c r="N33" s="145">
        <f t="shared" si="3"/>
        <v>1.25</v>
      </c>
      <c r="O33" s="145">
        <f t="shared" si="4"/>
        <v>0.85</v>
      </c>
      <c r="P33" s="147" t="str">
        <f t="shared" si="5"/>
        <v>黑</v>
      </c>
      <c r="Q33" s="155">
        <f t="shared" si="6"/>
        <v>-1</v>
      </c>
      <c r="R33" s="156">
        <f t="shared" si="9"/>
        <v>4</v>
      </c>
      <c r="S33" s="157">
        <v>1</v>
      </c>
      <c r="T33" s="152"/>
      <c r="U33" s="152"/>
      <c r="V33" s="152"/>
    </row>
    <row r="34" spans="1:22">
      <c r="A34" s="92">
        <f t="shared" si="10"/>
        <v>29</v>
      </c>
      <c r="B34" s="115" t="s">
        <v>64</v>
      </c>
      <c r="C34" s="108" t="s">
        <v>77</v>
      </c>
      <c r="D34" s="108" t="s">
        <v>25</v>
      </c>
      <c r="E34" s="112" t="s">
        <v>80</v>
      </c>
      <c r="F34" s="108" t="s">
        <v>9</v>
      </c>
      <c r="G34" s="110" t="s">
        <v>151</v>
      </c>
      <c r="H34" s="94">
        <v>0.85</v>
      </c>
      <c r="I34" s="94" t="s">
        <v>135</v>
      </c>
      <c r="J34" s="94">
        <v>0.95</v>
      </c>
      <c r="K34" s="94" t="s">
        <v>123</v>
      </c>
      <c r="L34" s="145">
        <f t="shared" si="11"/>
        <v>-0.75</v>
      </c>
      <c r="M34" s="146" t="str">
        <f t="shared" si="2"/>
        <v>客</v>
      </c>
      <c r="N34" s="145">
        <f t="shared" si="3"/>
        <v>-1.25</v>
      </c>
      <c r="O34" s="145">
        <f t="shared" si="4"/>
        <v>0.95</v>
      </c>
      <c r="P34" s="147" t="str">
        <f t="shared" si="5"/>
        <v>黑</v>
      </c>
      <c r="Q34" s="155">
        <f t="shared" si="6"/>
        <v>-1</v>
      </c>
      <c r="R34" s="156">
        <f t="shared" si="9"/>
        <v>4</v>
      </c>
      <c r="S34" s="157">
        <v>1</v>
      </c>
      <c r="T34" s="152"/>
      <c r="U34" s="152"/>
      <c r="V34" s="152"/>
    </row>
    <row r="35" spans="1:22">
      <c r="A35" s="92">
        <f t="shared" si="10"/>
        <v>30</v>
      </c>
      <c r="B35" s="115" t="s">
        <v>64</v>
      </c>
      <c r="C35" s="108" t="s">
        <v>77</v>
      </c>
      <c r="D35" s="108" t="s">
        <v>25</v>
      </c>
      <c r="E35" s="109" t="s">
        <v>81</v>
      </c>
      <c r="F35" s="108" t="s">
        <v>9</v>
      </c>
      <c r="G35" s="110" t="s">
        <v>146</v>
      </c>
      <c r="H35" s="94">
        <v>0.87</v>
      </c>
      <c r="I35" s="94" t="s">
        <v>139</v>
      </c>
      <c r="J35" s="94">
        <v>0.92</v>
      </c>
      <c r="K35" s="94" t="s">
        <v>116</v>
      </c>
      <c r="L35" s="145">
        <f t="shared" si="11"/>
        <v>-1.25</v>
      </c>
      <c r="M35" s="146" t="str">
        <f t="shared" si="2"/>
        <v>主</v>
      </c>
      <c r="N35" s="145">
        <f t="shared" si="3"/>
        <v>5.25</v>
      </c>
      <c r="O35" s="145">
        <f t="shared" si="4"/>
        <v>0.87</v>
      </c>
      <c r="P35" s="147" t="str">
        <f t="shared" si="5"/>
        <v>红</v>
      </c>
      <c r="Q35" s="155">
        <f t="shared" si="6"/>
        <v>0.87</v>
      </c>
      <c r="R35" s="156">
        <f t="shared" si="9"/>
        <v>4</v>
      </c>
      <c r="S35" s="157">
        <v>1</v>
      </c>
      <c r="T35" s="152"/>
      <c r="U35" s="152"/>
      <c r="V35" s="152"/>
    </row>
    <row r="36" spans="1:22">
      <c r="A36" s="92">
        <f t="shared" si="10"/>
        <v>31</v>
      </c>
      <c r="B36" s="113" t="s">
        <v>14</v>
      </c>
      <c r="C36" s="108" t="s">
        <v>84</v>
      </c>
      <c r="D36" s="108" t="s">
        <v>40</v>
      </c>
      <c r="E36" s="116" t="s">
        <v>85</v>
      </c>
      <c r="F36" s="108" t="s">
        <v>13</v>
      </c>
      <c r="G36" s="110" t="s">
        <v>114</v>
      </c>
      <c r="H36" s="94">
        <v>1.02</v>
      </c>
      <c r="I36" s="94" t="s">
        <v>121</v>
      </c>
      <c r="J36" s="94">
        <v>0.82</v>
      </c>
      <c r="K36" s="94" t="s">
        <v>123</v>
      </c>
      <c r="L36" s="145">
        <f t="shared" si="11"/>
        <v>0.5</v>
      </c>
      <c r="M36" s="146" t="str">
        <f t="shared" si="2"/>
        <v>主</v>
      </c>
      <c r="N36" s="145">
        <f t="shared" si="3"/>
        <v>0.5</v>
      </c>
      <c r="O36" s="145">
        <f t="shared" si="4"/>
        <v>1.02</v>
      </c>
      <c r="P36" s="147" t="str">
        <f t="shared" si="5"/>
        <v>黑</v>
      </c>
      <c r="Q36" s="155">
        <f t="shared" si="6"/>
        <v>-1</v>
      </c>
      <c r="R36" s="156">
        <f t="shared" si="9"/>
        <v>5</v>
      </c>
      <c r="S36" s="157">
        <v>2</v>
      </c>
      <c r="T36" s="152"/>
      <c r="U36" s="152"/>
      <c r="V36" s="152"/>
    </row>
    <row r="37" spans="1:22">
      <c r="A37" s="92">
        <f t="shared" ref="A37:A46" si="12">ROW()-5</f>
        <v>32</v>
      </c>
      <c r="B37" s="107" t="s">
        <v>29</v>
      </c>
      <c r="C37" s="108" t="s">
        <v>86</v>
      </c>
      <c r="D37" s="108" t="s">
        <v>47</v>
      </c>
      <c r="E37" s="117" t="s">
        <v>87</v>
      </c>
      <c r="F37" s="108" t="s">
        <v>9</v>
      </c>
      <c r="G37" s="110" t="s">
        <v>143</v>
      </c>
      <c r="H37" s="94">
        <v>0.9</v>
      </c>
      <c r="I37" s="94" t="s">
        <v>115</v>
      </c>
      <c r="J37" s="94">
        <v>0.95</v>
      </c>
      <c r="K37" s="94" t="s">
        <v>116</v>
      </c>
      <c r="L37" s="145">
        <f t="shared" si="11"/>
        <v>0</v>
      </c>
      <c r="M37" s="146" t="str">
        <f t="shared" si="2"/>
        <v>客</v>
      </c>
      <c r="N37" s="145">
        <f t="shared" si="3"/>
        <v>-1</v>
      </c>
      <c r="O37" s="145">
        <f t="shared" si="4"/>
        <v>0.95</v>
      </c>
      <c r="P37" s="147" t="str">
        <f t="shared" si="5"/>
        <v>黑</v>
      </c>
      <c r="Q37" s="155">
        <f t="shared" si="6"/>
        <v>-1</v>
      </c>
      <c r="R37" s="156">
        <f t="shared" si="9"/>
        <v>6</v>
      </c>
      <c r="S37" s="157">
        <v>3</v>
      </c>
      <c r="T37" s="152"/>
      <c r="U37" s="152"/>
      <c r="V37" s="152"/>
    </row>
    <row r="38" spans="1:22">
      <c r="A38" s="92">
        <f t="shared" si="12"/>
        <v>33</v>
      </c>
      <c r="B38" s="115" t="s">
        <v>64</v>
      </c>
      <c r="C38" s="108" t="s">
        <v>88</v>
      </c>
      <c r="D38" s="108" t="s">
        <v>89</v>
      </c>
      <c r="E38" s="116" t="s">
        <v>90</v>
      </c>
      <c r="F38" s="108" t="s">
        <v>9</v>
      </c>
      <c r="G38" s="110" t="s">
        <v>150</v>
      </c>
      <c r="H38" s="94">
        <v>0.95</v>
      </c>
      <c r="I38" s="94" t="s">
        <v>141</v>
      </c>
      <c r="J38" s="94">
        <v>0.85</v>
      </c>
      <c r="K38" s="94" t="s">
        <v>123</v>
      </c>
      <c r="L38" s="145">
        <f t="shared" si="11"/>
        <v>-1</v>
      </c>
      <c r="M38" s="146" t="str">
        <f t="shared" si="2"/>
        <v>客</v>
      </c>
      <c r="N38" s="145">
        <f t="shared" si="3"/>
        <v>-1</v>
      </c>
      <c r="O38" s="145">
        <f t="shared" si="4"/>
        <v>0.85</v>
      </c>
      <c r="P38" s="147" t="str">
        <f t="shared" si="5"/>
        <v>黑</v>
      </c>
      <c r="Q38" s="155">
        <f t="shared" si="6"/>
        <v>-1</v>
      </c>
      <c r="R38" s="156">
        <f t="shared" si="9"/>
        <v>6</v>
      </c>
      <c r="S38" s="157">
        <v>3</v>
      </c>
      <c r="T38" s="152"/>
      <c r="U38" s="152"/>
      <c r="V38" s="152"/>
    </row>
    <row r="39" spans="1:22">
      <c r="A39" s="92">
        <f t="shared" si="12"/>
        <v>34</v>
      </c>
      <c r="B39" s="118" t="s">
        <v>152</v>
      </c>
      <c r="C39" s="119" t="s">
        <v>153</v>
      </c>
      <c r="D39" s="119" t="s">
        <v>20</v>
      </c>
      <c r="E39" s="120" t="s">
        <v>154</v>
      </c>
      <c r="F39" s="119" t="s">
        <v>13</v>
      </c>
      <c r="G39" s="110" t="s">
        <v>120</v>
      </c>
      <c r="H39" s="94">
        <v>0.87</v>
      </c>
      <c r="I39" s="94" t="s">
        <v>124</v>
      </c>
      <c r="J39" s="94">
        <v>0.97</v>
      </c>
      <c r="K39" s="148" t="s">
        <v>116</v>
      </c>
      <c r="L39" s="145">
        <f t="shared" si="11"/>
        <v>0.75</v>
      </c>
      <c r="M39" s="146" t="str">
        <f t="shared" si="2"/>
        <v>客</v>
      </c>
      <c r="N39" s="145">
        <f t="shared" si="3"/>
        <v>-1.75</v>
      </c>
      <c r="O39" s="145">
        <f t="shared" si="4"/>
        <v>0.97</v>
      </c>
      <c r="P39" s="147" t="str">
        <f t="shared" si="5"/>
        <v>红</v>
      </c>
      <c r="Q39" s="155">
        <f t="shared" si="6"/>
        <v>0.97</v>
      </c>
      <c r="R39" s="156">
        <f t="shared" si="9"/>
        <v>7</v>
      </c>
      <c r="S39" s="157">
        <v>4</v>
      </c>
      <c r="T39" s="152"/>
      <c r="U39" s="152"/>
      <c r="V39" s="152"/>
    </row>
    <row r="40" spans="1:22">
      <c r="A40" s="92">
        <f t="shared" si="12"/>
        <v>35</v>
      </c>
      <c r="B40" s="118" t="s">
        <v>152</v>
      </c>
      <c r="C40" s="119" t="s">
        <v>155</v>
      </c>
      <c r="D40" s="119" t="s">
        <v>20</v>
      </c>
      <c r="E40" s="120" t="s">
        <v>156</v>
      </c>
      <c r="F40" s="119" t="s">
        <v>13</v>
      </c>
      <c r="G40" s="110" t="s">
        <v>131</v>
      </c>
      <c r="H40" s="94">
        <v>0.97</v>
      </c>
      <c r="I40" s="148" t="s">
        <v>121</v>
      </c>
      <c r="J40" s="94">
        <v>0.87</v>
      </c>
      <c r="K40" s="148" t="s">
        <v>116</v>
      </c>
      <c r="L40" s="145">
        <f t="shared" ref="L40:L71" si="13">IF(I40="","",INDEX($X$6:$X$22,MATCH($I40,$W$6:$W$22,0)))</f>
        <v>0.5</v>
      </c>
      <c r="M40" s="146" t="str">
        <f t="shared" ref="M40:M71" si="14">IF(G40="","",IF(LEFT(G40,1)-RIGHT(G40,1)-$L40&gt;0,"主",IF(LEFT(G40,1)-RIGHT(G40,1)-$L40=0,"走","客")))</f>
        <v>客</v>
      </c>
      <c r="N40" s="145">
        <f t="shared" ref="N40:N71" si="15">IF(G40="","",LEFT(G40,1)-RIGHT(G40,1)-$L40)</f>
        <v>-0.5</v>
      </c>
      <c r="O40" s="145">
        <f t="shared" ref="O40:O71" si="16">IF(G40="","",IF(M40=$F$6,H40,IF(M40=$F$7,J40,0)))</f>
        <v>0.87</v>
      </c>
      <c r="P40" s="147" t="str">
        <f t="shared" ref="P40:P71" si="17">IF(M40="","",IF(F40=M40,"红",IF(F40="走","走","黑")))</f>
        <v>红</v>
      </c>
      <c r="Q40" s="155">
        <f t="shared" ref="Q40:Q71" si="18">IF(G40="","",IF(OR(N40=-0.25,N40=0.25),IF(P40="红",O40,IF(P40="走",0,-1))/2,IF(P40="红",O40,IF(P40="走",0,-1))))</f>
        <v>0.87</v>
      </c>
      <c r="R40" s="156">
        <f t="shared" ref="R40:R71" si="19">IF(C40="","",IF(7&amp;"/"&amp;LEFT(C40,2)&amp;" "&amp;MID(C40,4,5)&lt;7&amp;"/"&amp;LEFT(C40,2)&amp;" "&amp;"10:30",WEEKDAY(7&amp;"/"&amp;LEFT(C40,2)&amp;" "&amp;MID(C40,4,5),2),WEEKDAY(7&amp;"/"&amp;LEFT(C40,2)&amp;" "&amp;MID(C40,4,5),2)+1))</f>
        <v>7</v>
      </c>
      <c r="S40" s="157">
        <v>4</v>
      </c>
      <c r="T40" s="152"/>
      <c r="U40" s="152"/>
      <c r="V40" s="152"/>
    </row>
    <row r="41" spans="1:22">
      <c r="A41" s="92">
        <f t="shared" si="12"/>
        <v>36</v>
      </c>
      <c r="B41" s="121" t="s">
        <v>64</v>
      </c>
      <c r="C41" s="119" t="s">
        <v>157</v>
      </c>
      <c r="D41" s="119" t="s">
        <v>40</v>
      </c>
      <c r="E41" s="120" t="s">
        <v>158</v>
      </c>
      <c r="F41" s="119" t="s">
        <v>13</v>
      </c>
      <c r="G41" s="110" t="s">
        <v>143</v>
      </c>
      <c r="H41" s="94">
        <v>0.95</v>
      </c>
      <c r="I41" s="148" t="s">
        <v>118</v>
      </c>
      <c r="J41" s="94">
        <v>0.9</v>
      </c>
      <c r="K41" s="148" t="s">
        <v>116</v>
      </c>
      <c r="L41" s="145">
        <f t="shared" si="13"/>
        <v>-0.5</v>
      </c>
      <c r="M41" s="146" t="str">
        <f t="shared" si="14"/>
        <v>客</v>
      </c>
      <c r="N41" s="145">
        <f t="shared" si="15"/>
        <v>-0.5</v>
      </c>
      <c r="O41" s="145">
        <f t="shared" si="16"/>
        <v>0.9</v>
      </c>
      <c r="P41" s="147" t="str">
        <f t="shared" si="17"/>
        <v>红</v>
      </c>
      <c r="Q41" s="155">
        <f t="shared" si="18"/>
        <v>0.9</v>
      </c>
      <c r="R41" s="156">
        <f t="shared" si="19"/>
        <v>7</v>
      </c>
      <c r="S41" s="157">
        <v>4</v>
      </c>
      <c r="T41" s="152"/>
      <c r="U41" s="152"/>
      <c r="V41" s="152"/>
    </row>
    <row r="42" spans="1:22">
      <c r="A42" s="92">
        <f t="shared" si="12"/>
        <v>37</v>
      </c>
      <c r="B42" s="122" t="s">
        <v>42</v>
      </c>
      <c r="C42" s="119" t="s">
        <v>159</v>
      </c>
      <c r="D42" s="119" t="s">
        <v>160</v>
      </c>
      <c r="E42" s="120" t="s">
        <v>161</v>
      </c>
      <c r="F42" s="119" t="s">
        <v>13</v>
      </c>
      <c r="G42" s="110" t="s">
        <v>126</v>
      </c>
      <c r="H42" s="94">
        <v>1.02</v>
      </c>
      <c r="I42" s="148" t="s">
        <v>121</v>
      </c>
      <c r="J42" s="94">
        <v>0.77</v>
      </c>
      <c r="K42" s="148" t="s">
        <v>116</v>
      </c>
      <c r="L42" s="145">
        <f t="shared" si="13"/>
        <v>0.5</v>
      </c>
      <c r="M42" s="146" t="str">
        <f t="shared" si="14"/>
        <v>客</v>
      </c>
      <c r="N42" s="145">
        <f t="shared" si="15"/>
        <v>-0.5</v>
      </c>
      <c r="O42" s="145">
        <f t="shared" si="16"/>
        <v>0.77</v>
      </c>
      <c r="P42" s="147" t="str">
        <f t="shared" si="17"/>
        <v>红</v>
      </c>
      <c r="Q42" s="155">
        <f t="shared" si="18"/>
        <v>0.77</v>
      </c>
      <c r="R42" s="156">
        <f t="shared" si="19"/>
        <v>7</v>
      </c>
      <c r="S42" s="157">
        <v>4</v>
      </c>
      <c r="T42" s="152"/>
      <c r="U42" s="152"/>
      <c r="V42" s="152"/>
    </row>
    <row r="43" spans="1:22">
      <c r="A43" s="92">
        <f t="shared" si="12"/>
        <v>38</v>
      </c>
      <c r="B43" s="122" t="s">
        <v>42</v>
      </c>
      <c r="C43" s="119" t="s">
        <v>162</v>
      </c>
      <c r="D43" s="119" t="s">
        <v>163</v>
      </c>
      <c r="E43" s="120" t="s">
        <v>164</v>
      </c>
      <c r="F43" s="119" t="s">
        <v>13</v>
      </c>
      <c r="G43" s="110" t="s">
        <v>140</v>
      </c>
      <c r="H43" s="94">
        <v>0.8</v>
      </c>
      <c r="I43" s="148" t="s">
        <v>132</v>
      </c>
      <c r="J43" s="94">
        <v>1</v>
      </c>
      <c r="K43" s="148" t="s">
        <v>116</v>
      </c>
      <c r="L43" s="145">
        <f t="shared" si="13"/>
        <v>1.75</v>
      </c>
      <c r="M43" s="146" t="str">
        <f t="shared" si="14"/>
        <v>主</v>
      </c>
      <c r="N43" s="145">
        <f t="shared" si="15"/>
        <v>0.25</v>
      </c>
      <c r="O43" s="145">
        <f t="shared" si="16"/>
        <v>0.8</v>
      </c>
      <c r="P43" s="147" t="str">
        <f t="shared" si="17"/>
        <v>黑</v>
      </c>
      <c r="Q43" s="155">
        <f t="shared" si="18"/>
        <v>-0.5</v>
      </c>
      <c r="R43" s="156">
        <f t="shared" si="19"/>
        <v>7</v>
      </c>
      <c r="S43" s="157">
        <v>4</v>
      </c>
      <c r="T43" s="152"/>
      <c r="U43" s="152"/>
      <c r="V43" s="152"/>
    </row>
    <row r="44" spans="1:22">
      <c r="A44" s="92">
        <f t="shared" si="12"/>
        <v>39</v>
      </c>
      <c r="B44" s="122" t="s">
        <v>42</v>
      </c>
      <c r="C44" s="119" t="s">
        <v>165</v>
      </c>
      <c r="D44" s="119" t="s">
        <v>160</v>
      </c>
      <c r="E44" s="123" t="s">
        <v>166</v>
      </c>
      <c r="F44" s="119" t="s">
        <v>13</v>
      </c>
      <c r="G44" s="110" t="s">
        <v>143</v>
      </c>
      <c r="H44" s="94">
        <v>0.9</v>
      </c>
      <c r="I44" s="148" t="s">
        <v>119</v>
      </c>
      <c r="J44" s="94">
        <v>0.9</v>
      </c>
      <c r="K44" s="148" t="s">
        <v>123</v>
      </c>
      <c r="L44" s="145">
        <f t="shared" si="13"/>
        <v>0.25</v>
      </c>
      <c r="M44" s="146" t="str">
        <f t="shared" si="14"/>
        <v>客</v>
      </c>
      <c r="N44" s="145">
        <f t="shared" si="15"/>
        <v>-1.25</v>
      </c>
      <c r="O44" s="145">
        <f t="shared" si="16"/>
        <v>0.9</v>
      </c>
      <c r="P44" s="147" t="str">
        <f t="shared" si="17"/>
        <v>红</v>
      </c>
      <c r="Q44" s="155">
        <f t="shared" si="18"/>
        <v>0.9</v>
      </c>
      <c r="R44" s="156">
        <f t="shared" si="19"/>
        <v>7</v>
      </c>
      <c r="S44" s="157">
        <v>4</v>
      </c>
      <c r="T44" s="152"/>
      <c r="U44" s="152"/>
      <c r="V44" s="152"/>
    </row>
    <row r="45" spans="1:22">
      <c r="A45" s="92">
        <f t="shared" si="12"/>
        <v>40</v>
      </c>
      <c r="B45" s="124" t="s">
        <v>14</v>
      </c>
      <c r="C45" s="125" t="s">
        <v>167</v>
      </c>
      <c r="D45" s="125" t="s">
        <v>168</v>
      </c>
      <c r="E45" s="125" t="s">
        <v>169</v>
      </c>
      <c r="F45" s="126" t="s">
        <v>9</v>
      </c>
      <c r="G45" s="94" t="s">
        <v>114</v>
      </c>
      <c r="H45" s="94">
        <v>0.95</v>
      </c>
      <c r="I45" s="148" t="s">
        <v>118</v>
      </c>
      <c r="J45" s="94">
        <v>0.85</v>
      </c>
      <c r="K45" s="148" t="s">
        <v>116</v>
      </c>
      <c r="L45" s="145">
        <f t="shared" si="13"/>
        <v>-0.5</v>
      </c>
      <c r="M45" s="146" t="str">
        <f t="shared" si="14"/>
        <v>主</v>
      </c>
      <c r="N45" s="145">
        <f t="shared" si="15"/>
        <v>1.5</v>
      </c>
      <c r="O45" s="145">
        <f t="shared" si="16"/>
        <v>0.95</v>
      </c>
      <c r="P45" s="147" t="str">
        <f t="shared" si="17"/>
        <v>红</v>
      </c>
      <c r="Q45" s="155">
        <f t="shared" si="18"/>
        <v>0.95</v>
      </c>
      <c r="R45" s="156">
        <f t="shared" si="19"/>
        <v>1</v>
      </c>
      <c r="S45" s="157"/>
      <c r="T45" s="152"/>
      <c r="U45" s="152"/>
      <c r="V45" s="152"/>
    </row>
    <row r="46" spans="1:22">
      <c r="A46" s="92">
        <f t="shared" si="12"/>
        <v>41</v>
      </c>
      <c r="B46" s="127" t="s">
        <v>63</v>
      </c>
      <c r="C46" s="125" t="s">
        <v>170</v>
      </c>
      <c r="D46" s="125" t="s">
        <v>20</v>
      </c>
      <c r="E46" s="128" t="s">
        <v>171</v>
      </c>
      <c r="F46" s="126" t="s">
        <v>13</v>
      </c>
      <c r="G46" s="110" t="s">
        <v>134</v>
      </c>
      <c r="H46" s="94">
        <v>0.75</v>
      </c>
      <c r="I46" s="148" t="s">
        <v>119</v>
      </c>
      <c r="J46" s="94">
        <v>1.12</v>
      </c>
      <c r="K46" s="148" t="s">
        <v>123</v>
      </c>
      <c r="L46" s="145">
        <f t="shared" si="13"/>
        <v>0.25</v>
      </c>
      <c r="M46" s="146" t="str">
        <f t="shared" si="14"/>
        <v>客</v>
      </c>
      <c r="N46" s="145">
        <f t="shared" si="15"/>
        <v>-0.25</v>
      </c>
      <c r="O46" s="145">
        <f t="shared" si="16"/>
        <v>1.12</v>
      </c>
      <c r="P46" s="147" t="str">
        <f>IF(M46="","",IF(F46=M46,"红",IF(F46="走","走","黑")))</f>
        <v>红</v>
      </c>
      <c r="Q46" s="155">
        <f t="shared" si="18"/>
        <v>0.56</v>
      </c>
      <c r="R46" s="156">
        <f t="shared" si="19"/>
        <v>8</v>
      </c>
      <c r="S46" s="157"/>
      <c r="T46" s="152"/>
      <c r="U46" s="152"/>
      <c r="V46" s="152"/>
    </row>
    <row r="47" spans="1:22">
      <c r="A47" s="92">
        <f t="shared" ref="A47:A58" si="20">ROW()-5</f>
        <v>42</v>
      </c>
      <c r="B47" s="129" t="s">
        <v>5</v>
      </c>
      <c r="C47" s="125" t="s">
        <v>172</v>
      </c>
      <c r="D47" s="125" t="s">
        <v>66</v>
      </c>
      <c r="E47" s="128" t="s">
        <v>173</v>
      </c>
      <c r="F47" s="126" t="s">
        <v>13</v>
      </c>
      <c r="G47" s="94" t="s">
        <v>131</v>
      </c>
      <c r="H47" s="94">
        <v>0.92</v>
      </c>
      <c r="I47" s="148" t="s">
        <v>174</v>
      </c>
      <c r="J47" s="94">
        <v>0.92</v>
      </c>
      <c r="K47" s="148" t="s">
        <v>123</v>
      </c>
      <c r="L47" s="145">
        <f t="shared" si="13"/>
        <v>-0.75</v>
      </c>
      <c r="M47" s="146" t="str">
        <f t="shared" si="14"/>
        <v>主</v>
      </c>
      <c r="N47" s="145">
        <f t="shared" si="15"/>
        <v>0.75</v>
      </c>
      <c r="O47" s="145">
        <f t="shared" si="16"/>
        <v>0.92</v>
      </c>
      <c r="P47" s="147" t="str">
        <f t="shared" si="17"/>
        <v>黑</v>
      </c>
      <c r="Q47" s="155">
        <f t="shared" si="18"/>
        <v>-1</v>
      </c>
      <c r="R47" s="156">
        <f t="shared" si="19"/>
        <v>2</v>
      </c>
      <c r="S47" s="157"/>
      <c r="T47" s="152"/>
      <c r="U47" s="152"/>
      <c r="V47" s="152"/>
    </row>
    <row r="48" ht="21" spans="1:22">
      <c r="A48" s="92">
        <f t="shared" si="20"/>
        <v>43</v>
      </c>
      <c r="B48" s="130" t="s">
        <v>42</v>
      </c>
      <c r="C48" s="125" t="s">
        <v>175</v>
      </c>
      <c r="D48" s="131" t="s">
        <v>176</v>
      </c>
      <c r="E48" s="125" t="s">
        <v>177</v>
      </c>
      <c r="F48" s="132" t="s">
        <v>13</v>
      </c>
      <c r="G48" s="110" t="s">
        <v>134</v>
      </c>
      <c r="H48" s="133">
        <v>1.02</v>
      </c>
      <c r="I48" s="149" t="s">
        <v>119</v>
      </c>
      <c r="J48" s="133">
        <v>0.77</v>
      </c>
      <c r="K48" s="148" t="s">
        <v>116</v>
      </c>
      <c r="L48" s="145">
        <f t="shared" si="13"/>
        <v>0.25</v>
      </c>
      <c r="M48" s="146" t="str">
        <f t="shared" si="14"/>
        <v>客</v>
      </c>
      <c r="N48" s="145">
        <f t="shared" si="15"/>
        <v>-0.25</v>
      </c>
      <c r="O48" s="145">
        <f t="shared" si="16"/>
        <v>0.77</v>
      </c>
      <c r="P48" s="147" t="str">
        <f t="shared" si="17"/>
        <v>红</v>
      </c>
      <c r="Q48" s="155">
        <f t="shared" si="18"/>
        <v>0.385</v>
      </c>
      <c r="R48" s="156">
        <f t="shared" si="19"/>
        <v>1</v>
      </c>
      <c r="S48" s="157"/>
      <c r="T48" s="152"/>
      <c r="U48" s="152"/>
      <c r="V48" s="152"/>
    </row>
    <row r="49" spans="1:22">
      <c r="A49" s="92">
        <f t="shared" si="20"/>
        <v>44</v>
      </c>
      <c r="B49" s="129" t="s">
        <v>5</v>
      </c>
      <c r="C49" s="125" t="s">
        <v>178</v>
      </c>
      <c r="D49" s="125" t="s">
        <v>56</v>
      </c>
      <c r="E49" s="125" t="s">
        <v>179</v>
      </c>
      <c r="F49" s="126" t="s">
        <v>9</v>
      </c>
      <c r="G49" s="110" t="s">
        <v>137</v>
      </c>
      <c r="H49" s="133">
        <v>0.86</v>
      </c>
      <c r="I49" s="150" t="s">
        <v>136</v>
      </c>
      <c r="J49" s="133">
        <v>1.04</v>
      </c>
      <c r="K49" s="148" t="s">
        <v>116</v>
      </c>
      <c r="L49" s="145">
        <f t="shared" si="13"/>
        <v>-0.25</v>
      </c>
      <c r="M49" s="146" t="str">
        <f t="shared" si="14"/>
        <v>主</v>
      </c>
      <c r="N49" s="145">
        <f t="shared" si="15"/>
        <v>2.25</v>
      </c>
      <c r="O49" s="145">
        <f t="shared" si="16"/>
        <v>0.86</v>
      </c>
      <c r="P49" s="147" t="str">
        <f t="shared" si="17"/>
        <v>红</v>
      </c>
      <c r="Q49" s="155">
        <f t="shared" si="18"/>
        <v>0.86</v>
      </c>
      <c r="R49" s="156">
        <f t="shared" si="19"/>
        <v>3</v>
      </c>
      <c r="S49" s="157"/>
      <c r="T49" s="152"/>
      <c r="U49" s="152"/>
      <c r="V49" s="152"/>
    </row>
    <row r="50" spans="1:22">
      <c r="A50" s="92">
        <f t="shared" si="20"/>
        <v>45</v>
      </c>
      <c r="B50" s="124" t="s">
        <v>14</v>
      </c>
      <c r="C50" s="125" t="s">
        <v>180</v>
      </c>
      <c r="D50" s="125" t="s">
        <v>181</v>
      </c>
      <c r="E50" s="128" t="s">
        <v>182</v>
      </c>
      <c r="F50" s="126" t="s">
        <v>13</v>
      </c>
      <c r="G50" s="110" t="s">
        <v>117</v>
      </c>
      <c r="H50" s="134">
        <v>0.87</v>
      </c>
      <c r="I50" s="151" t="s">
        <v>125</v>
      </c>
      <c r="J50" s="134">
        <v>0.92</v>
      </c>
      <c r="K50" s="148" t="s">
        <v>123</v>
      </c>
      <c r="L50" s="145">
        <f t="shared" si="13"/>
        <v>1</v>
      </c>
      <c r="M50" s="146" t="str">
        <f t="shared" si="14"/>
        <v>走</v>
      </c>
      <c r="N50" s="145">
        <f t="shared" si="15"/>
        <v>0</v>
      </c>
      <c r="O50" s="145">
        <f t="shared" si="16"/>
        <v>0</v>
      </c>
      <c r="P50" s="147" t="str">
        <f t="shared" si="17"/>
        <v>黑</v>
      </c>
      <c r="Q50" s="155">
        <f t="shared" si="18"/>
        <v>-1</v>
      </c>
      <c r="R50" s="156">
        <f t="shared" si="19"/>
        <v>3</v>
      </c>
      <c r="S50" s="157"/>
      <c r="T50" s="152"/>
      <c r="U50" s="152"/>
      <c r="V50" s="152"/>
    </row>
    <row r="51" spans="1:22">
      <c r="A51" s="92">
        <f t="shared" si="20"/>
        <v>46</v>
      </c>
      <c r="B51" s="124" t="s">
        <v>14</v>
      </c>
      <c r="C51" s="125" t="s">
        <v>180</v>
      </c>
      <c r="D51" s="125" t="s">
        <v>181</v>
      </c>
      <c r="E51" s="128" t="s">
        <v>183</v>
      </c>
      <c r="F51" s="126" t="s">
        <v>13</v>
      </c>
      <c r="G51" s="110" t="s">
        <v>134</v>
      </c>
      <c r="H51" s="134">
        <v>0.82</v>
      </c>
      <c r="I51" s="151" t="s">
        <v>124</v>
      </c>
      <c r="J51" s="134">
        <v>0.97</v>
      </c>
      <c r="K51" s="148" t="s">
        <v>123</v>
      </c>
      <c r="L51" s="145">
        <f t="shared" si="13"/>
        <v>0.75</v>
      </c>
      <c r="M51" s="146" t="str">
        <f t="shared" si="14"/>
        <v>客</v>
      </c>
      <c r="N51" s="145">
        <f t="shared" si="15"/>
        <v>-0.75</v>
      </c>
      <c r="O51" s="145">
        <f t="shared" si="16"/>
        <v>0.97</v>
      </c>
      <c r="P51" s="147" t="str">
        <f t="shared" si="17"/>
        <v>红</v>
      </c>
      <c r="Q51" s="155">
        <f t="shared" si="18"/>
        <v>0.97</v>
      </c>
      <c r="R51" s="156">
        <f t="shared" si="19"/>
        <v>3</v>
      </c>
      <c r="S51" s="157"/>
      <c r="T51" s="152"/>
      <c r="U51" s="152"/>
      <c r="V51" s="152"/>
    </row>
    <row r="52" spans="1:22">
      <c r="A52" s="92">
        <f t="shared" si="20"/>
        <v>47</v>
      </c>
      <c r="B52" s="135" t="s">
        <v>62</v>
      </c>
      <c r="C52" s="125" t="s">
        <v>184</v>
      </c>
      <c r="D52" s="125" t="s">
        <v>185</v>
      </c>
      <c r="E52" s="125" t="s">
        <v>186</v>
      </c>
      <c r="F52" s="126" t="s">
        <v>13</v>
      </c>
      <c r="G52" s="110" t="s">
        <v>142</v>
      </c>
      <c r="H52" s="134">
        <v>0.87</v>
      </c>
      <c r="I52" s="151" t="s">
        <v>141</v>
      </c>
      <c r="J52" s="134">
        <v>0.97</v>
      </c>
      <c r="K52" s="148" t="s">
        <v>116</v>
      </c>
      <c r="L52" s="145">
        <f t="shared" si="13"/>
        <v>-1</v>
      </c>
      <c r="M52" s="146" t="str">
        <f t="shared" si="14"/>
        <v>主</v>
      </c>
      <c r="N52" s="145">
        <f t="shared" si="15"/>
        <v>3</v>
      </c>
      <c r="O52" s="145">
        <f t="shared" si="16"/>
        <v>0.87</v>
      </c>
      <c r="P52" s="147" t="str">
        <f t="shared" si="17"/>
        <v>黑</v>
      </c>
      <c r="Q52" s="155">
        <f t="shared" si="18"/>
        <v>-1</v>
      </c>
      <c r="R52" s="156">
        <f t="shared" si="19"/>
        <v>3</v>
      </c>
      <c r="S52" s="157"/>
      <c r="T52" s="152"/>
      <c r="U52" s="152"/>
      <c r="V52" s="152"/>
    </row>
    <row r="53" spans="1:22">
      <c r="A53" s="92">
        <f t="shared" si="20"/>
        <v>48</v>
      </c>
      <c r="B53" s="136" t="s">
        <v>64</v>
      </c>
      <c r="C53" s="125" t="s">
        <v>178</v>
      </c>
      <c r="D53" s="125" t="s">
        <v>40</v>
      </c>
      <c r="E53" s="125" t="s">
        <v>187</v>
      </c>
      <c r="F53" s="126" t="s">
        <v>13</v>
      </c>
      <c r="G53" s="110" t="s">
        <v>138</v>
      </c>
      <c r="H53" s="133">
        <v>1.1</v>
      </c>
      <c r="I53" s="150" t="s">
        <v>115</v>
      </c>
      <c r="J53" s="133">
        <v>0.77</v>
      </c>
      <c r="K53" s="148" t="s">
        <v>116</v>
      </c>
      <c r="L53" s="145">
        <f t="shared" si="13"/>
        <v>0</v>
      </c>
      <c r="M53" s="146" t="str">
        <f t="shared" si="14"/>
        <v>客</v>
      </c>
      <c r="N53" s="145">
        <f t="shared" si="15"/>
        <v>-1</v>
      </c>
      <c r="O53" s="145">
        <f t="shared" si="16"/>
        <v>0.77</v>
      </c>
      <c r="P53" s="147" t="str">
        <f t="shared" si="17"/>
        <v>红</v>
      </c>
      <c r="Q53" s="155">
        <f t="shared" si="18"/>
        <v>0.77</v>
      </c>
      <c r="R53" s="156">
        <f t="shared" si="19"/>
        <v>3</v>
      </c>
      <c r="S53" s="157"/>
      <c r="T53" s="152"/>
      <c r="U53" s="152"/>
      <c r="V53" s="152"/>
    </row>
    <row r="54" spans="1:22">
      <c r="A54" s="92">
        <f t="shared" si="20"/>
        <v>49</v>
      </c>
      <c r="B54" s="129" t="s">
        <v>5</v>
      </c>
      <c r="C54" s="125" t="s">
        <v>188</v>
      </c>
      <c r="D54" s="125" t="s">
        <v>56</v>
      </c>
      <c r="E54" s="128" t="s">
        <v>189</v>
      </c>
      <c r="F54" s="126" t="s">
        <v>9</v>
      </c>
      <c r="G54" s="110" t="s">
        <v>143</v>
      </c>
      <c r="H54" s="133">
        <v>1.02</v>
      </c>
      <c r="I54" s="150" t="s">
        <v>135</v>
      </c>
      <c r="J54" s="133">
        <v>0.88</v>
      </c>
      <c r="K54" s="148" t="s">
        <v>123</v>
      </c>
      <c r="L54" s="145">
        <f t="shared" si="13"/>
        <v>-0.75</v>
      </c>
      <c r="M54" s="146" t="str">
        <f t="shared" si="14"/>
        <v>客</v>
      </c>
      <c r="N54" s="145">
        <f t="shared" si="15"/>
        <v>-0.25</v>
      </c>
      <c r="O54" s="145">
        <f t="shared" si="16"/>
        <v>0.88</v>
      </c>
      <c r="P54" s="147" t="str">
        <f t="shared" si="17"/>
        <v>黑</v>
      </c>
      <c r="Q54" s="155">
        <f t="shared" si="18"/>
        <v>-0.5</v>
      </c>
      <c r="R54" s="156">
        <f t="shared" si="19"/>
        <v>4</v>
      </c>
      <c r="S54" s="157"/>
      <c r="T54" s="152"/>
      <c r="U54" s="152"/>
      <c r="V54" s="152"/>
    </row>
    <row r="55" spans="1:22">
      <c r="A55" s="92">
        <f t="shared" si="20"/>
        <v>50</v>
      </c>
      <c r="B55" s="129" t="s">
        <v>5</v>
      </c>
      <c r="C55" s="125" t="s">
        <v>190</v>
      </c>
      <c r="D55" s="125" t="s">
        <v>11</v>
      </c>
      <c r="E55" s="125" t="s">
        <v>191</v>
      </c>
      <c r="F55" s="126" t="s">
        <v>9</v>
      </c>
      <c r="G55" s="110" t="s">
        <v>114</v>
      </c>
      <c r="H55" s="133">
        <v>1.11</v>
      </c>
      <c r="I55" s="150" t="s">
        <v>136</v>
      </c>
      <c r="J55" s="133">
        <v>0.79</v>
      </c>
      <c r="K55" s="148" t="s">
        <v>116</v>
      </c>
      <c r="L55" s="145">
        <f t="shared" si="13"/>
        <v>-0.25</v>
      </c>
      <c r="M55" s="146" t="str">
        <f t="shared" si="14"/>
        <v>主</v>
      </c>
      <c r="N55" s="145">
        <f t="shared" si="15"/>
        <v>1.25</v>
      </c>
      <c r="O55" s="145">
        <f t="shared" si="16"/>
        <v>1.11</v>
      </c>
      <c r="P55" s="147" t="str">
        <f t="shared" si="17"/>
        <v>红</v>
      </c>
      <c r="Q55" s="155">
        <f t="shared" si="18"/>
        <v>1.11</v>
      </c>
      <c r="R55" s="156">
        <f t="shared" si="19"/>
        <v>4</v>
      </c>
      <c r="S55" s="157"/>
      <c r="T55" s="152"/>
      <c r="U55" s="152"/>
      <c r="V55" s="152"/>
    </row>
    <row r="56" spans="1:22">
      <c r="A56" s="92">
        <f t="shared" si="20"/>
        <v>51</v>
      </c>
      <c r="B56" s="129" t="s">
        <v>5</v>
      </c>
      <c r="C56" s="125" t="s">
        <v>192</v>
      </c>
      <c r="D56" s="125" t="s">
        <v>11</v>
      </c>
      <c r="E56" s="128" t="s">
        <v>193</v>
      </c>
      <c r="F56" s="126" t="s">
        <v>9</v>
      </c>
      <c r="G56" s="110" t="s">
        <v>150</v>
      </c>
      <c r="H56" s="133">
        <v>0.84</v>
      </c>
      <c r="I56" s="150" t="s">
        <v>141</v>
      </c>
      <c r="J56" s="133">
        <v>1.06</v>
      </c>
      <c r="K56" s="148" t="s">
        <v>123</v>
      </c>
      <c r="L56" s="145">
        <f t="shared" si="13"/>
        <v>-1</v>
      </c>
      <c r="M56" s="146" t="str">
        <f t="shared" si="14"/>
        <v>客</v>
      </c>
      <c r="N56" s="145">
        <f t="shared" si="15"/>
        <v>-1</v>
      </c>
      <c r="O56" s="145">
        <f t="shared" si="16"/>
        <v>1.06</v>
      </c>
      <c r="P56" s="147" t="str">
        <f t="shared" si="17"/>
        <v>黑</v>
      </c>
      <c r="Q56" s="155">
        <f t="shared" si="18"/>
        <v>-1</v>
      </c>
      <c r="R56" s="156">
        <f t="shared" si="19"/>
        <v>4</v>
      </c>
      <c r="S56" s="157"/>
      <c r="T56" s="152"/>
      <c r="U56" s="152"/>
      <c r="V56" s="152"/>
    </row>
    <row r="57" spans="1:22">
      <c r="A57" s="92">
        <f t="shared" si="20"/>
        <v>52</v>
      </c>
      <c r="B57" s="129" t="s">
        <v>82</v>
      </c>
      <c r="C57" s="125" t="s">
        <v>194</v>
      </c>
      <c r="D57" s="125" t="s">
        <v>52</v>
      </c>
      <c r="E57" s="128" t="s">
        <v>195</v>
      </c>
      <c r="F57" s="126" t="s">
        <v>13</v>
      </c>
      <c r="G57" s="110" t="s">
        <v>142</v>
      </c>
      <c r="H57" s="133">
        <v>0.92</v>
      </c>
      <c r="I57" s="150" t="s">
        <v>124</v>
      </c>
      <c r="J57" s="133">
        <v>0.92</v>
      </c>
      <c r="K57" s="148" t="s">
        <v>123</v>
      </c>
      <c r="L57" s="145">
        <f t="shared" si="13"/>
        <v>0.75</v>
      </c>
      <c r="M57" s="146" t="str">
        <f t="shared" si="14"/>
        <v>主</v>
      </c>
      <c r="N57" s="145">
        <f t="shared" si="15"/>
        <v>1.25</v>
      </c>
      <c r="O57" s="145">
        <f t="shared" si="16"/>
        <v>0.92</v>
      </c>
      <c r="P57" s="147" t="str">
        <f t="shared" si="17"/>
        <v>黑</v>
      </c>
      <c r="Q57" s="155">
        <f t="shared" si="18"/>
        <v>-1</v>
      </c>
      <c r="R57" s="156">
        <f t="shared" si="19"/>
        <v>4</v>
      </c>
      <c r="S57" s="157"/>
      <c r="T57" s="152"/>
      <c r="U57" s="152"/>
      <c r="V57" s="152"/>
    </row>
    <row r="58" spans="1:22">
      <c r="A58" s="92">
        <f t="shared" si="20"/>
        <v>53</v>
      </c>
      <c r="B58" s="129" t="s">
        <v>5</v>
      </c>
      <c r="C58" s="125" t="s">
        <v>196</v>
      </c>
      <c r="D58" s="125" t="s">
        <v>56</v>
      </c>
      <c r="E58" s="125" t="s">
        <v>197</v>
      </c>
      <c r="F58" s="126" t="s">
        <v>9</v>
      </c>
      <c r="G58" s="110" t="s">
        <v>126</v>
      </c>
      <c r="H58" s="133">
        <v>0.96</v>
      </c>
      <c r="I58" s="150" t="s">
        <v>141</v>
      </c>
      <c r="J58" s="133">
        <v>0.97</v>
      </c>
      <c r="K58" s="148" t="s">
        <v>116</v>
      </c>
      <c r="L58" s="145">
        <f t="shared" si="13"/>
        <v>-1</v>
      </c>
      <c r="M58" s="146" t="str">
        <f t="shared" si="14"/>
        <v>主</v>
      </c>
      <c r="N58" s="145">
        <f t="shared" si="15"/>
        <v>1</v>
      </c>
      <c r="O58" s="145">
        <f t="shared" si="16"/>
        <v>0.96</v>
      </c>
      <c r="P58" s="147" t="str">
        <f t="shared" si="17"/>
        <v>红</v>
      </c>
      <c r="Q58" s="155">
        <f t="shared" si="18"/>
        <v>0.96</v>
      </c>
      <c r="R58" s="156">
        <f t="shared" si="19"/>
        <v>5</v>
      </c>
      <c r="S58" s="157"/>
      <c r="T58" s="152"/>
      <c r="U58" s="152"/>
      <c r="V58" s="152"/>
    </row>
  </sheetData>
  <sheetProtection formatCells="0" formatColumns="0" formatRows="0" autoFilter="0"/>
  <autoFilter ref="A5:S58">
    <extLst/>
  </autoFilter>
  <mergeCells count="17">
    <mergeCell ref="C3:D3"/>
    <mergeCell ref="C4:D4"/>
    <mergeCell ref="H5:J5"/>
    <mergeCell ref="E1:E2"/>
    <mergeCell ref="F1:F4"/>
    <mergeCell ref="G1:G2"/>
    <mergeCell ref="G3:G4"/>
    <mergeCell ref="H1:H2"/>
    <mergeCell ref="H3:H4"/>
    <mergeCell ref="I1:I2"/>
    <mergeCell ref="I3:I4"/>
    <mergeCell ref="J1:J2"/>
    <mergeCell ref="J3:J4"/>
    <mergeCell ref="L1:L2"/>
    <mergeCell ref="L3:L4"/>
    <mergeCell ref="C1:D2"/>
    <mergeCell ref="A1:B4"/>
  </mergeCells>
  <conditionalFormatting sqref="E4">
    <cfRule type="cellIs" dxfId="2" priority="4" operator="lessThan">
      <formula>0</formula>
    </cfRule>
    <cfRule type="cellIs" dxfId="2" priority="1" operator="lessThan">
      <formula>0</formula>
    </cfRule>
  </conditionalFormatting>
  <conditionalFormatting sqref="E28:E35">
    <cfRule type="duplicateValues" dxfId="1" priority="3"/>
    <cfRule type="duplicateValues" dxfId="0" priority="2"/>
  </conditionalFormatting>
  <conditionalFormatting sqref="K6:K1048576">
    <cfRule type="containsText" dxfId="3" priority="5" operator="between" text="是">
      <formula>NOT(ISERROR(SEARCH("是",K6)))</formula>
    </cfRule>
  </conditionalFormatting>
  <conditionalFormatting sqref="P6:P1048576">
    <cfRule type="containsText" dxfId="3" priority="6" operator="between" text="黑">
      <formula>NOT(ISERROR(SEARCH("黑",P6)))</formula>
    </cfRule>
    <cfRule type="containsText" dxfId="4" priority="7" operator="between" text="红">
      <formula>NOT(ISERROR(SEARCH("红",P6)))</formula>
    </cfRule>
  </conditionalFormatting>
  <conditionalFormatting sqref="E6:E27 E59:E1048576">
    <cfRule type="duplicateValues" dxfId="5" priority="8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3"/>
  <sheetViews>
    <sheetView workbookViewId="0">
      <pane ySplit="4" topLeftCell="A17" activePane="bottomLeft" state="frozen"/>
      <selection/>
      <selection pane="bottomLeft" activeCell="K27" sqref="K27"/>
    </sheetView>
  </sheetViews>
  <sheetFormatPr defaultColWidth="8.89166666666667" defaultRowHeight="13.5"/>
  <cols>
    <col min="1" max="1" width="4.33333333333333" style="1" customWidth="1"/>
    <col min="2" max="2" width="8.44166666666667" style="34" customWidth="1"/>
    <col min="3" max="3" width="8.66666666666667" style="34" customWidth="1"/>
    <col min="4" max="4" width="5.775" style="34" customWidth="1"/>
    <col min="5" max="5" width="7.225" style="35" customWidth="1"/>
    <col min="6" max="6" width="6.66666666666667" style="1" customWidth="1"/>
    <col min="7" max="7" width="6.66666666666667" style="36" customWidth="1"/>
    <col min="8" max="8" width="5.775" style="37" customWidth="1"/>
    <col min="9" max="9" width="7.10833333333333" style="1" customWidth="1"/>
    <col min="10" max="12" width="8.89166666666667" style="1" customWidth="1"/>
    <col min="13" max="13" width="8.89166666666667" style="38" customWidth="1"/>
    <col min="14" max="14" width="8.89166666666667" style="39" customWidth="1"/>
    <col min="15" max="17" width="8.89166666666667" style="1" customWidth="1"/>
    <col min="18" max="16374" width="8.89166666666667" style="1"/>
  </cols>
  <sheetData>
    <row r="1" s="1" customFormat="1" spans="1:16">
      <c r="A1" s="40" t="s">
        <v>198</v>
      </c>
      <c r="B1" s="40"/>
      <c r="C1" s="41" t="s">
        <v>92</v>
      </c>
      <c r="D1" s="42"/>
      <c r="E1" s="35"/>
      <c r="F1" s="43" t="s">
        <v>96</v>
      </c>
      <c r="G1" s="36"/>
      <c r="H1" s="44"/>
      <c r="I1" s="57"/>
      <c r="J1" s="4" t="s">
        <v>199</v>
      </c>
      <c r="K1" s="4" t="s">
        <v>200</v>
      </c>
      <c r="L1" s="4" t="s">
        <v>201</v>
      </c>
      <c r="M1" s="4" t="s">
        <v>202</v>
      </c>
      <c r="N1" s="4" t="s">
        <v>203</v>
      </c>
      <c r="O1" s="4" t="s">
        <v>204</v>
      </c>
      <c r="P1" s="4" t="s">
        <v>205</v>
      </c>
    </row>
    <row r="2" s="1" customFormat="1" spans="1:16">
      <c r="A2" s="40"/>
      <c r="B2" s="40"/>
      <c r="C2" s="45"/>
      <c r="D2" s="46"/>
      <c r="E2" s="35"/>
      <c r="F2" s="47">
        <v>0.375</v>
      </c>
      <c r="G2" s="36"/>
      <c r="H2" s="44"/>
      <c r="I2" s="4" t="s">
        <v>206</v>
      </c>
      <c r="J2" s="23">
        <f>SUMPRODUCT(($H$6:$H$35=J1)*($G$6:$G$35))</f>
        <v>-2</v>
      </c>
      <c r="K2" s="4">
        <f t="shared" ref="K2:P2" si="0">SUMPRODUCT(($H$6:$H$35=K1)*($G$6:$G$35))</f>
        <v>2.345</v>
      </c>
      <c r="L2" s="4">
        <f t="shared" si="0"/>
        <v>1.075</v>
      </c>
      <c r="M2" s="4">
        <f t="shared" si="0"/>
        <v>0.05</v>
      </c>
      <c r="N2" s="4">
        <f t="shared" si="0"/>
        <v>1.74</v>
      </c>
      <c r="O2" s="4">
        <f t="shared" si="0"/>
        <v>1.9</v>
      </c>
      <c r="P2" s="4">
        <f t="shared" si="0"/>
        <v>1.3</v>
      </c>
    </row>
    <row r="3" s="1" customFormat="1" ht="14" customHeight="1" spans="1:16">
      <c r="A3" s="40"/>
      <c r="B3" s="40"/>
      <c r="C3" s="48" t="s">
        <v>99</v>
      </c>
      <c r="D3" s="49"/>
      <c r="E3" s="35"/>
      <c r="F3" s="43" t="s">
        <v>96</v>
      </c>
      <c r="G3" s="36"/>
      <c r="H3" s="44"/>
      <c r="I3" s="4" t="s">
        <v>96</v>
      </c>
      <c r="J3" s="28">
        <f>SUMPRODUCT(($H$6:$H$35=J1)*($F$6:$F$35="红"))/COUNTIF($H$6:$H$35,J1)</f>
        <v>0</v>
      </c>
      <c r="K3" s="28">
        <f t="shared" ref="K3:P3" si="1">SUMPRODUCT(($H$6:$H$35=K1)*($F$6:$F$35="红"))/COUNTIF($H$6:$H$35,K1)</f>
        <v>0.8</v>
      </c>
      <c r="L3" s="28">
        <f t="shared" si="1"/>
        <v>0.625</v>
      </c>
      <c r="M3" s="28">
        <f t="shared" si="1"/>
        <v>0.5</v>
      </c>
      <c r="N3" s="28">
        <f t="shared" si="1"/>
        <v>1</v>
      </c>
      <c r="O3" s="28">
        <f t="shared" si="1"/>
        <v>0.6</v>
      </c>
      <c r="P3" s="28">
        <f t="shared" si="1"/>
        <v>0.666666666666667</v>
      </c>
    </row>
    <row r="4" s="1" customFormat="1" ht="14" customHeight="1" spans="1:16">
      <c r="A4" s="40"/>
      <c r="B4" s="40"/>
      <c r="C4" s="48" t="s">
        <v>101</v>
      </c>
      <c r="D4" s="49"/>
      <c r="E4" s="35"/>
      <c r="F4" s="50">
        <v>0.727272727272727</v>
      </c>
      <c r="G4" s="36"/>
      <c r="H4" s="44"/>
      <c r="I4" s="4" t="s">
        <v>207</v>
      </c>
      <c r="J4" s="4">
        <f>COUNTIF($H$6:$H$35,J1)</f>
        <v>2</v>
      </c>
      <c r="K4" s="4">
        <f t="shared" ref="K4:P4" si="2">COUNTIF($H$6:$H$35,K1)</f>
        <v>5</v>
      </c>
      <c r="L4" s="4">
        <f t="shared" si="2"/>
        <v>8</v>
      </c>
      <c r="M4" s="4">
        <f t="shared" si="2"/>
        <v>2</v>
      </c>
      <c r="N4" s="4">
        <f t="shared" si="2"/>
        <v>2</v>
      </c>
      <c r="O4" s="4">
        <f t="shared" si="2"/>
        <v>5</v>
      </c>
      <c r="P4" s="4">
        <f t="shared" si="2"/>
        <v>6</v>
      </c>
    </row>
    <row r="5" s="1" customFormat="1" spans="1:14">
      <c r="A5" s="2" t="s">
        <v>102</v>
      </c>
      <c r="B5" s="2" t="s">
        <v>0</v>
      </c>
      <c r="C5" s="2" t="s">
        <v>1</v>
      </c>
      <c r="D5" s="2" t="s">
        <v>2</v>
      </c>
      <c r="E5" s="22" t="s">
        <v>105</v>
      </c>
      <c r="F5" s="4" t="s">
        <v>110</v>
      </c>
      <c r="G5" s="51" t="s">
        <v>111</v>
      </c>
      <c r="H5" s="51" t="s">
        <v>112</v>
      </c>
      <c r="J5"/>
      <c r="K5"/>
      <c r="L5"/>
      <c r="M5" s="38"/>
      <c r="N5" s="39"/>
    </row>
    <row r="6" s="1" customFormat="1" spans="1:14">
      <c r="A6" s="2">
        <v>1</v>
      </c>
      <c r="B6" s="5" t="s">
        <v>5</v>
      </c>
      <c r="C6" s="2" t="s">
        <v>6</v>
      </c>
      <c r="D6" s="2" t="s">
        <v>7</v>
      </c>
      <c r="E6" s="19" t="s">
        <v>116</v>
      </c>
      <c r="F6" s="2" t="s">
        <v>95</v>
      </c>
      <c r="G6" s="27">
        <v>1.05</v>
      </c>
      <c r="H6" s="51" t="s">
        <v>202</v>
      </c>
      <c r="I6" s="58">
        <v>25</v>
      </c>
      <c r="J6" s="59"/>
      <c r="K6" s="59"/>
      <c r="L6" s="59"/>
      <c r="M6" s="60"/>
      <c r="N6" s="60"/>
    </row>
    <row r="7" s="1" customFormat="1" spans="1:14">
      <c r="A7" s="2">
        <v>2</v>
      </c>
      <c r="B7" s="5" t="s">
        <v>5</v>
      </c>
      <c r="C7" s="2" t="s">
        <v>10</v>
      </c>
      <c r="D7" s="2" t="s">
        <v>11</v>
      </c>
      <c r="E7" s="19" t="s">
        <v>116</v>
      </c>
      <c r="F7" s="2" t="s">
        <v>94</v>
      </c>
      <c r="G7" s="27">
        <v>-1</v>
      </c>
      <c r="H7" s="51" t="s">
        <v>202</v>
      </c>
      <c r="I7" s="58">
        <v>25</v>
      </c>
      <c r="J7"/>
      <c r="K7"/>
      <c r="L7"/>
      <c r="M7" s="60"/>
      <c r="N7" s="60"/>
    </row>
    <row r="8" s="1" customFormat="1" spans="1:14">
      <c r="A8" s="2">
        <v>3</v>
      </c>
      <c r="B8" s="7" t="s">
        <v>14</v>
      </c>
      <c r="C8" s="8" t="s">
        <v>15</v>
      </c>
      <c r="D8" s="8" t="s">
        <v>16</v>
      </c>
      <c r="E8" s="19" t="s">
        <v>116</v>
      </c>
      <c r="F8" s="2" t="s">
        <v>95</v>
      </c>
      <c r="G8" s="27">
        <v>0.92</v>
      </c>
      <c r="H8" s="51" t="s">
        <v>203</v>
      </c>
      <c r="I8" s="58">
        <v>26</v>
      </c>
      <c r="J8"/>
      <c r="K8"/>
      <c r="L8"/>
      <c r="M8" s="60"/>
      <c r="N8" s="60"/>
    </row>
    <row r="9" s="1" customFormat="1" spans="1:14">
      <c r="A9" s="2">
        <v>4</v>
      </c>
      <c r="B9" s="7" t="s">
        <v>14</v>
      </c>
      <c r="C9" s="8" t="s">
        <v>15</v>
      </c>
      <c r="D9" s="8" t="s">
        <v>16</v>
      </c>
      <c r="E9" s="19" t="s">
        <v>123</v>
      </c>
      <c r="F9" s="2" t="s">
        <v>95</v>
      </c>
      <c r="G9" s="27">
        <v>0.82</v>
      </c>
      <c r="H9" s="51" t="s">
        <v>203</v>
      </c>
      <c r="I9" s="58">
        <v>26</v>
      </c>
      <c r="J9"/>
      <c r="K9"/>
      <c r="L9"/>
      <c r="M9" s="60"/>
      <c r="N9" s="60"/>
    </row>
    <row r="10" s="1" customFormat="1" spans="1:14">
      <c r="A10" s="2">
        <v>5</v>
      </c>
      <c r="B10" s="11" t="s">
        <v>5</v>
      </c>
      <c r="C10" s="8" t="s">
        <v>19</v>
      </c>
      <c r="D10" s="8" t="s">
        <v>20</v>
      </c>
      <c r="E10" s="19" t="s">
        <v>116</v>
      </c>
      <c r="F10" s="2" t="s">
        <v>95</v>
      </c>
      <c r="G10" s="27">
        <v>1.1</v>
      </c>
      <c r="H10" s="51" t="s">
        <v>204</v>
      </c>
      <c r="I10" s="58">
        <v>27</v>
      </c>
      <c r="J10"/>
      <c r="K10"/>
      <c r="L10"/>
      <c r="M10" s="60"/>
      <c r="N10" s="60"/>
    </row>
    <row r="11" s="1" customFormat="1" spans="1:14">
      <c r="A11" s="2">
        <v>6</v>
      </c>
      <c r="B11" s="11" t="s">
        <v>5</v>
      </c>
      <c r="C11" s="8" t="s">
        <v>22</v>
      </c>
      <c r="D11" s="8" t="s">
        <v>7</v>
      </c>
      <c r="E11" s="19" t="s">
        <v>116</v>
      </c>
      <c r="F11" s="2" t="s">
        <v>95</v>
      </c>
      <c r="G11" s="27">
        <v>0.83</v>
      </c>
      <c r="H11" s="51" t="s">
        <v>204</v>
      </c>
      <c r="I11" s="58">
        <v>27</v>
      </c>
      <c r="J11"/>
      <c r="K11"/>
      <c r="L11"/>
      <c r="M11" s="60"/>
      <c r="N11" s="60"/>
    </row>
    <row r="12" s="1" customFormat="1" spans="1:14">
      <c r="A12" s="2">
        <v>7</v>
      </c>
      <c r="B12" s="7" t="s">
        <v>14</v>
      </c>
      <c r="C12" s="8" t="s">
        <v>24</v>
      </c>
      <c r="D12" s="8" t="s">
        <v>25</v>
      </c>
      <c r="E12" s="19" t="s">
        <v>116</v>
      </c>
      <c r="F12" s="2" t="s">
        <v>95</v>
      </c>
      <c r="G12" s="27">
        <v>0.97</v>
      </c>
      <c r="H12" s="51" t="s">
        <v>204</v>
      </c>
      <c r="I12" s="58">
        <v>27</v>
      </c>
      <c r="J12"/>
      <c r="K12"/>
      <c r="L12"/>
      <c r="M12" s="60"/>
      <c r="N12" s="60"/>
    </row>
    <row r="13" s="1" customFormat="1" spans="1:14">
      <c r="A13" s="2">
        <v>8</v>
      </c>
      <c r="B13" s="7" t="s">
        <v>14</v>
      </c>
      <c r="C13" s="8" t="s">
        <v>24</v>
      </c>
      <c r="D13" s="8" t="s">
        <v>25</v>
      </c>
      <c r="E13" s="19" t="s">
        <v>116</v>
      </c>
      <c r="F13" s="2" t="s">
        <v>94</v>
      </c>
      <c r="G13" s="27">
        <v>-0.5</v>
      </c>
      <c r="H13" s="51" t="s">
        <v>204</v>
      </c>
      <c r="I13" s="58">
        <v>27</v>
      </c>
      <c r="J13"/>
      <c r="K13"/>
      <c r="L13"/>
      <c r="M13" s="60"/>
      <c r="N13" s="60"/>
    </row>
    <row r="14" s="1" customFormat="1" spans="1:14">
      <c r="A14" s="2">
        <v>9</v>
      </c>
      <c r="B14" s="7" t="s">
        <v>14</v>
      </c>
      <c r="C14" s="8" t="s">
        <v>24</v>
      </c>
      <c r="D14" s="8" t="s">
        <v>25</v>
      </c>
      <c r="E14" s="19" t="s">
        <v>123</v>
      </c>
      <c r="F14" s="2" t="s">
        <v>94</v>
      </c>
      <c r="G14" s="27">
        <v>-0.5</v>
      </c>
      <c r="H14" s="51" t="s">
        <v>204</v>
      </c>
      <c r="I14" s="58">
        <v>27</v>
      </c>
      <c r="J14"/>
      <c r="K14"/>
      <c r="L14"/>
      <c r="M14" s="60"/>
      <c r="N14" s="60"/>
    </row>
    <row r="15" s="1" customFormat="1" spans="1:14">
      <c r="A15" s="2">
        <v>10</v>
      </c>
      <c r="B15" s="12" t="s">
        <v>29</v>
      </c>
      <c r="C15" s="8" t="s">
        <v>30</v>
      </c>
      <c r="D15" s="8" t="s">
        <v>31</v>
      </c>
      <c r="E15" s="19" t="s">
        <v>116</v>
      </c>
      <c r="F15" s="2" t="s">
        <v>95</v>
      </c>
      <c r="G15" s="27">
        <v>0.87</v>
      </c>
      <c r="H15" s="51" t="s">
        <v>205</v>
      </c>
      <c r="I15" s="58">
        <v>28</v>
      </c>
      <c r="J15"/>
      <c r="K15"/>
      <c r="L15"/>
      <c r="M15" s="60"/>
      <c r="N15" s="61"/>
    </row>
    <row r="16" s="1" customFormat="1" spans="1:14">
      <c r="A16" s="2">
        <v>11</v>
      </c>
      <c r="B16" s="11" t="s">
        <v>5</v>
      </c>
      <c r="C16" s="8" t="s">
        <v>33</v>
      </c>
      <c r="D16" s="8" t="s">
        <v>7</v>
      </c>
      <c r="E16" s="19" t="s">
        <v>116</v>
      </c>
      <c r="F16" s="2" t="s">
        <v>95</v>
      </c>
      <c r="G16" s="27">
        <v>0.95</v>
      </c>
      <c r="H16" s="51" t="s">
        <v>205</v>
      </c>
      <c r="I16" s="58">
        <v>28</v>
      </c>
      <c r="J16"/>
      <c r="K16"/>
      <c r="L16"/>
      <c r="M16" s="60"/>
      <c r="N16" s="61"/>
    </row>
    <row r="17" s="1" customFormat="1" spans="1:14">
      <c r="A17" s="2">
        <v>12</v>
      </c>
      <c r="B17" s="11" t="s">
        <v>5</v>
      </c>
      <c r="C17" s="8" t="s">
        <v>35</v>
      </c>
      <c r="D17" s="8" t="s">
        <v>7</v>
      </c>
      <c r="E17" s="19" t="s">
        <v>116</v>
      </c>
      <c r="F17" s="2" t="s">
        <v>95</v>
      </c>
      <c r="G17" s="27">
        <v>0.46</v>
      </c>
      <c r="H17" s="51" t="s">
        <v>205</v>
      </c>
      <c r="I17" s="58">
        <v>28</v>
      </c>
      <c r="J17"/>
      <c r="K17"/>
      <c r="L17"/>
      <c r="M17" s="60"/>
      <c r="N17" s="61"/>
    </row>
    <row r="18" s="1" customFormat="1" spans="1:14">
      <c r="A18" s="2">
        <v>13</v>
      </c>
      <c r="B18" s="7" t="s">
        <v>14</v>
      </c>
      <c r="C18" s="8" t="s">
        <v>33</v>
      </c>
      <c r="D18" s="8" t="s">
        <v>37</v>
      </c>
      <c r="E18" s="19" t="s">
        <v>116</v>
      </c>
      <c r="F18" s="2" t="s">
        <v>94</v>
      </c>
      <c r="G18" s="27">
        <v>-1</v>
      </c>
      <c r="H18" s="51" t="s">
        <v>205</v>
      </c>
      <c r="I18" s="58">
        <v>29</v>
      </c>
      <c r="J18"/>
      <c r="K18"/>
      <c r="L18"/>
      <c r="M18" s="60"/>
      <c r="N18" s="61"/>
    </row>
    <row r="19" s="1" customFormat="1" spans="1:14">
      <c r="A19" s="2">
        <v>14</v>
      </c>
      <c r="B19" s="7" t="s">
        <v>14</v>
      </c>
      <c r="C19" s="8" t="s">
        <v>39</v>
      </c>
      <c r="D19" s="8" t="s">
        <v>40</v>
      </c>
      <c r="E19" s="19" t="s">
        <v>116</v>
      </c>
      <c r="F19" s="2" t="s">
        <v>94</v>
      </c>
      <c r="G19" s="27">
        <v>-1</v>
      </c>
      <c r="H19" s="51" t="s">
        <v>205</v>
      </c>
      <c r="I19" s="58">
        <v>29</v>
      </c>
      <c r="J19"/>
      <c r="K19"/>
      <c r="L19"/>
      <c r="M19" s="60"/>
      <c r="N19" s="61"/>
    </row>
    <row r="20" s="1" customFormat="1" spans="1:14">
      <c r="A20" s="2">
        <v>15</v>
      </c>
      <c r="B20" s="13" t="s">
        <v>42</v>
      </c>
      <c r="C20" s="8" t="s">
        <v>43</v>
      </c>
      <c r="D20" s="8" t="s">
        <v>44</v>
      </c>
      <c r="E20" s="19" t="s">
        <v>123</v>
      </c>
      <c r="F20" s="2" t="s">
        <v>95</v>
      </c>
      <c r="G20" s="27">
        <v>1.02</v>
      </c>
      <c r="H20" s="51" t="s">
        <v>205</v>
      </c>
      <c r="I20" s="58">
        <v>29</v>
      </c>
      <c r="J20"/>
      <c r="K20"/>
      <c r="L20"/>
      <c r="M20" s="60"/>
      <c r="N20" s="61"/>
    </row>
    <row r="21" s="1" customFormat="1" spans="1:14">
      <c r="A21" s="2">
        <v>16</v>
      </c>
      <c r="B21" s="7" t="s">
        <v>14</v>
      </c>
      <c r="C21" s="8" t="s">
        <v>46</v>
      </c>
      <c r="D21" s="8" t="s">
        <v>47</v>
      </c>
      <c r="E21" s="19" t="s">
        <v>123</v>
      </c>
      <c r="F21" s="2" t="s">
        <v>94</v>
      </c>
      <c r="G21" s="27">
        <v>-1</v>
      </c>
      <c r="H21" s="51" t="s">
        <v>199</v>
      </c>
      <c r="I21" s="58">
        <v>29</v>
      </c>
      <c r="J21"/>
      <c r="K21"/>
      <c r="L21"/>
      <c r="M21" s="60"/>
      <c r="N21" s="61"/>
    </row>
    <row r="22" s="1" customFormat="1" spans="1:14">
      <c r="A22" s="2">
        <v>17</v>
      </c>
      <c r="B22" s="7" t="s">
        <v>14</v>
      </c>
      <c r="C22" s="8" t="s">
        <v>49</v>
      </c>
      <c r="D22" s="8" t="s">
        <v>16</v>
      </c>
      <c r="E22" s="19" t="s">
        <v>123</v>
      </c>
      <c r="F22" s="2" t="s">
        <v>94</v>
      </c>
      <c r="G22" s="27">
        <v>-1</v>
      </c>
      <c r="H22" s="51" t="s">
        <v>199</v>
      </c>
      <c r="I22" s="58">
        <v>29</v>
      </c>
      <c r="J22"/>
      <c r="K22"/>
      <c r="L22"/>
      <c r="M22" s="60"/>
      <c r="N22" s="61"/>
    </row>
    <row r="23" s="1" customFormat="1" spans="1:14">
      <c r="A23" s="2">
        <v>18</v>
      </c>
      <c r="B23" s="11" t="s">
        <v>5</v>
      </c>
      <c r="C23" s="14" t="s">
        <v>51</v>
      </c>
      <c r="D23" s="8" t="s">
        <v>52</v>
      </c>
      <c r="E23" s="19" t="s">
        <v>116</v>
      </c>
      <c r="F23" s="2" t="s">
        <v>95</v>
      </c>
      <c r="G23" s="27">
        <v>0.87</v>
      </c>
      <c r="H23" s="51" t="s">
        <v>200</v>
      </c>
      <c r="I23" s="58">
        <v>30</v>
      </c>
      <c r="J23"/>
      <c r="K23"/>
      <c r="L23"/>
      <c r="M23" s="38"/>
      <c r="N23" s="39"/>
    </row>
    <row r="24" s="1" customFormat="1" spans="1:14">
      <c r="A24" s="2">
        <v>19</v>
      </c>
      <c r="B24" s="11" t="s">
        <v>5</v>
      </c>
      <c r="C24" s="14" t="s">
        <v>54</v>
      </c>
      <c r="D24" s="8" t="s">
        <v>7</v>
      </c>
      <c r="E24" s="19" t="s">
        <v>116</v>
      </c>
      <c r="F24" s="2" t="s">
        <v>95</v>
      </c>
      <c r="G24" s="27">
        <v>1.12</v>
      </c>
      <c r="H24" s="51" t="s">
        <v>200</v>
      </c>
      <c r="I24" s="58">
        <v>30</v>
      </c>
      <c r="J24"/>
      <c r="K24"/>
      <c r="L24"/>
      <c r="M24" s="38"/>
      <c r="N24" s="39"/>
    </row>
    <row r="25" s="1" customFormat="1" spans="1:14">
      <c r="A25" s="2">
        <v>20</v>
      </c>
      <c r="B25" s="11" t="s">
        <v>147</v>
      </c>
      <c r="C25" s="14" t="s">
        <v>54</v>
      </c>
      <c r="D25" s="8" t="s">
        <v>56</v>
      </c>
      <c r="E25" s="19" t="s">
        <v>116</v>
      </c>
      <c r="F25" s="2" t="s">
        <v>95</v>
      </c>
      <c r="G25" s="27">
        <v>0.485</v>
      </c>
      <c r="H25" s="51" t="s">
        <v>200</v>
      </c>
      <c r="I25" s="58">
        <v>30</v>
      </c>
      <c r="J25"/>
      <c r="K25"/>
      <c r="L25"/>
      <c r="M25" s="38"/>
      <c r="N25" s="39"/>
    </row>
    <row r="26" s="1" customFormat="1" spans="1:14">
      <c r="A26" s="2">
        <v>21</v>
      </c>
      <c r="B26" s="11" t="s">
        <v>82</v>
      </c>
      <c r="C26" s="14" t="s">
        <v>58</v>
      </c>
      <c r="D26" s="8" t="s">
        <v>7</v>
      </c>
      <c r="E26" s="19" t="s">
        <v>116</v>
      </c>
      <c r="F26" s="2" t="s">
        <v>94</v>
      </c>
      <c r="G26" s="27">
        <v>-1</v>
      </c>
      <c r="H26" s="51" t="s">
        <v>200</v>
      </c>
      <c r="I26" s="58">
        <v>30</v>
      </c>
      <c r="J26"/>
      <c r="K26"/>
      <c r="L26"/>
      <c r="M26" s="38"/>
      <c r="N26" s="39"/>
    </row>
    <row r="27" s="1" customFormat="1" spans="1:14">
      <c r="A27" s="2">
        <v>22</v>
      </c>
      <c r="B27" s="11" t="s">
        <v>149</v>
      </c>
      <c r="C27" s="14" t="s">
        <v>60</v>
      </c>
      <c r="D27" s="8" t="s">
        <v>56</v>
      </c>
      <c r="E27" s="19" t="s">
        <v>116</v>
      </c>
      <c r="F27" s="2" t="s">
        <v>95</v>
      </c>
      <c r="G27" s="27">
        <v>0.87</v>
      </c>
      <c r="H27" s="51" t="s">
        <v>200</v>
      </c>
      <c r="I27" s="58">
        <v>30</v>
      </c>
      <c r="J27"/>
      <c r="K27"/>
      <c r="L27"/>
      <c r="M27" s="38"/>
      <c r="N27" s="39"/>
    </row>
    <row r="28" s="1" customFormat="1" spans="1:14">
      <c r="A28" s="2">
        <v>23</v>
      </c>
      <c r="B28" s="52" t="s">
        <v>29</v>
      </c>
      <c r="C28" s="53" t="s">
        <v>65</v>
      </c>
      <c r="D28" s="53" t="s">
        <v>66</v>
      </c>
      <c r="E28" s="19" t="s">
        <v>116</v>
      </c>
      <c r="F28" s="2" t="s">
        <v>95</v>
      </c>
      <c r="G28" s="27">
        <v>0.385</v>
      </c>
      <c r="H28" s="51" t="s">
        <v>201</v>
      </c>
      <c r="I28" s="58">
        <v>1</v>
      </c>
      <c r="J28"/>
      <c r="K28"/>
      <c r="L28"/>
      <c r="M28" s="38"/>
      <c r="N28" s="39"/>
    </row>
    <row r="29" s="1" customFormat="1" spans="1:14">
      <c r="A29" s="2">
        <v>24</v>
      </c>
      <c r="B29" s="54" t="s">
        <v>5</v>
      </c>
      <c r="C29" s="53" t="s">
        <v>68</v>
      </c>
      <c r="D29" s="53" t="s">
        <v>20</v>
      </c>
      <c r="E29" s="19" t="s">
        <v>116</v>
      </c>
      <c r="F29" s="2" t="s">
        <v>94</v>
      </c>
      <c r="G29" s="27">
        <v>-1</v>
      </c>
      <c r="H29" s="51" t="s">
        <v>201</v>
      </c>
      <c r="I29" s="58">
        <v>1</v>
      </c>
      <c r="J29"/>
      <c r="K29"/>
      <c r="L29"/>
      <c r="M29" s="38"/>
      <c r="N29" s="39"/>
    </row>
    <row r="30" s="1" customFormat="1" spans="1:14">
      <c r="A30" s="2">
        <v>25</v>
      </c>
      <c r="B30" s="54" t="s">
        <v>82</v>
      </c>
      <c r="C30" s="53" t="s">
        <v>70</v>
      </c>
      <c r="D30" s="53" t="s">
        <v>52</v>
      </c>
      <c r="E30" s="19" t="s">
        <v>123</v>
      </c>
      <c r="F30" s="2" t="s">
        <v>95</v>
      </c>
      <c r="G30" s="27">
        <v>1.05</v>
      </c>
      <c r="H30" s="51" t="s">
        <v>201</v>
      </c>
      <c r="I30" s="58">
        <v>1</v>
      </c>
      <c r="J30"/>
      <c r="K30"/>
      <c r="L30"/>
      <c r="M30" s="38"/>
      <c r="N30" s="39"/>
    </row>
    <row r="31" s="1" customFormat="1" spans="1:14">
      <c r="A31" s="2">
        <v>26</v>
      </c>
      <c r="B31" s="55" t="s">
        <v>14</v>
      </c>
      <c r="C31" s="53" t="s">
        <v>74</v>
      </c>
      <c r="D31" s="53" t="s">
        <v>75</v>
      </c>
      <c r="E31" s="19" t="s">
        <v>116</v>
      </c>
      <c r="F31" s="2" t="s">
        <v>95</v>
      </c>
      <c r="G31" s="27">
        <v>0.95</v>
      </c>
      <c r="H31" s="51" t="s">
        <v>201</v>
      </c>
      <c r="I31" s="58">
        <v>1</v>
      </c>
      <c r="J31"/>
      <c r="K31"/>
      <c r="L31"/>
      <c r="M31" s="38"/>
      <c r="N31" s="39"/>
    </row>
    <row r="32" s="1" customFormat="1" spans="1:14">
      <c r="A32" s="2">
        <v>27</v>
      </c>
      <c r="B32" s="55" t="s">
        <v>14</v>
      </c>
      <c r="C32" s="53" t="s">
        <v>77</v>
      </c>
      <c r="D32" s="53" t="s">
        <v>78</v>
      </c>
      <c r="E32" s="19" t="s">
        <v>116</v>
      </c>
      <c r="F32" s="2" t="s">
        <v>95</v>
      </c>
      <c r="G32" s="27">
        <v>0.82</v>
      </c>
      <c r="H32" s="51" t="s">
        <v>201</v>
      </c>
      <c r="I32" s="58">
        <v>1</v>
      </c>
      <c r="J32"/>
      <c r="K32"/>
      <c r="L32"/>
      <c r="M32" s="38"/>
      <c r="N32" s="39"/>
    </row>
    <row r="33" s="1" customFormat="1" spans="1:14">
      <c r="A33" s="2">
        <v>28</v>
      </c>
      <c r="B33" s="66" t="s">
        <v>83</v>
      </c>
      <c r="C33" s="53" t="s">
        <v>72</v>
      </c>
      <c r="D33" s="53" t="s">
        <v>56</v>
      </c>
      <c r="E33" s="19" t="s">
        <v>123</v>
      </c>
      <c r="F33" s="2" t="s">
        <v>94</v>
      </c>
      <c r="G33" s="27">
        <v>-1</v>
      </c>
      <c r="H33" s="51" t="s">
        <v>201</v>
      </c>
      <c r="I33" s="58">
        <v>1</v>
      </c>
      <c r="J33"/>
      <c r="K33"/>
      <c r="L33"/>
      <c r="M33" s="38"/>
      <c r="N33" s="39"/>
    </row>
    <row r="34" s="1" customFormat="1" spans="1:14">
      <c r="A34" s="2">
        <v>29</v>
      </c>
      <c r="B34" s="56" t="s">
        <v>64</v>
      </c>
      <c r="C34" s="53" t="s">
        <v>77</v>
      </c>
      <c r="D34" s="53" t="s">
        <v>25</v>
      </c>
      <c r="E34" s="19" t="s">
        <v>123</v>
      </c>
      <c r="F34" s="2" t="s">
        <v>94</v>
      </c>
      <c r="G34" s="27">
        <v>-1</v>
      </c>
      <c r="H34" s="51" t="s">
        <v>201</v>
      </c>
      <c r="I34" s="58">
        <v>1</v>
      </c>
      <c r="J34"/>
      <c r="K34"/>
      <c r="L34"/>
      <c r="M34" s="38"/>
      <c r="N34" s="39"/>
    </row>
    <row r="35" s="1" customFormat="1" spans="1:14">
      <c r="A35" s="2">
        <v>30</v>
      </c>
      <c r="B35" s="56" t="s">
        <v>64</v>
      </c>
      <c r="C35" s="53" t="s">
        <v>77</v>
      </c>
      <c r="D35" s="53" t="s">
        <v>25</v>
      </c>
      <c r="E35" s="19" t="s">
        <v>116</v>
      </c>
      <c r="F35" s="2" t="s">
        <v>95</v>
      </c>
      <c r="G35" s="27">
        <v>0.87</v>
      </c>
      <c r="H35" s="51" t="s">
        <v>201</v>
      </c>
      <c r="I35" s="58">
        <v>1</v>
      </c>
      <c r="J35"/>
      <c r="K35"/>
      <c r="L35"/>
      <c r="M35" s="38"/>
      <c r="N35" s="39"/>
    </row>
    <row r="36" s="1" customFormat="1" spans="1:14">
      <c r="A36" s="2">
        <v>31</v>
      </c>
      <c r="B36" s="4"/>
      <c r="C36" s="4"/>
      <c r="D36" s="4"/>
      <c r="E36" s="19"/>
      <c r="F36" s="2" t="s">
        <v>208</v>
      </c>
      <c r="G36" s="27" t="s">
        <v>208</v>
      </c>
      <c r="H36" s="51" t="s">
        <v>208</v>
      </c>
      <c r="I36"/>
      <c r="J36"/>
      <c r="K36"/>
      <c r="L36"/>
      <c r="M36" s="38"/>
      <c r="N36" s="39"/>
    </row>
    <row r="37" s="1" customFormat="1" spans="1:14">
      <c r="A37" s="2">
        <v>32</v>
      </c>
      <c r="B37" s="4"/>
      <c r="C37" s="4"/>
      <c r="D37" s="4"/>
      <c r="E37" s="19"/>
      <c r="F37" s="2" t="s">
        <v>208</v>
      </c>
      <c r="G37" s="27" t="s">
        <v>208</v>
      </c>
      <c r="H37" s="51" t="s">
        <v>208</v>
      </c>
      <c r="I37"/>
      <c r="J37"/>
      <c r="K37"/>
      <c r="L37"/>
      <c r="M37" s="38"/>
      <c r="N37" s="39"/>
    </row>
    <row r="38" s="1" customFormat="1" spans="1:14">
      <c r="A38" s="2">
        <v>33</v>
      </c>
      <c r="B38" s="4"/>
      <c r="C38" s="4"/>
      <c r="D38" s="4"/>
      <c r="E38" s="19"/>
      <c r="F38" s="2" t="s">
        <v>208</v>
      </c>
      <c r="G38" s="27" t="s">
        <v>208</v>
      </c>
      <c r="H38" s="51" t="s">
        <v>208</v>
      </c>
      <c r="I38"/>
      <c r="J38"/>
      <c r="K38"/>
      <c r="L38"/>
      <c r="M38" s="38"/>
      <c r="N38" s="39"/>
    </row>
    <row r="39" s="1" customFormat="1" spans="1:14">
      <c r="A39" s="2">
        <v>34</v>
      </c>
      <c r="B39" s="4"/>
      <c r="C39" s="4"/>
      <c r="D39" s="4"/>
      <c r="E39" s="19"/>
      <c r="F39" s="2" t="s">
        <v>208</v>
      </c>
      <c r="G39" s="27" t="s">
        <v>208</v>
      </c>
      <c r="H39" s="51" t="s">
        <v>208</v>
      </c>
      <c r="I39"/>
      <c r="J39"/>
      <c r="K39"/>
      <c r="L39"/>
      <c r="M39" s="38"/>
      <c r="N39" s="39"/>
    </row>
    <row r="40" s="1" customFormat="1" spans="1:14">
      <c r="A40" s="2">
        <v>35</v>
      </c>
      <c r="B40" s="4"/>
      <c r="C40" s="4"/>
      <c r="D40" s="4"/>
      <c r="E40" s="19"/>
      <c r="F40" s="2" t="s">
        <v>208</v>
      </c>
      <c r="G40" s="27" t="s">
        <v>208</v>
      </c>
      <c r="H40" s="51" t="s">
        <v>208</v>
      </c>
      <c r="I40"/>
      <c r="J40"/>
      <c r="K40"/>
      <c r="L40"/>
      <c r="M40" s="38"/>
      <c r="N40" s="39"/>
    </row>
    <row r="41" s="1" customFormat="1" spans="1:14">
      <c r="A41" s="2">
        <v>36</v>
      </c>
      <c r="B41" s="4"/>
      <c r="C41" s="4"/>
      <c r="D41" s="4"/>
      <c r="E41" s="19"/>
      <c r="F41" s="2" t="s">
        <v>208</v>
      </c>
      <c r="G41" s="27" t="s">
        <v>208</v>
      </c>
      <c r="H41" s="51" t="s">
        <v>208</v>
      </c>
      <c r="I41"/>
      <c r="J41"/>
      <c r="K41"/>
      <c r="L41"/>
      <c r="M41" s="38"/>
      <c r="N41" s="39"/>
    </row>
    <row r="42" s="1" customFormat="1" spans="1:14">
      <c r="A42" s="2">
        <v>37</v>
      </c>
      <c r="B42" s="4"/>
      <c r="C42" s="4"/>
      <c r="D42" s="4"/>
      <c r="E42" s="19"/>
      <c r="F42" s="2" t="s">
        <v>208</v>
      </c>
      <c r="G42" s="27" t="s">
        <v>208</v>
      </c>
      <c r="H42" s="51" t="s">
        <v>208</v>
      </c>
      <c r="I42"/>
      <c r="J42"/>
      <c r="K42"/>
      <c r="L42"/>
      <c r="M42" s="38"/>
      <c r="N42" s="39"/>
    </row>
    <row r="43" s="1" customFormat="1" spans="1:14">
      <c r="A43" s="2">
        <v>38</v>
      </c>
      <c r="B43" s="4"/>
      <c r="C43" s="4"/>
      <c r="D43" s="4"/>
      <c r="E43" s="19"/>
      <c r="F43" s="2" t="s">
        <v>208</v>
      </c>
      <c r="G43" s="27" t="s">
        <v>208</v>
      </c>
      <c r="H43" s="51" t="s">
        <v>208</v>
      </c>
      <c r="I43"/>
      <c r="J43"/>
      <c r="K43"/>
      <c r="L43"/>
      <c r="M43" s="38"/>
      <c r="N43" s="39"/>
    </row>
    <row r="44" s="1" customFormat="1" spans="1:14">
      <c r="A44" s="2">
        <v>39</v>
      </c>
      <c r="B44" s="4"/>
      <c r="C44" s="4"/>
      <c r="D44" s="4"/>
      <c r="E44" s="19"/>
      <c r="F44" s="2" t="s">
        <v>208</v>
      </c>
      <c r="G44" s="27" t="s">
        <v>208</v>
      </c>
      <c r="H44" s="51" t="s">
        <v>208</v>
      </c>
      <c r="I44"/>
      <c r="J44"/>
      <c r="K44"/>
      <c r="L44"/>
      <c r="M44" s="38"/>
      <c r="N44" s="39"/>
    </row>
    <row r="45" s="1" customFormat="1" spans="1:14">
      <c r="A45" s="2">
        <v>40</v>
      </c>
      <c r="B45" s="4"/>
      <c r="C45" s="4"/>
      <c r="D45" s="4"/>
      <c r="E45" s="19"/>
      <c r="F45" s="2" t="s">
        <v>208</v>
      </c>
      <c r="G45" s="27" t="s">
        <v>208</v>
      </c>
      <c r="H45" s="51" t="s">
        <v>208</v>
      </c>
      <c r="I45"/>
      <c r="J45"/>
      <c r="K45"/>
      <c r="L45"/>
      <c r="M45" s="38"/>
      <c r="N45" s="39"/>
    </row>
    <row r="46" s="1" customFormat="1" spans="1:14">
      <c r="A46" s="2">
        <v>41</v>
      </c>
      <c r="B46" s="4"/>
      <c r="C46" s="4"/>
      <c r="D46" s="4"/>
      <c r="E46" s="19"/>
      <c r="F46" s="2" t="s">
        <v>208</v>
      </c>
      <c r="G46" s="27" t="s">
        <v>208</v>
      </c>
      <c r="H46" s="51" t="s">
        <v>208</v>
      </c>
      <c r="I46"/>
      <c r="J46"/>
      <c r="K46"/>
      <c r="L46"/>
      <c r="M46" s="38"/>
      <c r="N46" s="39"/>
    </row>
    <row r="47" s="1" customFormat="1" spans="1:14">
      <c r="A47" s="2">
        <v>42</v>
      </c>
      <c r="B47" s="4"/>
      <c r="C47" s="4"/>
      <c r="D47" s="4"/>
      <c r="E47" s="19"/>
      <c r="F47" s="2" t="s">
        <v>208</v>
      </c>
      <c r="G47" s="27" t="s">
        <v>208</v>
      </c>
      <c r="H47" s="51" t="s">
        <v>208</v>
      </c>
      <c r="I47"/>
      <c r="J47"/>
      <c r="K47"/>
      <c r="L47"/>
      <c r="M47" s="38"/>
      <c r="N47" s="39"/>
    </row>
    <row r="48" s="1" customFormat="1" spans="1:14">
      <c r="A48" s="2">
        <v>43</v>
      </c>
      <c r="B48" s="4"/>
      <c r="C48" s="4"/>
      <c r="D48" s="4"/>
      <c r="E48" s="19"/>
      <c r="F48" s="2" t="s">
        <v>208</v>
      </c>
      <c r="G48" s="27" t="s">
        <v>208</v>
      </c>
      <c r="H48" s="51" t="s">
        <v>208</v>
      </c>
      <c r="I48"/>
      <c r="J48"/>
      <c r="K48"/>
      <c r="L48"/>
      <c r="M48" s="38"/>
      <c r="N48" s="39"/>
    </row>
    <row r="49" s="1" customFormat="1" spans="1:14">
      <c r="A49" s="2">
        <v>44</v>
      </c>
      <c r="B49" s="4"/>
      <c r="C49" s="4"/>
      <c r="D49" s="4"/>
      <c r="E49" s="19"/>
      <c r="F49" s="2" t="s">
        <v>208</v>
      </c>
      <c r="G49" s="27" t="s">
        <v>208</v>
      </c>
      <c r="H49" s="51" t="s">
        <v>208</v>
      </c>
      <c r="I49"/>
      <c r="J49"/>
      <c r="K49"/>
      <c r="L49"/>
      <c r="M49" s="38"/>
      <c r="N49" s="39"/>
    </row>
    <row r="50" s="1" customFormat="1" spans="1:14">
      <c r="A50" s="2">
        <v>45</v>
      </c>
      <c r="B50" s="4"/>
      <c r="C50" s="4"/>
      <c r="D50" s="4"/>
      <c r="E50" s="19"/>
      <c r="F50" s="2" t="s">
        <v>208</v>
      </c>
      <c r="G50" s="27" t="s">
        <v>208</v>
      </c>
      <c r="H50" s="51" t="s">
        <v>208</v>
      </c>
      <c r="I50"/>
      <c r="J50"/>
      <c r="K50"/>
      <c r="L50"/>
      <c r="M50" s="38"/>
      <c r="N50" s="39"/>
    </row>
    <row r="51" s="1" customFormat="1" spans="1:14">
      <c r="A51" s="2">
        <v>46</v>
      </c>
      <c r="B51" s="4"/>
      <c r="C51" s="4"/>
      <c r="D51" s="4"/>
      <c r="E51" s="19"/>
      <c r="F51" s="2" t="s">
        <v>208</v>
      </c>
      <c r="G51" s="27" t="s">
        <v>208</v>
      </c>
      <c r="H51" s="51" t="s">
        <v>208</v>
      </c>
      <c r="I51"/>
      <c r="J51"/>
      <c r="K51"/>
      <c r="L51"/>
      <c r="M51" s="38"/>
      <c r="N51" s="39"/>
    </row>
    <row r="52" s="1" customFormat="1" spans="1:14">
      <c r="A52" s="2">
        <v>47</v>
      </c>
      <c r="B52" s="4"/>
      <c r="C52" s="4"/>
      <c r="D52" s="4"/>
      <c r="E52" s="19"/>
      <c r="F52" s="2" t="s">
        <v>208</v>
      </c>
      <c r="G52" s="27" t="s">
        <v>208</v>
      </c>
      <c r="H52" s="51" t="s">
        <v>208</v>
      </c>
      <c r="I52"/>
      <c r="J52"/>
      <c r="K52"/>
      <c r="L52"/>
      <c r="M52" s="38"/>
      <c r="N52" s="39"/>
    </row>
    <row r="53" s="1" customFormat="1" spans="1:14">
      <c r="A53" s="2">
        <v>48</v>
      </c>
      <c r="B53" s="4"/>
      <c r="C53" s="4"/>
      <c r="D53" s="4"/>
      <c r="E53" s="19"/>
      <c r="F53" s="2" t="s">
        <v>208</v>
      </c>
      <c r="G53" s="27" t="s">
        <v>208</v>
      </c>
      <c r="H53" s="51" t="s">
        <v>208</v>
      </c>
      <c r="I53"/>
      <c r="J53"/>
      <c r="K53"/>
      <c r="L53"/>
      <c r="M53" s="38"/>
      <c r="N53" s="39"/>
    </row>
    <row r="54" s="1" customFormat="1" spans="1:14">
      <c r="A54" s="2">
        <v>49</v>
      </c>
      <c r="B54" s="4"/>
      <c r="C54" s="4"/>
      <c r="D54" s="4"/>
      <c r="E54" s="19"/>
      <c r="F54" s="2" t="s">
        <v>208</v>
      </c>
      <c r="G54" s="27" t="s">
        <v>208</v>
      </c>
      <c r="H54" s="51" t="s">
        <v>208</v>
      </c>
      <c r="I54"/>
      <c r="J54"/>
      <c r="K54"/>
      <c r="L54"/>
      <c r="M54" s="38"/>
      <c r="N54" s="39"/>
    </row>
    <row r="55" s="1" customFormat="1" spans="1:14">
      <c r="A55" s="2">
        <v>50</v>
      </c>
      <c r="B55" s="4"/>
      <c r="C55" s="4"/>
      <c r="D55" s="4"/>
      <c r="E55" s="19"/>
      <c r="F55" s="2" t="s">
        <v>208</v>
      </c>
      <c r="G55" s="27" t="s">
        <v>208</v>
      </c>
      <c r="H55" s="51" t="s">
        <v>208</v>
      </c>
      <c r="I55"/>
      <c r="J55"/>
      <c r="K55"/>
      <c r="L55"/>
      <c r="M55" s="38"/>
      <c r="N55" s="39"/>
    </row>
    <row r="56" s="1" customFormat="1" spans="1:14">
      <c r="A56" s="2">
        <v>51</v>
      </c>
      <c r="B56" s="4"/>
      <c r="C56" s="4"/>
      <c r="D56" s="4"/>
      <c r="E56" s="19"/>
      <c r="F56" s="2" t="s">
        <v>208</v>
      </c>
      <c r="G56" s="27" t="s">
        <v>208</v>
      </c>
      <c r="H56" s="51" t="s">
        <v>208</v>
      </c>
      <c r="I56"/>
      <c r="J56"/>
      <c r="K56"/>
      <c r="L56"/>
      <c r="M56" s="38"/>
      <c r="N56" s="39"/>
    </row>
    <row r="57" s="1" customFormat="1" spans="1:14">
      <c r="A57" s="2">
        <v>52</v>
      </c>
      <c r="B57" s="4"/>
      <c r="C57" s="4"/>
      <c r="D57" s="4"/>
      <c r="E57" s="19"/>
      <c r="F57" s="2" t="s">
        <v>208</v>
      </c>
      <c r="G57" s="27" t="s">
        <v>208</v>
      </c>
      <c r="H57" s="51" t="s">
        <v>208</v>
      </c>
      <c r="I57"/>
      <c r="J57"/>
      <c r="K57"/>
      <c r="L57"/>
      <c r="M57" s="38"/>
      <c r="N57" s="39"/>
    </row>
    <row r="58" s="1" customFormat="1" spans="1:14">
      <c r="A58" s="2">
        <v>53</v>
      </c>
      <c r="B58" s="4"/>
      <c r="C58" s="4"/>
      <c r="D58" s="4"/>
      <c r="E58" s="19"/>
      <c r="F58" s="2" t="s">
        <v>208</v>
      </c>
      <c r="G58" s="27" t="s">
        <v>208</v>
      </c>
      <c r="H58" s="4" t="s">
        <v>208</v>
      </c>
      <c r="I58"/>
      <c r="J58"/>
      <c r="K58"/>
      <c r="L58"/>
      <c r="M58" s="38"/>
      <c r="N58" s="39"/>
    </row>
    <row r="59" s="1" customFormat="1" spans="2:14">
      <c r="B59" s="34"/>
      <c r="C59" s="4"/>
      <c r="D59" s="4"/>
      <c r="E59" s="19"/>
      <c r="F59" s="2" t="s">
        <v>208</v>
      </c>
      <c r="G59" s="27" t="s">
        <v>208</v>
      </c>
      <c r="H59" s="4" t="s">
        <v>208</v>
      </c>
      <c r="I59"/>
      <c r="J59"/>
      <c r="K59"/>
      <c r="L59"/>
      <c r="M59" s="38"/>
      <c r="N59" s="39"/>
    </row>
    <row r="60" s="1" customFormat="1" spans="2:14">
      <c r="B60" s="34"/>
      <c r="C60" s="4"/>
      <c r="D60" s="4"/>
      <c r="E60" s="19"/>
      <c r="F60" s="2" t="s">
        <v>208</v>
      </c>
      <c r="G60" s="27" t="s">
        <v>208</v>
      </c>
      <c r="H60" s="4" t="s">
        <v>208</v>
      </c>
      <c r="M60" s="38"/>
      <c r="N60" s="39"/>
    </row>
    <row r="61" s="1" customFormat="1" spans="2:14">
      <c r="B61" s="34"/>
      <c r="C61" s="4"/>
      <c r="D61" s="4"/>
      <c r="E61" s="19"/>
      <c r="F61" s="2" t="s">
        <v>208</v>
      </c>
      <c r="G61" s="27" t="s">
        <v>208</v>
      </c>
      <c r="H61" s="4" t="s">
        <v>208</v>
      </c>
      <c r="M61" s="38"/>
      <c r="N61" s="39"/>
    </row>
    <row r="62" s="1" customFormat="1" spans="2:14">
      <c r="B62" s="34"/>
      <c r="C62" s="4"/>
      <c r="D62" s="4"/>
      <c r="E62" s="19"/>
      <c r="F62" s="2" t="s">
        <v>208</v>
      </c>
      <c r="G62" s="27" t="s">
        <v>208</v>
      </c>
      <c r="H62" s="4" t="s">
        <v>208</v>
      </c>
      <c r="M62" s="38"/>
      <c r="N62" s="39"/>
    </row>
    <row r="63" s="1" customFormat="1" spans="2:14">
      <c r="B63" s="34"/>
      <c r="C63" s="4"/>
      <c r="D63" s="4"/>
      <c r="E63" s="19"/>
      <c r="F63" s="2" t="s">
        <v>208</v>
      </c>
      <c r="G63" s="27" t="s">
        <v>208</v>
      </c>
      <c r="H63" s="4" t="s">
        <v>208</v>
      </c>
      <c r="M63" s="38"/>
      <c r="N63" s="39"/>
    </row>
    <row r="64" s="1" customFormat="1" spans="2:14">
      <c r="B64" s="34"/>
      <c r="C64" s="4"/>
      <c r="D64" s="4"/>
      <c r="E64" s="19"/>
      <c r="F64" s="2" t="s">
        <v>208</v>
      </c>
      <c r="G64" s="27" t="s">
        <v>208</v>
      </c>
      <c r="H64" s="4" t="s">
        <v>208</v>
      </c>
      <c r="M64" s="38"/>
      <c r="N64" s="39"/>
    </row>
    <row r="65" s="1" customFormat="1" spans="2:14">
      <c r="B65" s="34"/>
      <c r="C65" s="4"/>
      <c r="D65" s="4"/>
      <c r="E65" s="19"/>
      <c r="F65" s="2" t="s">
        <v>208</v>
      </c>
      <c r="G65" s="27" t="s">
        <v>208</v>
      </c>
      <c r="H65" s="4" t="s">
        <v>208</v>
      </c>
      <c r="M65" s="38"/>
      <c r="N65" s="39"/>
    </row>
    <row r="66" s="1" customFormat="1" spans="2:14">
      <c r="B66" s="34"/>
      <c r="C66" s="4"/>
      <c r="D66" s="4"/>
      <c r="E66" s="19"/>
      <c r="F66" s="2" t="s">
        <v>208</v>
      </c>
      <c r="G66" s="27" t="s">
        <v>208</v>
      </c>
      <c r="H66" s="4" t="s">
        <v>208</v>
      </c>
      <c r="M66" s="38"/>
      <c r="N66" s="39"/>
    </row>
    <row r="67" s="1" customFormat="1" spans="2:14">
      <c r="B67" s="34"/>
      <c r="C67" s="4"/>
      <c r="D67" s="4"/>
      <c r="E67" s="19"/>
      <c r="F67" s="2" t="s">
        <v>208</v>
      </c>
      <c r="G67" s="27" t="s">
        <v>208</v>
      </c>
      <c r="H67" s="4" t="s">
        <v>208</v>
      </c>
      <c r="M67" s="38"/>
      <c r="N67" s="39"/>
    </row>
    <row r="68" s="1" customFormat="1" spans="2:14">
      <c r="B68" s="34"/>
      <c r="C68" s="4"/>
      <c r="D68" s="4"/>
      <c r="E68" s="19"/>
      <c r="F68" s="2" t="s">
        <v>208</v>
      </c>
      <c r="G68" s="27" t="s">
        <v>208</v>
      </c>
      <c r="H68" s="4" t="s">
        <v>208</v>
      </c>
      <c r="M68" s="38"/>
      <c r="N68" s="39"/>
    </row>
    <row r="69" s="1" customFormat="1" spans="2:14">
      <c r="B69" s="34"/>
      <c r="C69" s="4"/>
      <c r="D69" s="4"/>
      <c r="E69" s="19"/>
      <c r="F69" s="2" t="s">
        <v>208</v>
      </c>
      <c r="G69" s="27" t="s">
        <v>208</v>
      </c>
      <c r="H69" s="4" t="s">
        <v>208</v>
      </c>
      <c r="M69" s="38"/>
      <c r="N69" s="39"/>
    </row>
    <row r="70" s="1" customFormat="1" spans="2:14">
      <c r="B70" s="34"/>
      <c r="C70" s="4"/>
      <c r="D70" s="4"/>
      <c r="E70" s="19"/>
      <c r="F70" s="2" t="s">
        <v>208</v>
      </c>
      <c r="G70" s="27" t="s">
        <v>208</v>
      </c>
      <c r="H70" s="4" t="s">
        <v>208</v>
      </c>
      <c r="M70" s="38"/>
      <c r="N70" s="39"/>
    </row>
    <row r="71" s="1" customFormat="1" spans="2:14">
      <c r="B71" s="34"/>
      <c r="C71" s="4"/>
      <c r="D71" s="4"/>
      <c r="E71" s="19"/>
      <c r="F71" s="2" t="s">
        <v>208</v>
      </c>
      <c r="G71" s="27" t="s">
        <v>208</v>
      </c>
      <c r="H71" s="4" t="s">
        <v>208</v>
      </c>
      <c r="M71" s="38"/>
      <c r="N71" s="39"/>
    </row>
    <row r="72" s="1" customFormat="1" spans="2:14">
      <c r="B72" s="34"/>
      <c r="C72" s="4"/>
      <c r="D72" s="4"/>
      <c r="E72" s="19"/>
      <c r="F72" s="2" t="s">
        <v>208</v>
      </c>
      <c r="G72" s="27" t="s">
        <v>208</v>
      </c>
      <c r="H72" s="4" t="s">
        <v>208</v>
      </c>
      <c r="M72" s="38"/>
      <c r="N72" s="39"/>
    </row>
    <row r="73" s="1" customFormat="1" spans="2:14">
      <c r="B73" s="34"/>
      <c r="C73" s="4"/>
      <c r="D73" s="4"/>
      <c r="E73" s="19"/>
      <c r="F73" s="2" t="s">
        <v>208</v>
      </c>
      <c r="G73" s="27" t="s">
        <v>208</v>
      </c>
      <c r="H73" s="4" t="s">
        <v>208</v>
      </c>
      <c r="M73" s="38"/>
      <c r="N73" s="39"/>
    </row>
    <row r="74" s="1" customFormat="1" spans="2:14">
      <c r="B74" s="34"/>
      <c r="C74" s="4"/>
      <c r="D74" s="4"/>
      <c r="E74" s="19"/>
      <c r="F74" s="2" t="s">
        <v>208</v>
      </c>
      <c r="G74" s="27" t="s">
        <v>208</v>
      </c>
      <c r="H74" s="4" t="s">
        <v>208</v>
      </c>
      <c r="M74" s="38"/>
      <c r="N74" s="39"/>
    </row>
    <row r="75" s="1" customFormat="1" spans="2:14">
      <c r="B75" s="34"/>
      <c r="C75" s="4"/>
      <c r="D75" s="4"/>
      <c r="E75" s="19"/>
      <c r="F75" s="2" t="s">
        <v>208</v>
      </c>
      <c r="G75" s="27" t="s">
        <v>208</v>
      </c>
      <c r="H75" s="4" t="s">
        <v>208</v>
      </c>
      <c r="M75" s="38"/>
      <c r="N75" s="39"/>
    </row>
    <row r="76" s="1" customFormat="1" spans="2:14">
      <c r="B76" s="34"/>
      <c r="C76" s="4"/>
      <c r="D76" s="4"/>
      <c r="E76" s="19"/>
      <c r="F76" s="2" t="s">
        <v>208</v>
      </c>
      <c r="G76" s="27" t="s">
        <v>208</v>
      </c>
      <c r="H76" s="4" t="s">
        <v>208</v>
      </c>
      <c r="M76" s="38"/>
      <c r="N76" s="39"/>
    </row>
    <row r="77" s="1" customFormat="1" spans="2:14">
      <c r="B77" s="34"/>
      <c r="C77" s="4"/>
      <c r="D77" s="4"/>
      <c r="E77" s="19"/>
      <c r="F77" s="2" t="s">
        <v>208</v>
      </c>
      <c r="G77" s="27" t="s">
        <v>208</v>
      </c>
      <c r="H77" s="4" t="s">
        <v>208</v>
      </c>
      <c r="M77" s="38"/>
      <c r="N77" s="39"/>
    </row>
    <row r="78" s="1" customFormat="1" spans="2:14">
      <c r="B78" s="34"/>
      <c r="C78" s="4"/>
      <c r="D78" s="4"/>
      <c r="E78" s="19"/>
      <c r="F78" s="2" t="s">
        <v>208</v>
      </c>
      <c r="G78" s="27" t="s">
        <v>208</v>
      </c>
      <c r="H78" s="4" t="s">
        <v>208</v>
      </c>
      <c r="M78" s="38"/>
      <c r="N78" s="39"/>
    </row>
    <row r="79" s="1" customFormat="1" spans="2:14">
      <c r="B79" s="34"/>
      <c r="C79" s="4"/>
      <c r="D79" s="4"/>
      <c r="E79" s="19"/>
      <c r="F79" s="2" t="s">
        <v>208</v>
      </c>
      <c r="G79" s="27" t="s">
        <v>208</v>
      </c>
      <c r="H79" s="4" t="s">
        <v>208</v>
      </c>
      <c r="M79" s="38"/>
      <c r="N79" s="39"/>
    </row>
    <row r="80" s="1" customFormat="1" spans="2:14">
      <c r="B80" s="34"/>
      <c r="C80" s="4"/>
      <c r="D80" s="4"/>
      <c r="E80" s="19"/>
      <c r="F80" s="2" t="s">
        <v>208</v>
      </c>
      <c r="G80" s="27" t="s">
        <v>208</v>
      </c>
      <c r="H80" s="4" t="s">
        <v>208</v>
      </c>
      <c r="M80" s="38"/>
      <c r="N80" s="39"/>
    </row>
    <row r="81" s="1" customFormat="1" spans="2:14">
      <c r="B81" s="34"/>
      <c r="C81" s="4"/>
      <c r="D81" s="4"/>
      <c r="E81" s="19"/>
      <c r="F81" s="2" t="s">
        <v>208</v>
      </c>
      <c r="G81" s="27" t="s">
        <v>208</v>
      </c>
      <c r="H81" s="4" t="s">
        <v>208</v>
      </c>
      <c r="M81" s="38"/>
      <c r="N81" s="39"/>
    </row>
    <row r="82" s="1" customFormat="1" spans="2:14">
      <c r="B82" s="34"/>
      <c r="C82" s="4"/>
      <c r="D82" s="4"/>
      <c r="E82" s="19"/>
      <c r="F82" s="2" t="s">
        <v>208</v>
      </c>
      <c r="G82" s="27" t="s">
        <v>208</v>
      </c>
      <c r="H82" s="4" t="s">
        <v>208</v>
      </c>
      <c r="M82" s="38"/>
      <c r="N82" s="39"/>
    </row>
    <row r="83" s="1" customFormat="1" spans="2:14">
      <c r="B83" s="34"/>
      <c r="C83" s="4"/>
      <c r="D83" s="4"/>
      <c r="E83" s="19"/>
      <c r="F83" s="2" t="s">
        <v>208</v>
      </c>
      <c r="G83" s="27" t="s">
        <v>208</v>
      </c>
      <c r="H83" s="4" t="s">
        <v>208</v>
      </c>
      <c r="M83" s="38"/>
      <c r="N83" s="39"/>
    </row>
    <row r="84" s="1" customFormat="1" spans="2:14">
      <c r="B84" s="34"/>
      <c r="C84" s="4"/>
      <c r="D84" s="4"/>
      <c r="E84" s="19"/>
      <c r="F84" s="2" t="s">
        <v>208</v>
      </c>
      <c r="G84" s="27" t="s">
        <v>208</v>
      </c>
      <c r="H84" s="4" t="s">
        <v>208</v>
      </c>
      <c r="M84" s="38"/>
      <c r="N84" s="39"/>
    </row>
    <row r="85" s="1" customFormat="1" spans="2:14">
      <c r="B85" s="34"/>
      <c r="C85" s="4"/>
      <c r="D85" s="4"/>
      <c r="E85" s="19"/>
      <c r="F85" s="2" t="s">
        <v>208</v>
      </c>
      <c r="G85" s="27" t="s">
        <v>208</v>
      </c>
      <c r="H85" s="4" t="s">
        <v>208</v>
      </c>
      <c r="M85" s="38"/>
      <c r="N85" s="39"/>
    </row>
    <row r="86" s="1" customFormat="1" spans="2:14">
      <c r="B86" s="34"/>
      <c r="C86" s="4"/>
      <c r="D86" s="4"/>
      <c r="E86" s="19"/>
      <c r="F86" s="2" t="s">
        <v>208</v>
      </c>
      <c r="G86" s="27" t="s">
        <v>208</v>
      </c>
      <c r="H86" s="4" t="s">
        <v>208</v>
      </c>
      <c r="M86" s="38"/>
      <c r="N86" s="39"/>
    </row>
    <row r="87" s="1" customFormat="1" spans="2:14">
      <c r="B87" s="34"/>
      <c r="C87" s="4"/>
      <c r="D87" s="4"/>
      <c r="E87" s="19"/>
      <c r="F87" s="2" t="s">
        <v>208</v>
      </c>
      <c r="G87" s="27" t="s">
        <v>208</v>
      </c>
      <c r="H87" s="4" t="s">
        <v>208</v>
      </c>
      <c r="M87" s="38"/>
      <c r="N87" s="39"/>
    </row>
    <row r="88" s="1" customFormat="1" spans="2:14">
      <c r="B88" s="34"/>
      <c r="C88" s="4"/>
      <c r="D88" s="4"/>
      <c r="E88" s="19"/>
      <c r="F88" s="2" t="s">
        <v>208</v>
      </c>
      <c r="G88" s="27" t="s">
        <v>208</v>
      </c>
      <c r="H88" s="4" t="s">
        <v>208</v>
      </c>
      <c r="M88" s="38"/>
      <c r="N88" s="39"/>
    </row>
    <row r="89" s="1" customFormat="1" spans="2:14">
      <c r="B89" s="34"/>
      <c r="C89" s="4"/>
      <c r="D89" s="4"/>
      <c r="E89" s="19"/>
      <c r="F89" s="2" t="s">
        <v>208</v>
      </c>
      <c r="G89" s="27" t="s">
        <v>208</v>
      </c>
      <c r="H89" s="4" t="s">
        <v>208</v>
      </c>
      <c r="M89" s="38"/>
      <c r="N89" s="39"/>
    </row>
    <row r="90" s="1" customFormat="1" spans="2:14">
      <c r="B90" s="34"/>
      <c r="C90" s="4"/>
      <c r="D90" s="4"/>
      <c r="E90" s="19"/>
      <c r="F90" s="2" t="s">
        <v>208</v>
      </c>
      <c r="G90" s="27" t="s">
        <v>208</v>
      </c>
      <c r="H90" s="4" t="s">
        <v>208</v>
      </c>
      <c r="M90" s="38"/>
      <c r="N90" s="39"/>
    </row>
    <row r="91" s="1" customFormat="1" spans="2:14">
      <c r="B91" s="34"/>
      <c r="C91" s="4"/>
      <c r="D91" s="4"/>
      <c r="E91" s="19"/>
      <c r="F91" s="2" t="s">
        <v>208</v>
      </c>
      <c r="G91" s="27" t="s">
        <v>208</v>
      </c>
      <c r="H91" s="4" t="s">
        <v>208</v>
      </c>
      <c r="M91" s="38"/>
      <c r="N91" s="39"/>
    </row>
    <row r="92" s="1" customFormat="1" spans="2:14">
      <c r="B92" s="34"/>
      <c r="C92" s="4"/>
      <c r="D92" s="4"/>
      <c r="E92" s="19"/>
      <c r="F92" s="2" t="s">
        <v>208</v>
      </c>
      <c r="G92" s="27" t="s">
        <v>208</v>
      </c>
      <c r="H92" s="4" t="s">
        <v>208</v>
      </c>
      <c r="M92" s="38"/>
      <c r="N92" s="39"/>
    </row>
    <row r="93" s="1" customFormat="1" spans="2:14">
      <c r="B93" s="34"/>
      <c r="C93" s="4"/>
      <c r="D93" s="4"/>
      <c r="E93" s="19"/>
      <c r="F93" s="2" t="s">
        <v>208</v>
      </c>
      <c r="G93" s="27" t="s">
        <v>208</v>
      </c>
      <c r="H93" s="4" t="s">
        <v>208</v>
      </c>
      <c r="M93" s="38"/>
      <c r="N93" s="39"/>
    </row>
    <row r="94" s="1" customFormat="1" spans="2:14">
      <c r="B94" s="34"/>
      <c r="C94" s="4"/>
      <c r="D94" s="4"/>
      <c r="E94" s="19"/>
      <c r="F94" s="2" t="s">
        <v>208</v>
      </c>
      <c r="G94" s="27" t="s">
        <v>208</v>
      </c>
      <c r="H94" s="4" t="s">
        <v>208</v>
      </c>
      <c r="M94" s="38"/>
      <c r="N94" s="39"/>
    </row>
    <row r="95" s="1" customFormat="1" spans="2:14">
      <c r="B95" s="34"/>
      <c r="C95" s="4"/>
      <c r="D95" s="4"/>
      <c r="E95" s="19"/>
      <c r="F95" s="2" t="s">
        <v>208</v>
      </c>
      <c r="G95" s="27" t="s">
        <v>208</v>
      </c>
      <c r="H95" s="4" t="s">
        <v>208</v>
      </c>
      <c r="M95" s="38"/>
      <c r="N95" s="39"/>
    </row>
    <row r="96" s="1" customFormat="1" spans="2:14">
      <c r="B96" s="34"/>
      <c r="C96" s="4"/>
      <c r="D96" s="4"/>
      <c r="E96" s="19"/>
      <c r="F96" s="2" t="s">
        <v>208</v>
      </c>
      <c r="G96" s="27" t="s">
        <v>208</v>
      </c>
      <c r="H96" s="4" t="s">
        <v>208</v>
      </c>
      <c r="M96" s="38"/>
      <c r="N96" s="39"/>
    </row>
    <row r="97" s="1" customFormat="1" spans="2:14">
      <c r="B97" s="34"/>
      <c r="C97" s="4"/>
      <c r="D97" s="4"/>
      <c r="E97" s="19"/>
      <c r="F97" s="2" t="s">
        <v>208</v>
      </c>
      <c r="G97" s="27" t="s">
        <v>208</v>
      </c>
      <c r="H97" s="4" t="s">
        <v>208</v>
      </c>
      <c r="M97" s="38"/>
      <c r="N97" s="39"/>
    </row>
    <row r="98" s="1" customFormat="1" spans="2:14">
      <c r="B98" s="34"/>
      <c r="C98" s="4"/>
      <c r="D98" s="4"/>
      <c r="E98" s="19"/>
      <c r="F98" s="2" t="s">
        <v>208</v>
      </c>
      <c r="G98" s="27" t="s">
        <v>208</v>
      </c>
      <c r="H98" s="4" t="s">
        <v>208</v>
      </c>
      <c r="M98" s="38"/>
      <c r="N98" s="39"/>
    </row>
    <row r="99" s="1" customFormat="1" spans="2:14">
      <c r="B99" s="34"/>
      <c r="C99" s="4"/>
      <c r="D99" s="4"/>
      <c r="E99" s="19"/>
      <c r="F99" s="2" t="s">
        <v>208</v>
      </c>
      <c r="G99" s="27" t="s">
        <v>208</v>
      </c>
      <c r="H99" s="4" t="s">
        <v>208</v>
      </c>
      <c r="M99" s="38"/>
      <c r="N99" s="39"/>
    </row>
    <row r="100" s="1" customFormat="1" spans="2:14">
      <c r="B100" s="34"/>
      <c r="C100" s="4"/>
      <c r="D100" s="4"/>
      <c r="E100" s="19"/>
      <c r="F100" s="2" t="s">
        <v>208</v>
      </c>
      <c r="G100" s="27" t="s">
        <v>208</v>
      </c>
      <c r="H100" s="4" t="s">
        <v>208</v>
      </c>
      <c r="M100" s="38"/>
      <c r="N100" s="39"/>
    </row>
    <row r="101" s="1" customFormat="1" spans="2:14">
      <c r="B101" s="34"/>
      <c r="C101" s="4"/>
      <c r="D101" s="4"/>
      <c r="E101" s="19"/>
      <c r="F101" s="2" t="s">
        <v>208</v>
      </c>
      <c r="G101" s="27" t="s">
        <v>208</v>
      </c>
      <c r="H101" s="4" t="s">
        <v>208</v>
      </c>
      <c r="M101" s="38"/>
      <c r="N101" s="39"/>
    </row>
    <row r="102" s="1" customFormat="1" spans="2:14">
      <c r="B102" s="34"/>
      <c r="C102" s="4"/>
      <c r="D102" s="4"/>
      <c r="E102" s="19"/>
      <c r="F102" s="2" t="s">
        <v>208</v>
      </c>
      <c r="G102" s="27" t="s">
        <v>208</v>
      </c>
      <c r="H102" s="4" t="s">
        <v>208</v>
      </c>
      <c r="M102" s="38"/>
      <c r="N102" s="39"/>
    </row>
    <row r="103" s="1" customFormat="1" spans="2:14">
      <c r="B103" s="34"/>
      <c r="C103" s="4"/>
      <c r="D103" s="4"/>
      <c r="E103" s="19"/>
      <c r="F103" s="2" t="s">
        <v>208</v>
      </c>
      <c r="G103" s="27" t="s">
        <v>208</v>
      </c>
      <c r="H103" s="4" t="s">
        <v>208</v>
      </c>
      <c r="M103" s="38"/>
      <c r="N103" s="39"/>
    </row>
    <row r="104" s="1" customFormat="1" spans="2:14">
      <c r="B104" s="34"/>
      <c r="C104" s="4"/>
      <c r="D104" s="4"/>
      <c r="E104" s="19"/>
      <c r="F104" s="2" t="s">
        <v>208</v>
      </c>
      <c r="G104" s="27" t="s">
        <v>208</v>
      </c>
      <c r="H104" s="4" t="s">
        <v>208</v>
      </c>
      <c r="M104" s="38"/>
      <c r="N104" s="39"/>
    </row>
    <row r="105" s="1" customFormat="1" spans="2:14">
      <c r="B105" s="34"/>
      <c r="C105" s="4"/>
      <c r="D105" s="4"/>
      <c r="E105" s="19"/>
      <c r="F105" s="2" t="s">
        <v>208</v>
      </c>
      <c r="G105" s="27" t="s">
        <v>208</v>
      </c>
      <c r="H105" s="4" t="s">
        <v>208</v>
      </c>
      <c r="M105" s="38"/>
      <c r="N105" s="39"/>
    </row>
    <row r="106" s="1" customFormat="1" spans="2:14">
      <c r="B106" s="34"/>
      <c r="C106" s="4"/>
      <c r="D106" s="4"/>
      <c r="E106" s="19"/>
      <c r="F106" s="2" t="s">
        <v>208</v>
      </c>
      <c r="G106" s="27" t="s">
        <v>208</v>
      </c>
      <c r="H106" s="4" t="s">
        <v>208</v>
      </c>
      <c r="M106" s="38"/>
      <c r="N106" s="39"/>
    </row>
    <row r="107" s="1" customFormat="1" spans="2:14">
      <c r="B107" s="34"/>
      <c r="C107" s="4"/>
      <c r="D107" s="4"/>
      <c r="E107" s="19"/>
      <c r="F107" s="2" t="s">
        <v>208</v>
      </c>
      <c r="G107" s="27" t="s">
        <v>208</v>
      </c>
      <c r="H107" s="4" t="s">
        <v>208</v>
      </c>
      <c r="M107" s="38"/>
      <c r="N107" s="39"/>
    </row>
    <row r="108" s="1" customFormat="1" spans="2:14">
      <c r="B108" s="34"/>
      <c r="C108" s="4"/>
      <c r="D108" s="4"/>
      <c r="E108" s="19"/>
      <c r="F108" s="2" t="s">
        <v>208</v>
      </c>
      <c r="G108" s="27" t="s">
        <v>208</v>
      </c>
      <c r="H108" s="4" t="s">
        <v>208</v>
      </c>
      <c r="M108" s="38"/>
      <c r="N108" s="39"/>
    </row>
    <row r="109" s="1" customFormat="1" spans="2:14">
      <c r="B109" s="34"/>
      <c r="C109" s="4"/>
      <c r="D109" s="4"/>
      <c r="E109" s="19"/>
      <c r="F109" s="2" t="s">
        <v>208</v>
      </c>
      <c r="G109" s="27" t="s">
        <v>208</v>
      </c>
      <c r="H109" s="4" t="s">
        <v>208</v>
      </c>
      <c r="M109" s="38"/>
      <c r="N109" s="39"/>
    </row>
    <row r="110" s="1" customFormat="1" spans="2:14">
      <c r="B110" s="34"/>
      <c r="C110" s="4"/>
      <c r="D110" s="4"/>
      <c r="E110" s="19"/>
      <c r="F110" s="2" t="s">
        <v>208</v>
      </c>
      <c r="G110" s="27" t="s">
        <v>208</v>
      </c>
      <c r="H110" s="4" t="s">
        <v>208</v>
      </c>
      <c r="M110" s="38"/>
      <c r="N110" s="39"/>
    </row>
    <row r="111" s="1" customFormat="1" spans="2:14">
      <c r="B111" s="34"/>
      <c r="C111" s="4"/>
      <c r="D111" s="4"/>
      <c r="E111" s="19"/>
      <c r="F111" s="2" t="s">
        <v>208</v>
      </c>
      <c r="G111" s="27" t="s">
        <v>208</v>
      </c>
      <c r="H111" s="4" t="s">
        <v>208</v>
      </c>
      <c r="M111" s="38"/>
      <c r="N111" s="39"/>
    </row>
    <row r="112" s="1" customFormat="1" spans="2:14">
      <c r="B112" s="34"/>
      <c r="C112" s="4"/>
      <c r="D112" s="4"/>
      <c r="E112" s="19"/>
      <c r="F112" s="2" t="s">
        <v>208</v>
      </c>
      <c r="G112" s="27" t="s">
        <v>208</v>
      </c>
      <c r="H112" s="4" t="s">
        <v>208</v>
      </c>
      <c r="M112" s="38"/>
      <c r="N112" s="39"/>
    </row>
    <row r="113" s="1" customFormat="1" spans="2:14">
      <c r="B113" s="34"/>
      <c r="C113" s="4"/>
      <c r="D113" s="4"/>
      <c r="E113" s="19"/>
      <c r="F113" s="2" t="s">
        <v>208</v>
      </c>
      <c r="G113" s="27" t="s">
        <v>208</v>
      </c>
      <c r="H113" s="4" t="s">
        <v>208</v>
      </c>
      <c r="M113" s="38"/>
      <c r="N113" s="39"/>
    </row>
  </sheetData>
  <mergeCells count="4">
    <mergeCell ref="C3:D3"/>
    <mergeCell ref="C4:D4"/>
    <mergeCell ref="A1:B4"/>
    <mergeCell ref="C1:D2"/>
  </mergeCells>
  <conditionalFormatting sqref="E6:E1048576">
    <cfRule type="containsText" dxfId="3" priority="4" operator="between" text="是">
      <formula>NOT(ISERROR(SEARCH("是",E6)))</formula>
    </cfRule>
  </conditionalFormatting>
  <conditionalFormatting sqref="F6:F1048576">
    <cfRule type="containsText" dxfId="3" priority="5" operator="between" text="黑">
      <formula>NOT(ISERROR(SEARCH("黑",F6)))</formula>
    </cfRule>
    <cfRule type="containsText" dxfId="4" priority="6" operator="between" text="红">
      <formula>NOT(ISERROR(SEARCH("红",F6)))</formula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opLeftCell="H10" workbookViewId="0">
      <selection activeCell="R28" sqref="R28"/>
    </sheetView>
  </sheetViews>
  <sheetFormatPr defaultColWidth="8.89166666666667" defaultRowHeight="13.5"/>
  <cols>
    <col min="1" max="1" width="4.33333333333333" style="1" customWidth="1"/>
    <col min="2" max="2" width="8.44166666666667" style="34" customWidth="1"/>
    <col min="3" max="3" width="8.66666666666667" style="34" customWidth="1"/>
    <col min="4" max="4" width="5.775" style="34" customWidth="1"/>
    <col min="5" max="5" width="31.4416666666667" style="34" customWidth="1"/>
    <col min="6" max="8" width="5.775" style="34" customWidth="1"/>
    <col min="9" max="9" width="10.8916666666667" style="34" customWidth="1"/>
    <col min="10" max="10" width="5.775" style="34" customWidth="1"/>
    <col min="11" max="11" width="7.225" style="35" customWidth="1"/>
    <col min="12" max="12" width="6.66666666666667" style="1" customWidth="1"/>
    <col min="13" max="13" width="6.66666666666667" style="36" customWidth="1"/>
    <col min="14" max="14" width="5.775" style="37" customWidth="1"/>
    <col min="15" max="15" width="7.10833333333333" style="1" customWidth="1"/>
    <col min="16" max="18" width="8.89166666666667" style="1" customWidth="1"/>
    <col min="19" max="19" width="8.89166666666667" style="38" customWidth="1"/>
    <col min="20" max="20" width="8.89166666666667" style="39" customWidth="1"/>
    <col min="21" max="23" width="8.89166666666667" style="1" customWidth="1"/>
    <col min="24" max="31" width="8.89166666666667" style="1"/>
  </cols>
  <sheetData>
    <row r="1" s="1" customFormat="1" spans="1:22">
      <c r="A1" s="40" t="s">
        <v>198</v>
      </c>
      <c r="B1" s="40"/>
      <c r="C1" s="41" t="s">
        <v>92</v>
      </c>
      <c r="D1" s="42"/>
      <c r="E1" s="62"/>
      <c r="F1" s="62"/>
      <c r="G1" s="62"/>
      <c r="H1" s="62"/>
      <c r="I1" s="62"/>
      <c r="J1" s="62"/>
      <c r="K1" s="35"/>
      <c r="L1" s="43" t="s">
        <v>96</v>
      </c>
      <c r="M1" s="36"/>
      <c r="N1" s="44"/>
      <c r="O1" s="57"/>
      <c r="P1" s="4" t="s">
        <v>199</v>
      </c>
      <c r="Q1" s="4" t="s">
        <v>200</v>
      </c>
      <c r="R1" s="4" t="s">
        <v>201</v>
      </c>
      <c r="S1" s="4" t="s">
        <v>202</v>
      </c>
      <c r="T1" s="4" t="s">
        <v>203</v>
      </c>
      <c r="U1" s="4" t="s">
        <v>204</v>
      </c>
      <c r="V1" s="4" t="s">
        <v>205</v>
      </c>
    </row>
    <row r="2" s="1" customFormat="1" spans="1:22">
      <c r="A2" s="40"/>
      <c r="B2" s="40"/>
      <c r="C2" s="45"/>
      <c r="D2" s="46"/>
      <c r="E2" s="62"/>
      <c r="F2" s="62"/>
      <c r="G2" s="62"/>
      <c r="H2" s="62"/>
      <c r="I2" s="62"/>
      <c r="J2" s="62"/>
      <c r="K2" s="35"/>
      <c r="L2" s="47">
        <v>0.375</v>
      </c>
      <c r="M2" s="36"/>
      <c r="N2" s="44"/>
      <c r="O2" s="4" t="s">
        <v>206</v>
      </c>
      <c r="P2" s="4">
        <f t="shared" ref="P2:V2" si="0">SUMPRODUCT(($N$6:$N$35=P1)*($M$6:$M$35))</f>
        <v>1.9</v>
      </c>
      <c r="Q2" s="4">
        <f t="shared" si="0"/>
        <v>2.345</v>
      </c>
      <c r="R2" s="4">
        <f t="shared" si="0"/>
        <v>2.825</v>
      </c>
      <c r="S2" s="4">
        <f t="shared" si="0"/>
        <v>0.05</v>
      </c>
      <c r="T2" s="4">
        <f t="shared" si="0"/>
        <v>-0.08</v>
      </c>
      <c r="U2" s="4">
        <f t="shared" si="0"/>
        <v>2.85</v>
      </c>
      <c r="V2" s="4">
        <f t="shared" si="0"/>
        <v>-0.72</v>
      </c>
    </row>
    <row r="3" s="1" customFormat="1" ht="14" customHeight="1" spans="1:22">
      <c r="A3" s="40"/>
      <c r="B3" s="40"/>
      <c r="C3" s="48" t="s">
        <v>99</v>
      </c>
      <c r="D3" s="49"/>
      <c r="E3" s="62"/>
      <c r="F3" s="62"/>
      <c r="G3" s="62"/>
      <c r="H3" s="62"/>
      <c r="I3" s="62"/>
      <c r="J3" s="62"/>
      <c r="K3" s="35"/>
      <c r="L3" s="43" t="s">
        <v>96</v>
      </c>
      <c r="M3" s="36"/>
      <c r="N3" s="44"/>
      <c r="O3" s="4" t="s">
        <v>96</v>
      </c>
      <c r="P3" s="28">
        <f t="shared" ref="P3:V3" si="1">SUMPRODUCT(($N$6:$N$35=P1)*($L$6:$L$35="红"))/COUNTIF($N$6:$N$35,P1)</f>
        <v>1</v>
      </c>
      <c r="Q3" s="28">
        <f t="shared" si="1"/>
        <v>0.8</v>
      </c>
      <c r="R3" s="28">
        <f t="shared" si="1"/>
        <v>0.75</v>
      </c>
      <c r="S3" s="28">
        <f t="shared" si="1"/>
        <v>0.5</v>
      </c>
      <c r="T3" s="28">
        <f t="shared" si="1"/>
        <v>0.5</v>
      </c>
      <c r="U3" s="28">
        <f t="shared" si="1"/>
        <v>0.8</v>
      </c>
      <c r="V3" s="28">
        <f t="shared" si="1"/>
        <v>0.5</v>
      </c>
    </row>
    <row r="4" s="1" customFormat="1" ht="14" customHeight="1" spans="1:22">
      <c r="A4" s="40"/>
      <c r="B4" s="40"/>
      <c r="C4" s="48" t="s">
        <v>101</v>
      </c>
      <c r="D4" s="49"/>
      <c r="E4" s="62"/>
      <c r="F4" s="62"/>
      <c r="G4" s="62"/>
      <c r="H4" s="62"/>
      <c r="I4" s="62"/>
      <c r="J4" s="62"/>
      <c r="K4" s="35"/>
      <c r="L4" s="50">
        <v>0.727272727272727</v>
      </c>
      <c r="M4" s="36"/>
      <c r="N4" s="44"/>
      <c r="O4" s="4" t="s">
        <v>207</v>
      </c>
      <c r="P4" s="4">
        <f t="shared" ref="P4:V4" si="2">COUNTIF($N$6:$N$35,P1)</f>
        <v>2</v>
      </c>
      <c r="Q4" s="4">
        <f t="shared" si="2"/>
        <v>5</v>
      </c>
      <c r="R4" s="4">
        <f t="shared" si="2"/>
        <v>8</v>
      </c>
      <c r="S4" s="4">
        <f t="shared" si="2"/>
        <v>2</v>
      </c>
      <c r="T4" s="4">
        <f t="shared" si="2"/>
        <v>2</v>
      </c>
      <c r="U4" s="4">
        <f t="shared" si="2"/>
        <v>5</v>
      </c>
      <c r="V4" s="4">
        <f t="shared" si="2"/>
        <v>6</v>
      </c>
    </row>
    <row r="5" s="1" customFormat="1" spans="1:20">
      <c r="A5" s="2" t="s">
        <v>102</v>
      </c>
      <c r="B5" s="2" t="s">
        <v>0</v>
      </c>
      <c r="C5" s="2" t="s">
        <v>1</v>
      </c>
      <c r="D5" s="2" t="s">
        <v>2</v>
      </c>
      <c r="E5" s="63" t="s">
        <v>3</v>
      </c>
      <c r="F5" s="63" t="s">
        <v>4</v>
      </c>
      <c r="G5" s="63" t="s">
        <v>103</v>
      </c>
      <c r="H5" s="63" t="s">
        <v>104</v>
      </c>
      <c r="I5" s="63"/>
      <c r="J5" s="63"/>
      <c r="K5" s="22" t="s">
        <v>105</v>
      </c>
      <c r="L5" s="4" t="s">
        <v>110</v>
      </c>
      <c r="M5" s="51" t="s">
        <v>111</v>
      </c>
      <c r="N5" s="51" t="s">
        <v>112</v>
      </c>
      <c r="P5"/>
      <c r="Q5"/>
      <c r="R5"/>
      <c r="S5" s="38"/>
      <c r="T5" s="39"/>
    </row>
    <row r="6" s="1" customFormat="1" spans="1:20">
      <c r="A6" s="2">
        <v>1</v>
      </c>
      <c r="B6" s="5" t="s">
        <v>5</v>
      </c>
      <c r="C6" s="2" t="s">
        <v>6</v>
      </c>
      <c r="D6" s="2" t="s">
        <v>7</v>
      </c>
      <c r="E6" s="6" t="s">
        <v>8</v>
      </c>
      <c r="F6" s="2" t="s">
        <v>9</v>
      </c>
      <c r="G6" s="2" t="s">
        <v>114</v>
      </c>
      <c r="H6" s="2">
        <v>1.05</v>
      </c>
      <c r="I6" s="2" t="s">
        <v>115</v>
      </c>
      <c r="J6" s="2">
        <v>0.85</v>
      </c>
      <c r="K6" s="19" t="s">
        <v>116</v>
      </c>
      <c r="L6" s="2" t="s">
        <v>95</v>
      </c>
      <c r="M6" s="27">
        <v>1.05</v>
      </c>
      <c r="N6" s="51" t="s">
        <v>202</v>
      </c>
      <c r="O6" s="58">
        <v>25</v>
      </c>
      <c r="P6" s="59"/>
      <c r="Q6" s="59"/>
      <c r="R6" s="59"/>
      <c r="S6" s="60"/>
      <c r="T6" s="60"/>
    </row>
    <row r="7" s="1" customFormat="1" spans="1:20">
      <c r="A7" s="2">
        <v>2</v>
      </c>
      <c r="B7" s="5" t="s">
        <v>5</v>
      </c>
      <c r="C7" s="2" t="s">
        <v>10</v>
      </c>
      <c r="D7" s="2" t="s">
        <v>11</v>
      </c>
      <c r="E7" s="6" t="s">
        <v>12</v>
      </c>
      <c r="F7" s="2" t="s">
        <v>13</v>
      </c>
      <c r="G7" s="2" t="s">
        <v>117</v>
      </c>
      <c r="H7" s="2">
        <v>1.05</v>
      </c>
      <c r="I7" s="2" t="s">
        <v>118</v>
      </c>
      <c r="J7" s="2">
        <v>0.85</v>
      </c>
      <c r="K7" s="19" t="s">
        <v>116</v>
      </c>
      <c r="L7" s="2" t="s">
        <v>94</v>
      </c>
      <c r="M7" s="27">
        <v>-1</v>
      </c>
      <c r="N7" s="51" t="s">
        <v>202</v>
      </c>
      <c r="O7" s="58">
        <v>25</v>
      </c>
      <c r="P7"/>
      <c r="Q7"/>
      <c r="R7"/>
      <c r="S7" s="60"/>
      <c r="T7" s="60"/>
    </row>
    <row r="8" s="1" customFormat="1" spans="1:20">
      <c r="A8" s="2">
        <v>3</v>
      </c>
      <c r="B8" s="7" t="s">
        <v>14</v>
      </c>
      <c r="C8" s="8" t="s">
        <v>15</v>
      </c>
      <c r="D8" s="8" t="s">
        <v>16</v>
      </c>
      <c r="E8" s="9" t="s">
        <v>17</v>
      </c>
      <c r="F8" s="8" t="s">
        <v>13</v>
      </c>
      <c r="G8" s="8" t="s">
        <v>120</v>
      </c>
      <c r="H8" s="8">
        <v>0.92</v>
      </c>
      <c r="I8" s="8" t="s">
        <v>119</v>
      </c>
      <c r="J8" s="8">
        <v>0.92</v>
      </c>
      <c r="K8" s="19" t="s">
        <v>116</v>
      </c>
      <c r="L8" s="2" t="s">
        <v>95</v>
      </c>
      <c r="M8" s="27">
        <v>0.92</v>
      </c>
      <c r="N8" s="51" t="s">
        <v>203</v>
      </c>
      <c r="O8" s="58">
        <v>26</v>
      </c>
      <c r="P8"/>
      <c r="Q8"/>
      <c r="R8"/>
      <c r="S8" s="60"/>
      <c r="T8" s="60"/>
    </row>
    <row r="9" s="1" customFormat="1" spans="1:20">
      <c r="A9" s="2">
        <v>4</v>
      </c>
      <c r="B9" s="7" t="s">
        <v>14</v>
      </c>
      <c r="C9" s="8" t="s">
        <v>15</v>
      </c>
      <c r="D9" s="8" t="s">
        <v>16</v>
      </c>
      <c r="E9" s="10" t="s">
        <v>18</v>
      </c>
      <c r="F9" s="8" t="s">
        <v>13</v>
      </c>
      <c r="G9" s="8" t="s">
        <v>122</v>
      </c>
      <c r="H9" s="8">
        <v>1.02</v>
      </c>
      <c r="I9" s="8" t="s">
        <v>119</v>
      </c>
      <c r="J9" s="8">
        <v>0.82</v>
      </c>
      <c r="K9" s="19" t="s">
        <v>123</v>
      </c>
      <c r="L9" s="2" t="s">
        <v>94</v>
      </c>
      <c r="M9" s="27">
        <v>-1</v>
      </c>
      <c r="N9" s="51" t="s">
        <v>203</v>
      </c>
      <c r="O9" s="58">
        <v>26</v>
      </c>
      <c r="P9"/>
      <c r="Q9"/>
      <c r="R9"/>
      <c r="S9" s="60"/>
      <c r="T9" s="60"/>
    </row>
    <row r="10" s="1" customFormat="1" spans="1:20">
      <c r="A10" s="2">
        <v>5</v>
      </c>
      <c r="B10" s="11" t="s">
        <v>5</v>
      </c>
      <c r="C10" s="8" t="s">
        <v>19</v>
      </c>
      <c r="D10" s="8" t="s">
        <v>20</v>
      </c>
      <c r="E10" s="9" t="s">
        <v>21</v>
      </c>
      <c r="F10" s="8" t="s">
        <v>13</v>
      </c>
      <c r="G10" s="8" t="s">
        <v>122</v>
      </c>
      <c r="H10" s="8">
        <v>0.77</v>
      </c>
      <c r="I10" s="8" t="s">
        <v>118</v>
      </c>
      <c r="J10" s="8">
        <v>1.1</v>
      </c>
      <c r="K10" s="19" t="s">
        <v>116</v>
      </c>
      <c r="L10" s="2" t="s">
        <v>95</v>
      </c>
      <c r="M10" s="27">
        <v>1.1</v>
      </c>
      <c r="N10" s="51" t="s">
        <v>204</v>
      </c>
      <c r="O10" s="58">
        <v>27</v>
      </c>
      <c r="P10"/>
      <c r="Q10"/>
      <c r="R10"/>
      <c r="S10" s="60"/>
      <c r="T10" s="60"/>
    </row>
    <row r="11" s="1" customFormat="1" spans="1:20">
      <c r="A11" s="2">
        <v>6</v>
      </c>
      <c r="B11" s="11" t="s">
        <v>5</v>
      </c>
      <c r="C11" s="8" t="s">
        <v>22</v>
      </c>
      <c r="D11" s="8" t="s">
        <v>7</v>
      </c>
      <c r="E11" s="9" t="s">
        <v>23</v>
      </c>
      <c r="F11" s="8" t="s">
        <v>9</v>
      </c>
      <c r="G11" s="8" t="s">
        <v>126</v>
      </c>
      <c r="H11" s="8">
        <v>0.83</v>
      </c>
      <c r="I11" s="8" t="s">
        <v>127</v>
      </c>
      <c r="J11" s="8">
        <v>1.07</v>
      </c>
      <c r="K11" s="19" t="s">
        <v>116</v>
      </c>
      <c r="L11" s="2" t="s">
        <v>95</v>
      </c>
      <c r="M11" s="27">
        <v>0.83</v>
      </c>
      <c r="N11" s="51" t="s">
        <v>204</v>
      </c>
      <c r="O11" s="58">
        <v>27</v>
      </c>
      <c r="P11"/>
      <c r="Q11"/>
      <c r="R11"/>
      <c r="S11" s="60"/>
      <c r="T11" s="60"/>
    </row>
    <row r="12" s="1" customFormat="1" spans="1:20">
      <c r="A12" s="2">
        <v>7</v>
      </c>
      <c r="B12" s="7" t="s">
        <v>14</v>
      </c>
      <c r="C12" s="8" t="s">
        <v>24</v>
      </c>
      <c r="D12" s="8" t="s">
        <v>25</v>
      </c>
      <c r="E12" s="9" t="s">
        <v>26</v>
      </c>
      <c r="F12" s="8" t="s">
        <v>9</v>
      </c>
      <c r="G12" s="8" t="s">
        <v>129</v>
      </c>
      <c r="H12" s="8">
        <v>0.97</v>
      </c>
      <c r="I12" s="8" t="s">
        <v>121</v>
      </c>
      <c r="J12" s="8">
        <v>0.82</v>
      </c>
      <c r="K12" s="19" t="s">
        <v>116</v>
      </c>
      <c r="L12" s="2" t="s">
        <v>95</v>
      </c>
      <c r="M12" s="27">
        <v>0.97</v>
      </c>
      <c r="N12" s="51" t="s">
        <v>204</v>
      </c>
      <c r="O12" s="58">
        <v>27</v>
      </c>
      <c r="P12"/>
      <c r="Q12"/>
      <c r="R12"/>
      <c r="S12" s="60"/>
      <c r="T12" s="60"/>
    </row>
    <row r="13" s="1" customFormat="1" spans="1:20">
      <c r="A13" s="2">
        <v>8</v>
      </c>
      <c r="B13" s="7" t="s">
        <v>14</v>
      </c>
      <c r="C13" s="8" t="s">
        <v>24</v>
      </c>
      <c r="D13" s="8" t="s">
        <v>25</v>
      </c>
      <c r="E13" s="9" t="s">
        <v>27</v>
      </c>
      <c r="F13" s="8" t="s">
        <v>9</v>
      </c>
      <c r="G13" s="8" t="s">
        <v>131</v>
      </c>
      <c r="H13" s="8">
        <v>1.02</v>
      </c>
      <c r="I13" s="8" t="s">
        <v>119</v>
      </c>
      <c r="J13" s="8">
        <v>0.77</v>
      </c>
      <c r="K13" s="19" t="s">
        <v>116</v>
      </c>
      <c r="L13" s="2" t="s">
        <v>94</v>
      </c>
      <c r="M13" s="27">
        <v>-0.5</v>
      </c>
      <c r="N13" s="51" t="s">
        <v>204</v>
      </c>
      <c r="O13" s="58">
        <v>27</v>
      </c>
      <c r="P13"/>
      <c r="Q13"/>
      <c r="R13"/>
      <c r="S13" s="60"/>
      <c r="T13" s="60"/>
    </row>
    <row r="14" s="1" customFormat="1" spans="1:20">
      <c r="A14" s="2">
        <v>9</v>
      </c>
      <c r="B14" s="7" t="s">
        <v>14</v>
      </c>
      <c r="C14" s="8" t="s">
        <v>24</v>
      </c>
      <c r="D14" s="8" t="s">
        <v>25</v>
      </c>
      <c r="E14" s="10" t="s">
        <v>28</v>
      </c>
      <c r="F14" s="8" t="s">
        <v>9</v>
      </c>
      <c r="G14" s="8" t="s">
        <v>126</v>
      </c>
      <c r="H14" s="8">
        <v>0.9</v>
      </c>
      <c r="I14" s="8" t="s">
        <v>119</v>
      </c>
      <c r="J14" s="8">
        <v>0.9</v>
      </c>
      <c r="K14" s="19" t="s">
        <v>123</v>
      </c>
      <c r="L14" s="2" t="s">
        <v>95</v>
      </c>
      <c r="M14" s="27">
        <v>0.45</v>
      </c>
      <c r="N14" s="51" t="s">
        <v>204</v>
      </c>
      <c r="O14" s="58">
        <v>27</v>
      </c>
      <c r="P14"/>
      <c r="Q14"/>
      <c r="R14"/>
      <c r="S14" s="60"/>
      <c r="T14" s="60"/>
    </row>
    <row r="15" s="1" customFormat="1" spans="1:20">
      <c r="A15" s="2">
        <v>10</v>
      </c>
      <c r="B15" s="12" t="s">
        <v>29</v>
      </c>
      <c r="C15" s="8" t="s">
        <v>30</v>
      </c>
      <c r="D15" s="8" t="s">
        <v>31</v>
      </c>
      <c r="E15" s="9" t="s">
        <v>32</v>
      </c>
      <c r="F15" s="8" t="s">
        <v>9</v>
      </c>
      <c r="G15" s="8" t="s">
        <v>134</v>
      </c>
      <c r="H15" s="8">
        <v>0.87</v>
      </c>
      <c r="I15" s="8" t="s">
        <v>135</v>
      </c>
      <c r="J15" s="8">
        <v>0.97</v>
      </c>
      <c r="K15" s="19" t="s">
        <v>116</v>
      </c>
      <c r="L15" s="2" t="s">
        <v>95</v>
      </c>
      <c r="M15" s="27">
        <v>0.87</v>
      </c>
      <c r="N15" s="51" t="s">
        <v>205</v>
      </c>
      <c r="O15" s="58">
        <v>28</v>
      </c>
      <c r="P15"/>
      <c r="Q15"/>
      <c r="R15"/>
      <c r="S15" s="60"/>
      <c r="T15" s="61"/>
    </row>
    <row r="16" s="1" customFormat="1" spans="1:20">
      <c r="A16" s="2">
        <v>11</v>
      </c>
      <c r="B16" s="11" t="s">
        <v>5</v>
      </c>
      <c r="C16" s="8" t="s">
        <v>33</v>
      </c>
      <c r="D16" s="8" t="s">
        <v>7</v>
      </c>
      <c r="E16" s="9" t="s">
        <v>34</v>
      </c>
      <c r="F16" s="8" t="s">
        <v>9</v>
      </c>
      <c r="G16" s="8" t="s">
        <v>137</v>
      </c>
      <c r="H16" s="8">
        <v>0.95</v>
      </c>
      <c r="I16" s="8" t="s">
        <v>115</v>
      </c>
      <c r="J16" s="8">
        <v>0.95</v>
      </c>
      <c r="K16" s="19" t="s">
        <v>116</v>
      </c>
      <c r="L16" s="2" t="s">
        <v>95</v>
      </c>
      <c r="M16" s="27">
        <v>0.95</v>
      </c>
      <c r="N16" s="51" t="s">
        <v>205</v>
      </c>
      <c r="O16" s="58">
        <v>28</v>
      </c>
      <c r="P16"/>
      <c r="Q16"/>
      <c r="R16"/>
      <c r="S16" s="60"/>
      <c r="T16" s="61"/>
    </row>
    <row r="17" s="1" customFormat="1" spans="1:20">
      <c r="A17" s="2">
        <v>12</v>
      </c>
      <c r="B17" s="11" t="s">
        <v>5</v>
      </c>
      <c r="C17" s="8" t="s">
        <v>35</v>
      </c>
      <c r="D17" s="8" t="s">
        <v>7</v>
      </c>
      <c r="E17" s="9" t="s">
        <v>36</v>
      </c>
      <c r="F17" s="8" t="s">
        <v>9</v>
      </c>
      <c r="G17" s="8" t="s">
        <v>138</v>
      </c>
      <c r="H17" s="8">
        <v>0.92</v>
      </c>
      <c r="I17" s="8" t="s">
        <v>139</v>
      </c>
      <c r="J17" s="8">
        <v>0.98</v>
      </c>
      <c r="K17" s="19" t="s">
        <v>116</v>
      </c>
      <c r="L17" s="2" t="s">
        <v>95</v>
      </c>
      <c r="M17" s="27">
        <v>0.46</v>
      </c>
      <c r="N17" s="51" t="s">
        <v>205</v>
      </c>
      <c r="O17" s="58">
        <v>28</v>
      </c>
      <c r="P17"/>
      <c r="Q17"/>
      <c r="R17"/>
      <c r="S17" s="60"/>
      <c r="T17" s="61"/>
    </row>
    <row r="18" s="1" customFormat="1" spans="1:20">
      <c r="A18" s="2">
        <v>13</v>
      </c>
      <c r="B18" s="7" t="s">
        <v>14</v>
      </c>
      <c r="C18" s="8" t="s">
        <v>33</v>
      </c>
      <c r="D18" s="8" t="s">
        <v>37</v>
      </c>
      <c r="E18" s="9" t="s">
        <v>38</v>
      </c>
      <c r="F18" s="8" t="s">
        <v>13</v>
      </c>
      <c r="G18" s="8" t="s">
        <v>140</v>
      </c>
      <c r="H18" s="8">
        <v>0.82</v>
      </c>
      <c r="I18" s="8" t="s">
        <v>121</v>
      </c>
      <c r="J18" s="8">
        <v>0.97</v>
      </c>
      <c r="K18" s="19" t="s">
        <v>116</v>
      </c>
      <c r="L18" s="2" t="s">
        <v>94</v>
      </c>
      <c r="M18" s="27">
        <v>-1</v>
      </c>
      <c r="N18" s="51" t="s">
        <v>205</v>
      </c>
      <c r="O18" s="58">
        <v>29</v>
      </c>
      <c r="P18"/>
      <c r="Q18"/>
      <c r="R18"/>
      <c r="S18" s="60"/>
      <c r="T18" s="61"/>
    </row>
    <row r="19" s="1" customFormat="1" spans="1:20">
      <c r="A19" s="2">
        <v>14</v>
      </c>
      <c r="B19" s="7" t="s">
        <v>14</v>
      </c>
      <c r="C19" s="8" t="s">
        <v>39</v>
      </c>
      <c r="D19" s="8" t="s">
        <v>40</v>
      </c>
      <c r="E19" s="9" t="s">
        <v>41</v>
      </c>
      <c r="F19" s="8" t="s">
        <v>13</v>
      </c>
      <c r="G19" s="8" t="s">
        <v>142</v>
      </c>
      <c r="H19" s="8">
        <v>1</v>
      </c>
      <c r="I19" s="8" t="s">
        <v>121</v>
      </c>
      <c r="J19" s="8">
        <v>0.85</v>
      </c>
      <c r="K19" s="19" t="s">
        <v>116</v>
      </c>
      <c r="L19" s="2" t="s">
        <v>94</v>
      </c>
      <c r="M19" s="27">
        <v>-1</v>
      </c>
      <c r="N19" s="51" t="s">
        <v>205</v>
      </c>
      <c r="O19" s="58">
        <v>29</v>
      </c>
      <c r="P19"/>
      <c r="Q19"/>
      <c r="R19"/>
      <c r="S19" s="60"/>
      <c r="T19" s="61"/>
    </row>
    <row r="20" s="1" customFormat="1" spans="1:20">
      <c r="A20" s="2">
        <v>15</v>
      </c>
      <c r="B20" s="13" t="s">
        <v>42</v>
      </c>
      <c r="C20" s="8" t="s">
        <v>43</v>
      </c>
      <c r="D20" s="8" t="s">
        <v>44</v>
      </c>
      <c r="E20" s="10" t="s">
        <v>45</v>
      </c>
      <c r="F20" s="8" t="s">
        <v>13</v>
      </c>
      <c r="G20" s="8" t="s">
        <v>143</v>
      </c>
      <c r="H20" s="8">
        <v>0.82</v>
      </c>
      <c r="I20" s="8" t="s">
        <v>119</v>
      </c>
      <c r="J20" s="8">
        <v>1.02</v>
      </c>
      <c r="K20" s="19" t="s">
        <v>123</v>
      </c>
      <c r="L20" s="2" t="s">
        <v>94</v>
      </c>
      <c r="M20" s="27">
        <v>-1</v>
      </c>
      <c r="N20" s="51" t="s">
        <v>205</v>
      </c>
      <c r="O20" s="58">
        <v>29</v>
      </c>
      <c r="P20"/>
      <c r="Q20"/>
      <c r="R20"/>
      <c r="S20" s="60"/>
      <c r="T20" s="61"/>
    </row>
    <row r="21" s="1" customFormat="1" spans="1:20">
      <c r="A21" s="2">
        <v>16</v>
      </c>
      <c r="B21" s="7" t="s">
        <v>14</v>
      </c>
      <c r="C21" s="8" t="s">
        <v>46</v>
      </c>
      <c r="D21" s="8" t="s">
        <v>47</v>
      </c>
      <c r="E21" s="10" t="s">
        <v>48</v>
      </c>
      <c r="F21" s="8" t="s">
        <v>13</v>
      </c>
      <c r="G21" s="8" t="s">
        <v>140</v>
      </c>
      <c r="H21" s="8">
        <v>0.9</v>
      </c>
      <c r="I21" s="8" t="s">
        <v>124</v>
      </c>
      <c r="J21" s="8">
        <v>0.95</v>
      </c>
      <c r="K21" s="19" t="s">
        <v>123</v>
      </c>
      <c r="L21" s="2" t="s">
        <v>95</v>
      </c>
      <c r="M21" s="27">
        <v>0.9</v>
      </c>
      <c r="N21" s="51" t="s">
        <v>199</v>
      </c>
      <c r="O21" s="58">
        <v>29</v>
      </c>
      <c r="P21"/>
      <c r="Q21"/>
      <c r="R21"/>
      <c r="S21" s="60"/>
      <c r="T21" s="61"/>
    </row>
    <row r="22" s="1" customFormat="1" spans="1:20">
      <c r="A22" s="2">
        <v>17</v>
      </c>
      <c r="B22" s="7" t="s">
        <v>14</v>
      </c>
      <c r="C22" s="8" t="s">
        <v>49</v>
      </c>
      <c r="D22" s="8" t="s">
        <v>16</v>
      </c>
      <c r="E22" s="10" t="s">
        <v>50</v>
      </c>
      <c r="F22" s="8" t="s">
        <v>13</v>
      </c>
      <c r="G22" s="8" t="s">
        <v>142</v>
      </c>
      <c r="H22" s="8">
        <v>1</v>
      </c>
      <c r="I22" s="8" t="s">
        <v>119</v>
      </c>
      <c r="J22" s="8">
        <v>0.85</v>
      </c>
      <c r="K22" s="19" t="s">
        <v>123</v>
      </c>
      <c r="L22" s="2" t="s">
        <v>95</v>
      </c>
      <c r="M22" s="27">
        <v>1</v>
      </c>
      <c r="N22" s="51" t="s">
        <v>199</v>
      </c>
      <c r="O22" s="58">
        <v>29</v>
      </c>
      <c r="P22"/>
      <c r="Q22"/>
      <c r="R22"/>
      <c r="S22" s="60"/>
      <c r="T22" s="61"/>
    </row>
    <row r="23" s="1" customFormat="1" spans="1:20">
      <c r="A23" s="2">
        <v>18</v>
      </c>
      <c r="B23" s="11" t="s">
        <v>5</v>
      </c>
      <c r="C23" s="14" t="s">
        <v>51</v>
      </c>
      <c r="D23" s="8" t="s">
        <v>52</v>
      </c>
      <c r="E23" s="9" t="s">
        <v>53</v>
      </c>
      <c r="F23" s="8" t="s">
        <v>13</v>
      </c>
      <c r="G23" s="8" t="s">
        <v>131</v>
      </c>
      <c r="H23" s="8">
        <v>0.97</v>
      </c>
      <c r="I23" s="8" t="s">
        <v>124</v>
      </c>
      <c r="J23" s="8">
        <v>0.87</v>
      </c>
      <c r="K23" s="19" t="s">
        <v>116</v>
      </c>
      <c r="L23" s="2" t="s">
        <v>95</v>
      </c>
      <c r="M23" s="27">
        <v>0.87</v>
      </c>
      <c r="N23" s="51" t="s">
        <v>200</v>
      </c>
      <c r="O23" s="58">
        <v>30</v>
      </c>
      <c r="P23"/>
      <c r="Q23"/>
      <c r="R23"/>
      <c r="S23" s="38"/>
      <c r="T23" s="39"/>
    </row>
    <row r="24" s="1" customFormat="1" spans="1:20">
      <c r="A24" s="2">
        <v>19</v>
      </c>
      <c r="B24" s="11" t="s">
        <v>5</v>
      </c>
      <c r="C24" s="14" t="s">
        <v>54</v>
      </c>
      <c r="D24" s="8" t="s">
        <v>7</v>
      </c>
      <c r="E24" s="9" t="s">
        <v>55</v>
      </c>
      <c r="F24" s="8" t="s">
        <v>9</v>
      </c>
      <c r="G24" s="8" t="s">
        <v>146</v>
      </c>
      <c r="H24" s="8">
        <v>1.12</v>
      </c>
      <c r="I24" s="8" t="s">
        <v>115</v>
      </c>
      <c r="J24" s="8">
        <v>0.78</v>
      </c>
      <c r="K24" s="19" t="s">
        <v>116</v>
      </c>
      <c r="L24" s="2" t="s">
        <v>95</v>
      </c>
      <c r="M24" s="27">
        <v>1.12</v>
      </c>
      <c r="N24" s="51" t="s">
        <v>200</v>
      </c>
      <c r="O24" s="58">
        <v>30</v>
      </c>
      <c r="P24"/>
      <c r="Q24"/>
      <c r="R24"/>
      <c r="S24" s="38"/>
      <c r="T24" s="39"/>
    </row>
    <row r="25" s="1" customFormat="1" spans="1:20">
      <c r="A25" s="2">
        <v>20</v>
      </c>
      <c r="B25" s="11" t="s">
        <v>147</v>
      </c>
      <c r="C25" s="14" t="s">
        <v>54</v>
      </c>
      <c r="D25" s="8" t="s">
        <v>56</v>
      </c>
      <c r="E25" s="9" t="s">
        <v>57</v>
      </c>
      <c r="F25" s="8" t="s">
        <v>13</v>
      </c>
      <c r="G25" s="8" t="s">
        <v>143</v>
      </c>
      <c r="H25" s="8">
        <v>0.93</v>
      </c>
      <c r="I25" s="8" t="s">
        <v>135</v>
      </c>
      <c r="J25" s="8">
        <v>0.97</v>
      </c>
      <c r="K25" s="19" t="s">
        <v>116</v>
      </c>
      <c r="L25" s="2" t="s">
        <v>95</v>
      </c>
      <c r="M25" s="27">
        <v>0.485</v>
      </c>
      <c r="N25" s="51" t="s">
        <v>200</v>
      </c>
      <c r="O25" s="58">
        <v>30</v>
      </c>
      <c r="P25"/>
      <c r="Q25"/>
      <c r="R25"/>
      <c r="S25" s="38"/>
      <c r="T25" s="39"/>
    </row>
    <row r="26" s="1" customFormat="1" spans="1:20">
      <c r="A26" s="2">
        <v>21</v>
      </c>
      <c r="B26" s="11" t="s">
        <v>82</v>
      </c>
      <c r="C26" s="14" t="s">
        <v>58</v>
      </c>
      <c r="D26" s="8" t="s">
        <v>7</v>
      </c>
      <c r="E26" s="9" t="s">
        <v>59</v>
      </c>
      <c r="F26" s="8" t="s">
        <v>9</v>
      </c>
      <c r="G26" s="8" t="s">
        <v>148</v>
      </c>
      <c r="H26" s="8">
        <v>0.81</v>
      </c>
      <c r="I26" s="8" t="s">
        <v>118</v>
      </c>
      <c r="J26" s="8">
        <v>1.09</v>
      </c>
      <c r="K26" s="19" t="s">
        <v>116</v>
      </c>
      <c r="L26" s="2" t="s">
        <v>94</v>
      </c>
      <c r="M26" s="27">
        <v>-1</v>
      </c>
      <c r="N26" s="51" t="s">
        <v>200</v>
      </c>
      <c r="O26" s="58">
        <v>30</v>
      </c>
      <c r="P26"/>
      <c r="Q26"/>
      <c r="R26"/>
      <c r="S26" s="38"/>
      <c r="T26" s="39"/>
    </row>
    <row r="27" s="1" customFormat="1" spans="1:20">
      <c r="A27" s="2">
        <v>22</v>
      </c>
      <c r="B27" s="11" t="s">
        <v>149</v>
      </c>
      <c r="C27" s="14" t="s">
        <v>60</v>
      </c>
      <c r="D27" s="8" t="s">
        <v>56</v>
      </c>
      <c r="E27" s="9" t="s">
        <v>61</v>
      </c>
      <c r="F27" s="8" t="s">
        <v>13</v>
      </c>
      <c r="G27" s="8" t="s">
        <v>150</v>
      </c>
      <c r="H27" s="8">
        <v>1.03</v>
      </c>
      <c r="I27" s="8" t="s">
        <v>139</v>
      </c>
      <c r="J27" s="8">
        <v>0.87</v>
      </c>
      <c r="K27" s="19" t="s">
        <v>116</v>
      </c>
      <c r="L27" s="2" t="s">
        <v>95</v>
      </c>
      <c r="M27" s="27">
        <v>0.87</v>
      </c>
      <c r="N27" s="51" t="s">
        <v>200</v>
      </c>
      <c r="O27" s="58">
        <v>30</v>
      </c>
      <c r="P27"/>
      <c r="Q27"/>
      <c r="R27"/>
      <c r="S27" s="38"/>
      <c r="T27" s="39"/>
    </row>
    <row r="28" s="1" customFormat="1" spans="1:20">
      <c r="A28" s="2">
        <v>23</v>
      </c>
      <c r="B28" s="52" t="s">
        <v>29</v>
      </c>
      <c r="C28" s="53" t="s">
        <v>65</v>
      </c>
      <c r="D28" s="53" t="s">
        <v>66</v>
      </c>
      <c r="E28" s="64" t="s">
        <v>67</v>
      </c>
      <c r="F28" s="53" t="s">
        <v>13</v>
      </c>
      <c r="G28" s="53" t="s">
        <v>134</v>
      </c>
      <c r="H28" s="53">
        <v>1.1</v>
      </c>
      <c r="I28" s="53" t="s">
        <v>119</v>
      </c>
      <c r="J28" s="53">
        <v>0.77</v>
      </c>
      <c r="K28" s="19" t="s">
        <v>116</v>
      </c>
      <c r="L28" s="2" t="s">
        <v>95</v>
      </c>
      <c r="M28" s="27">
        <v>0.385</v>
      </c>
      <c r="N28" s="51" t="s">
        <v>201</v>
      </c>
      <c r="O28" s="58">
        <v>1</v>
      </c>
      <c r="P28"/>
      <c r="Q28"/>
      <c r="R28"/>
      <c r="S28" s="38"/>
      <c r="T28" s="39"/>
    </row>
    <row r="29" s="1" customFormat="1" spans="1:20">
      <c r="A29" s="2">
        <v>24</v>
      </c>
      <c r="B29" s="54" t="s">
        <v>5</v>
      </c>
      <c r="C29" s="53" t="s">
        <v>68</v>
      </c>
      <c r="D29" s="53" t="s">
        <v>20</v>
      </c>
      <c r="E29" s="64" t="s">
        <v>69</v>
      </c>
      <c r="F29" s="53" t="s">
        <v>13</v>
      </c>
      <c r="G29" s="53" t="s">
        <v>143</v>
      </c>
      <c r="H29" s="53">
        <v>1.02</v>
      </c>
      <c r="I29" s="53" t="s">
        <v>127</v>
      </c>
      <c r="J29" s="53">
        <v>0.82</v>
      </c>
      <c r="K29" s="19" t="s">
        <v>116</v>
      </c>
      <c r="L29" s="2" t="s">
        <v>94</v>
      </c>
      <c r="M29" s="27">
        <v>-1</v>
      </c>
      <c r="N29" s="51" t="s">
        <v>201</v>
      </c>
      <c r="O29" s="58">
        <v>1</v>
      </c>
      <c r="P29"/>
      <c r="Q29"/>
      <c r="R29"/>
      <c r="S29" s="38"/>
      <c r="T29" s="39"/>
    </row>
    <row r="30" s="1" customFormat="1" spans="1:20">
      <c r="A30" s="2">
        <v>25</v>
      </c>
      <c r="B30" s="54" t="s">
        <v>82</v>
      </c>
      <c r="C30" s="53" t="s">
        <v>70</v>
      </c>
      <c r="D30" s="53" t="s">
        <v>52</v>
      </c>
      <c r="E30" s="65" t="s">
        <v>71</v>
      </c>
      <c r="F30" s="53" t="s">
        <v>13</v>
      </c>
      <c r="G30" s="53" t="s">
        <v>138</v>
      </c>
      <c r="H30" s="53">
        <v>0.8</v>
      </c>
      <c r="I30" s="53" t="s">
        <v>115</v>
      </c>
      <c r="J30" s="53">
        <v>1.05</v>
      </c>
      <c r="K30" s="19" t="s">
        <v>123</v>
      </c>
      <c r="L30" s="2" t="s">
        <v>94</v>
      </c>
      <c r="M30" s="27">
        <v>-1</v>
      </c>
      <c r="N30" s="51" t="s">
        <v>201</v>
      </c>
      <c r="O30" s="58">
        <v>1</v>
      </c>
      <c r="P30"/>
      <c r="Q30"/>
      <c r="R30"/>
      <c r="S30" s="38"/>
      <c r="T30" s="39"/>
    </row>
    <row r="31" s="1" customFormat="1" spans="1:20">
      <c r="A31" s="2">
        <v>26</v>
      </c>
      <c r="B31" s="55" t="s">
        <v>14</v>
      </c>
      <c r="C31" s="53" t="s">
        <v>74</v>
      </c>
      <c r="D31" s="53" t="s">
        <v>75</v>
      </c>
      <c r="E31" s="64" t="s">
        <v>76</v>
      </c>
      <c r="F31" s="53" t="s">
        <v>9</v>
      </c>
      <c r="G31" s="53" t="s">
        <v>114</v>
      </c>
      <c r="H31" s="53">
        <v>0.95</v>
      </c>
      <c r="I31" s="53" t="s">
        <v>139</v>
      </c>
      <c r="J31" s="53">
        <v>0.85</v>
      </c>
      <c r="K31" s="19" t="s">
        <v>116</v>
      </c>
      <c r="L31" s="2" t="s">
        <v>95</v>
      </c>
      <c r="M31" s="27">
        <v>0.95</v>
      </c>
      <c r="N31" s="51" t="s">
        <v>201</v>
      </c>
      <c r="O31" s="58">
        <v>1</v>
      </c>
      <c r="P31"/>
      <c r="Q31"/>
      <c r="R31"/>
      <c r="S31" s="38"/>
      <c r="T31" s="39"/>
    </row>
    <row r="32" s="1" customFormat="1" spans="1:20">
      <c r="A32" s="2">
        <v>27</v>
      </c>
      <c r="B32" s="55" t="s">
        <v>14</v>
      </c>
      <c r="C32" s="53" t="s">
        <v>77</v>
      </c>
      <c r="D32" s="53" t="s">
        <v>78</v>
      </c>
      <c r="E32" s="64" t="s">
        <v>79</v>
      </c>
      <c r="F32" s="53" t="s">
        <v>13</v>
      </c>
      <c r="G32" s="53" t="s">
        <v>134</v>
      </c>
      <c r="H32" s="53">
        <v>0.97</v>
      </c>
      <c r="I32" s="53" t="s">
        <v>121</v>
      </c>
      <c r="J32" s="53">
        <v>0.82</v>
      </c>
      <c r="K32" s="19" t="s">
        <v>116</v>
      </c>
      <c r="L32" s="2" t="s">
        <v>95</v>
      </c>
      <c r="M32" s="27">
        <v>0.82</v>
      </c>
      <c r="N32" s="51" t="s">
        <v>201</v>
      </c>
      <c r="O32" s="58">
        <v>1</v>
      </c>
      <c r="P32"/>
      <c r="Q32"/>
      <c r="R32"/>
      <c r="S32" s="38"/>
      <c r="T32" s="39"/>
    </row>
    <row r="33" s="1" customFormat="1" spans="1:20">
      <c r="A33" s="2">
        <v>28</v>
      </c>
      <c r="B33" s="66" t="s">
        <v>83</v>
      </c>
      <c r="C33" s="53" t="s">
        <v>72</v>
      </c>
      <c r="D33" s="53" t="s">
        <v>56</v>
      </c>
      <c r="E33" s="65" t="s">
        <v>73</v>
      </c>
      <c r="F33" s="53" t="s">
        <v>13</v>
      </c>
      <c r="G33" s="53" t="s">
        <v>126</v>
      </c>
      <c r="H33" s="53">
        <v>0.85</v>
      </c>
      <c r="I33" s="53" t="s">
        <v>139</v>
      </c>
      <c r="J33" s="53">
        <v>1.05</v>
      </c>
      <c r="K33" s="19" t="s">
        <v>123</v>
      </c>
      <c r="L33" s="2" t="s">
        <v>95</v>
      </c>
      <c r="M33" s="27">
        <v>0.85</v>
      </c>
      <c r="N33" s="51" t="s">
        <v>201</v>
      </c>
      <c r="O33" s="58">
        <v>1</v>
      </c>
      <c r="P33"/>
      <c r="Q33"/>
      <c r="R33"/>
      <c r="S33" s="38"/>
      <c r="T33" s="39"/>
    </row>
    <row r="34" s="1" customFormat="1" spans="1:20">
      <c r="A34" s="2">
        <v>29</v>
      </c>
      <c r="B34" s="56" t="s">
        <v>64</v>
      </c>
      <c r="C34" s="53" t="s">
        <v>77</v>
      </c>
      <c r="D34" s="53" t="s">
        <v>25</v>
      </c>
      <c r="E34" s="65" t="s">
        <v>80</v>
      </c>
      <c r="F34" s="53" t="s">
        <v>9</v>
      </c>
      <c r="G34" s="53" t="s">
        <v>151</v>
      </c>
      <c r="H34" s="53">
        <v>0.85</v>
      </c>
      <c r="I34" s="53" t="s">
        <v>135</v>
      </c>
      <c r="J34" s="53">
        <v>0.95</v>
      </c>
      <c r="K34" s="19" t="s">
        <v>123</v>
      </c>
      <c r="L34" s="2" t="s">
        <v>95</v>
      </c>
      <c r="M34" s="27">
        <v>0.95</v>
      </c>
      <c r="N34" s="51" t="s">
        <v>201</v>
      </c>
      <c r="O34" s="58">
        <v>1</v>
      </c>
      <c r="P34"/>
      <c r="Q34"/>
      <c r="R34"/>
      <c r="S34" s="38"/>
      <c r="T34" s="39"/>
    </row>
    <row r="35" s="1" customFormat="1" spans="1:20">
      <c r="A35" s="2">
        <v>30</v>
      </c>
      <c r="B35" s="56" t="s">
        <v>64</v>
      </c>
      <c r="C35" s="53" t="s">
        <v>77</v>
      </c>
      <c r="D35" s="53" t="s">
        <v>25</v>
      </c>
      <c r="E35" s="64" t="s">
        <v>81</v>
      </c>
      <c r="F35" s="53" t="s">
        <v>9</v>
      </c>
      <c r="G35" s="53" t="s">
        <v>146</v>
      </c>
      <c r="H35" s="53">
        <v>0.87</v>
      </c>
      <c r="I35" s="53" t="s">
        <v>139</v>
      </c>
      <c r="J35" s="53">
        <v>0.92</v>
      </c>
      <c r="K35" s="19" t="s">
        <v>116</v>
      </c>
      <c r="L35" s="2" t="s">
        <v>95</v>
      </c>
      <c r="M35" s="27">
        <v>0.87</v>
      </c>
      <c r="N35" s="51" t="s">
        <v>201</v>
      </c>
      <c r="O35" s="58">
        <v>1</v>
      </c>
      <c r="P35"/>
      <c r="Q35"/>
      <c r="R35"/>
      <c r="S35" s="38"/>
      <c r="T35" s="39"/>
    </row>
    <row r="36" s="1" customFormat="1" spans="1:20">
      <c r="A36" s="2">
        <v>31</v>
      </c>
      <c r="B36" s="4"/>
      <c r="C36" s="4"/>
      <c r="D36" s="4"/>
      <c r="E36" s="4"/>
      <c r="F36" s="4"/>
      <c r="G36" s="4"/>
      <c r="H36" s="4"/>
      <c r="I36" s="4"/>
      <c r="J36" s="4"/>
      <c r="K36" s="19"/>
      <c r="L36" s="2" t="s">
        <v>208</v>
      </c>
      <c r="M36" s="27" t="s">
        <v>208</v>
      </c>
      <c r="N36" s="51" t="s">
        <v>208</v>
      </c>
      <c r="O36"/>
      <c r="P36"/>
      <c r="Q36"/>
      <c r="R36"/>
      <c r="S36" s="38"/>
      <c r="T36" s="39"/>
    </row>
    <row r="37" s="1" customFormat="1" spans="1:20">
      <c r="A37" s="2">
        <v>32</v>
      </c>
      <c r="B37" s="4"/>
      <c r="C37" s="4"/>
      <c r="D37" s="4"/>
      <c r="E37" s="4"/>
      <c r="F37" s="4"/>
      <c r="G37" s="4"/>
      <c r="H37" s="4"/>
      <c r="I37" s="4"/>
      <c r="J37" s="4"/>
      <c r="K37" s="19"/>
      <c r="L37" s="2" t="s">
        <v>208</v>
      </c>
      <c r="M37" s="27" t="s">
        <v>208</v>
      </c>
      <c r="N37" s="51" t="s">
        <v>208</v>
      </c>
      <c r="O37"/>
      <c r="P37"/>
      <c r="Q37"/>
      <c r="R37"/>
      <c r="S37" s="38"/>
      <c r="T37" s="39"/>
    </row>
    <row r="38" s="1" customFormat="1" spans="1:20">
      <c r="A38" s="2">
        <v>33</v>
      </c>
      <c r="B38" s="4"/>
      <c r="C38" s="4"/>
      <c r="D38" s="4"/>
      <c r="E38" s="4"/>
      <c r="F38" s="4"/>
      <c r="G38" s="4"/>
      <c r="H38" s="4"/>
      <c r="I38" s="4"/>
      <c r="J38" s="4"/>
      <c r="K38" s="19"/>
      <c r="L38" s="2" t="s">
        <v>208</v>
      </c>
      <c r="M38" s="27" t="s">
        <v>208</v>
      </c>
      <c r="N38" s="51" t="s">
        <v>208</v>
      </c>
      <c r="O38"/>
      <c r="P38"/>
      <c r="Q38"/>
      <c r="R38"/>
      <c r="S38" s="38"/>
      <c r="T38" s="39"/>
    </row>
    <row r="39" s="1" customFormat="1" spans="1:20">
      <c r="A39" s="2">
        <v>34</v>
      </c>
      <c r="B39" s="4"/>
      <c r="C39" s="4"/>
      <c r="D39" s="4"/>
      <c r="E39" s="4"/>
      <c r="F39" s="4"/>
      <c r="G39" s="4"/>
      <c r="H39" s="4"/>
      <c r="I39" s="4"/>
      <c r="J39" s="4"/>
      <c r="K39" s="19"/>
      <c r="L39" s="2" t="s">
        <v>208</v>
      </c>
      <c r="M39" s="27" t="s">
        <v>208</v>
      </c>
      <c r="N39" s="51" t="s">
        <v>208</v>
      </c>
      <c r="O39"/>
      <c r="P39"/>
      <c r="Q39"/>
      <c r="R39"/>
      <c r="S39" s="38"/>
      <c r="T39" s="39"/>
    </row>
    <row r="40" s="1" customFormat="1" spans="1:20">
      <c r="A40" s="2">
        <v>35</v>
      </c>
      <c r="B40" s="4"/>
      <c r="C40" s="4"/>
      <c r="D40" s="4"/>
      <c r="E40" s="4"/>
      <c r="F40" s="4"/>
      <c r="G40" s="4"/>
      <c r="H40" s="4"/>
      <c r="I40" s="4"/>
      <c r="J40" s="4"/>
      <c r="K40" s="19"/>
      <c r="L40" s="2" t="s">
        <v>208</v>
      </c>
      <c r="M40" s="27" t="s">
        <v>208</v>
      </c>
      <c r="N40" s="51" t="s">
        <v>208</v>
      </c>
      <c r="O40"/>
      <c r="P40"/>
      <c r="Q40"/>
      <c r="R40"/>
      <c r="S40" s="38"/>
      <c r="T40" s="39"/>
    </row>
    <row r="41" s="1" customFormat="1" spans="1:20">
      <c r="A41" s="2">
        <v>36</v>
      </c>
      <c r="B41" s="4"/>
      <c r="C41" s="4"/>
      <c r="D41" s="4"/>
      <c r="E41" s="4"/>
      <c r="F41" s="4"/>
      <c r="G41" s="4"/>
      <c r="H41" s="4"/>
      <c r="I41" s="4"/>
      <c r="J41" s="4"/>
      <c r="K41" s="19"/>
      <c r="L41" s="2" t="s">
        <v>208</v>
      </c>
      <c r="M41" s="27" t="s">
        <v>208</v>
      </c>
      <c r="N41" s="51" t="s">
        <v>208</v>
      </c>
      <c r="O41"/>
      <c r="P41"/>
      <c r="Q41"/>
      <c r="R41"/>
      <c r="S41" s="38"/>
      <c r="T41" s="39"/>
    </row>
    <row r="42" s="1" customFormat="1" spans="1:20">
      <c r="A42" s="2">
        <v>37</v>
      </c>
      <c r="B42" s="4"/>
      <c r="C42" s="4"/>
      <c r="D42" s="4"/>
      <c r="E42" s="4"/>
      <c r="F42" s="4"/>
      <c r="G42" s="4"/>
      <c r="H42" s="4"/>
      <c r="I42" s="4"/>
      <c r="J42" s="4"/>
      <c r="K42" s="19"/>
      <c r="L42" s="2" t="s">
        <v>208</v>
      </c>
      <c r="M42" s="27" t="s">
        <v>208</v>
      </c>
      <c r="N42" s="51" t="s">
        <v>208</v>
      </c>
      <c r="O42"/>
      <c r="P42"/>
      <c r="Q42"/>
      <c r="R42"/>
      <c r="S42" s="38"/>
      <c r="T42" s="39"/>
    </row>
    <row r="43" s="1" customFormat="1" spans="1:20">
      <c r="A43" s="2">
        <v>38</v>
      </c>
      <c r="B43" s="4"/>
      <c r="C43" s="4"/>
      <c r="D43" s="4"/>
      <c r="E43" s="4"/>
      <c r="F43" s="4"/>
      <c r="G43" s="4"/>
      <c r="H43" s="4"/>
      <c r="I43" s="4"/>
      <c r="J43" s="4"/>
      <c r="K43" s="19"/>
      <c r="L43" s="2" t="s">
        <v>208</v>
      </c>
      <c r="M43" s="27" t="s">
        <v>208</v>
      </c>
      <c r="N43" s="51" t="s">
        <v>208</v>
      </c>
      <c r="O43"/>
      <c r="P43"/>
      <c r="Q43"/>
      <c r="R43"/>
      <c r="S43" s="38"/>
      <c r="T43" s="39"/>
    </row>
    <row r="44" s="1" customFormat="1" spans="1:20">
      <c r="A44" s="2">
        <v>39</v>
      </c>
      <c r="B44" s="4"/>
      <c r="C44" s="4"/>
      <c r="D44" s="4"/>
      <c r="E44" s="4"/>
      <c r="F44" s="4"/>
      <c r="G44" s="4"/>
      <c r="H44" s="4"/>
      <c r="I44" s="4"/>
      <c r="J44" s="4"/>
      <c r="K44" s="19"/>
      <c r="L44" s="2" t="s">
        <v>208</v>
      </c>
      <c r="M44" s="27" t="s">
        <v>208</v>
      </c>
      <c r="N44" s="51" t="s">
        <v>208</v>
      </c>
      <c r="O44"/>
      <c r="P44"/>
      <c r="Q44"/>
      <c r="R44"/>
      <c r="S44" s="38"/>
      <c r="T44" s="39"/>
    </row>
    <row r="45" s="1" customFormat="1" spans="1:20">
      <c r="A45" s="2">
        <v>40</v>
      </c>
      <c r="B45" s="4"/>
      <c r="C45" s="4"/>
      <c r="D45" s="4"/>
      <c r="E45" s="4"/>
      <c r="F45" s="4"/>
      <c r="G45" s="4"/>
      <c r="H45" s="4"/>
      <c r="I45" s="4"/>
      <c r="J45" s="4"/>
      <c r="K45" s="19"/>
      <c r="L45" s="2" t="s">
        <v>208</v>
      </c>
      <c r="M45" s="27" t="s">
        <v>208</v>
      </c>
      <c r="N45" s="51" t="s">
        <v>208</v>
      </c>
      <c r="O45"/>
      <c r="P45"/>
      <c r="Q45"/>
      <c r="R45"/>
      <c r="S45" s="38"/>
      <c r="T45" s="39"/>
    </row>
    <row r="46" s="1" customFormat="1" spans="1:20">
      <c r="A46" s="2">
        <v>41</v>
      </c>
      <c r="B46" s="4"/>
      <c r="C46" s="4"/>
      <c r="D46" s="4"/>
      <c r="E46" s="4"/>
      <c r="F46" s="4"/>
      <c r="G46" s="4"/>
      <c r="H46" s="4"/>
      <c r="I46" s="4"/>
      <c r="J46" s="4"/>
      <c r="K46" s="19"/>
      <c r="L46" s="2" t="s">
        <v>208</v>
      </c>
      <c r="M46" s="27" t="s">
        <v>208</v>
      </c>
      <c r="N46" s="51" t="s">
        <v>208</v>
      </c>
      <c r="O46"/>
      <c r="P46"/>
      <c r="Q46"/>
      <c r="R46"/>
      <c r="S46" s="38"/>
      <c r="T46" s="39"/>
    </row>
    <row r="47" s="1" customFormat="1" spans="1:20">
      <c r="A47" s="2">
        <v>42</v>
      </c>
      <c r="B47" s="4"/>
      <c r="C47" s="4"/>
      <c r="D47" s="4"/>
      <c r="E47" s="4"/>
      <c r="F47" s="4"/>
      <c r="G47" s="4"/>
      <c r="H47" s="4"/>
      <c r="I47" s="4"/>
      <c r="J47" s="4"/>
      <c r="K47" s="19"/>
      <c r="L47" s="2" t="s">
        <v>208</v>
      </c>
      <c r="M47" s="27" t="s">
        <v>208</v>
      </c>
      <c r="N47" s="51" t="s">
        <v>208</v>
      </c>
      <c r="O47"/>
      <c r="P47"/>
      <c r="Q47"/>
      <c r="R47"/>
      <c r="S47" s="38"/>
      <c r="T47" s="39"/>
    </row>
    <row r="48" s="1" customFormat="1" spans="1:20">
      <c r="A48" s="2">
        <v>43</v>
      </c>
      <c r="B48" s="4"/>
      <c r="C48" s="4"/>
      <c r="D48" s="4"/>
      <c r="E48" s="4"/>
      <c r="F48" s="4"/>
      <c r="G48" s="4"/>
      <c r="H48" s="4"/>
      <c r="I48" s="4"/>
      <c r="J48" s="4"/>
      <c r="K48" s="19"/>
      <c r="L48" s="2" t="s">
        <v>208</v>
      </c>
      <c r="M48" s="27" t="s">
        <v>208</v>
      </c>
      <c r="N48" s="51" t="s">
        <v>208</v>
      </c>
      <c r="O48"/>
      <c r="P48"/>
      <c r="Q48"/>
      <c r="R48"/>
      <c r="S48" s="38"/>
      <c r="T48" s="39"/>
    </row>
    <row r="49" s="1" customFormat="1" spans="1:20">
      <c r="A49" s="2">
        <v>44</v>
      </c>
      <c r="B49" s="4"/>
      <c r="C49" s="4"/>
      <c r="D49" s="4"/>
      <c r="E49" s="4"/>
      <c r="F49" s="4"/>
      <c r="G49" s="4"/>
      <c r="H49" s="4"/>
      <c r="I49" s="4"/>
      <c r="J49" s="4"/>
      <c r="K49" s="19"/>
      <c r="L49" s="2" t="s">
        <v>208</v>
      </c>
      <c r="M49" s="27" t="s">
        <v>208</v>
      </c>
      <c r="N49" s="51" t="s">
        <v>208</v>
      </c>
      <c r="O49"/>
      <c r="P49"/>
      <c r="Q49"/>
      <c r="R49"/>
      <c r="S49" s="38"/>
      <c r="T49" s="39"/>
    </row>
    <row r="50" s="1" customFormat="1" spans="1:20">
      <c r="A50" s="2">
        <v>45</v>
      </c>
      <c r="B50" s="4"/>
      <c r="C50" s="4"/>
      <c r="D50" s="4"/>
      <c r="E50" s="4"/>
      <c r="F50" s="4"/>
      <c r="G50" s="4"/>
      <c r="H50" s="4"/>
      <c r="I50" s="4"/>
      <c r="J50" s="4"/>
      <c r="K50" s="19"/>
      <c r="L50" s="2" t="s">
        <v>208</v>
      </c>
      <c r="M50" s="27" t="s">
        <v>208</v>
      </c>
      <c r="N50" s="51" t="s">
        <v>208</v>
      </c>
      <c r="O50"/>
      <c r="P50"/>
      <c r="Q50"/>
      <c r="R50"/>
      <c r="S50" s="38"/>
      <c r="T50" s="39"/>
    </row>
    <row r="51" s="1" customFormat="1" spans="1:20">
      <c r="A51" s="2">
        <v>46</v>
      </c>
      <c r="B51" s="4"/>
      <c r="C51" s="4"/>
      <c r="D51" s="4"/>
      <c r="E51" s="4"/>
      <c r="F51" s="4"/>
      <c r="G51" s="4"/>
      <c r="H51" s="4"/>
      <c r="I51" s="4"/>
      <c r="J51" s="4"/>
      <c r="K51" s="19"/>
      <c r="L51" s="2" t="s">
        <v>208</v>
      </c>
      <c r="M51" s="27" t="s">
        <v>208</v>
      </c>
      <c r="N51" s="51" t="s">
        <v>208</v>
      </c>
      <c r="O51"/>
      <c r="P51"/>
      <c r="Q51"/>
      <c r="R51"/>
      <c r="S51" s="38"/>
      <c r="T51" s="39"/>
    </row>
    <row r="52" s="1" customFormat="1" spans="1:20">
      <c r="A52" s="2">
        <v>47</v>
      </c>
      <c r="B52" s="4"/>
      <c r="C52" s="4"/>
      <c r="D52" s="4"/>
      <c r="E52" s="4"/>
      <c r="F52" s="4"/>
      <c r="G52" s="4"/>
      <c r="H52" s="4"/>
      <c r="I52" s="4"/>
      <c r="J52" s="4"/>
      <c r="K52" s="19"/>
      <c r="L52" s="2" t="s">
        <v>208</v>
      </c>
      <c r="M52" s="27" t="s">
        <v>208</v>
      </c>
      <c r="N52" s="51" t="s">
        <v>208</v>
      </c>
      <c r="O52"/>
      <c r="P52"/>
      <c r="Q52"/>
      <c r="R52"/>
      <c r="S52" s="38"/>
      <c r="T52" s="39"/>
    </row>
    <row r="53" s="1" customFormat="1" spans="1:20">
      <c r="A53" s="2">
        <v>48</v>
      </c>
      <c r="B53" s="4"/>
      <c r="C53" s="4"/>
      <c r="D53" s="4"/>
      <c r="E53" s="4"/>
      <c r="F53" s="4"/>
      <c r="G53" s="4"/>
      <c r="H53" s="4"/>
      <c r="I53" s="4"/>
      <c r="J53" s="4"/>
      <c r="K53" s="19"/>
      <c r="L53" s="2" t="s">
        <v>208</v>
      </c>
      <c r="M53" s="27" t="s">
        <v>208</v>
      </c>
      <c r="N53" s="51" t="s">
        <v>208</v>
      </c>
      <c r="O53"/>
      <c r="P53"/>
      <c r="Q53"/>
      <c r="R53"/>
      <c r="S53" s="38"/>
      <c r="T53" s="39"/>
    </row>
    <row r="54" s="1" customFormat="1" spans="1:20">
      <c r="A54" s="2">
        <v>49</v>
      </c>
      <c r="B54" s="4"/>
      <c r="C54" s="4"/>
      <c r="D54" s="4"/>
      <c r="E54" s="4"/>
      <c r="F54" s="4"/>
      <c r="G54" s="4"/>
      <c r="H54" s="4"/>
      <c r="I54" s="4"/>
      <c r="J54" s="4"/>
      <c r="K54" s="19"/>
      <c r="L54" s="2" t="s">
        <v>208</v>
      </c>
      <c r="M54" s="27" t="s">
        <v>208</v>
      </c>
      <c r="N54" s="51" t="s">
        <v>208</v>
      </c>
      <c r="O54"/>
      <c r="P54"/>
      <c r="Q54"/>
      <c r="R54"/>
      <c r="S54" s="38"/>
      <c r="T54" s="39"/>
    </row>
    <row r="55" s="1" customFormat="1" spans="1:20">
      <c r="A55" s="2">
        <v>50</v>
      </c>
      <c r="B55" s="4"/>
      <c r="C55" s="4"/>
      <c r="D55" s="4"/>
      <c r="E55" s="4"/>
      <c r="F55" s="4"/>
      <c r="G55" s="4"/>
      <c r="H55" s="4"/>
      <c r="I55" s="4"/>
      <c r="J55" s="4"/>
      <c r="K55" s="19"/>
      <c r="L55" s="2" t="s">
        <v>208</v>
      </c>
      <c r="M55" s="27" t="s">
        <v>208</v>
      </c>
      <c r="N55" s="51" t="s">
        <v>208</v>
      </c>
      <c r="O55"/>
      <c r="P55"/>
      <c r="Q55"/>
      <c r="R55"/>
      <c r="S55" s="38"/>
      <c r="T55" s="39"/>
    </row>
    <row r="56" s="1" customFormat="1" spans="1:20">
      <c r="A56" s="2">
        <v>51</v>
      </c>
      <c r="B56" s="4"/>
      <c r="C56" s="4"/>
      <c r="D56" s="4"/>
      <c r="E56" s="4"/>
      <c r="F56" s="4"/>
      <c r="G56" s="4"/>
      <c r="H56" s="4"/>
      <c r="I56" s="4"/>
      <c r="J56" s="4"/>
      <c r="K56" s="19"/>
      <c r="L56" s="2" t="s">
        <v>208</v>
      </c>
      <c r="M56" s="27" t="s">
        <v>208</v>
      </c>
      <c r="N56" s="51" t="s">
        <v>208</v>
      </c>
      <c r="O56"/>
      <c r="P56"/>
      <c r="Q56"/>
      <c r="R56"/>
      <c r="S56" s="38"/>
      <c r="T56" s="39"/>
    </row>
    <row r="57" s="1" customFormat="1" spans="1:20">
      <c r="A57" s="2">
        <v>52</v>
      </c>
      <c r="B57" s="4"/>
      <c r="C57" s="4"/>
      <c r="D57" s="4"/>
      <c r="E57" s="4"/>
      <c r="F57" s="4"/>
      <c r="G57" s="4"/>
      <c r="H57" s="4"/>
      <c r="I57" s="4"/>
      <c r="J57" s="4"/>
      <c r="K57" s="19"/>
      <c r="L57" s="2" t="s">
        <v>208</v>
      </c>
      <c r="M57" s="27" t="s">
        <v>208</v>
      </c>
      <c r="N57" s="51" t="s">
        <v>208</v>
      </c>
      <c r="O57"/>
      <c r="P57"/>
      <c r="Q57"/>
      <c r="R57"/>
      <c r="S57" s="38"/>
      <c r="T57" s="39"/>
    </row>
    <row r="58" s="1" customFormat="1" spans="1:20">
      <c r="A58" s="2">
        <v>53</v>
      </c>
      <c r="B58" s="4"/>
      <c r="C58" s="4"/>
      <c r="D58" s="4"/>
      <c r="E58" s="4"/>
      <c r="F58" s="4"/>
      <c r="G58" s="4"/>
      <c r="H58" s="4"/>
      <c r="I58" s="4"/>
      <c r="J58" s="4"/>
      <c r="K58" s="19"/>
      <c r="L58" s="2" t="s">
        <v>208</v>
      </c>
      <c r="M58" s="27" t="s">
        <v>208</v>
      </c>
      <c r="N58" s="4" t="s">
        <v>208</v>
      </c>
      <c r="O58"/>
      <c r="P58"/>
      <c r="Q58"/>
      <c r="R58"/>
      <c r="S58" s="38"/>
      <c r="T58" s="39"/>
    </row>
    <row r="59" s="1" customFormat="1" spans="2:20">
      <c r="B59" s="34"/>
      <c r="C59" s="4"/>
      <c r="D59" s="4"/>
      <c r="E59" s="4"/>
      <c r="F59" s="4"/>
      <c r="G59" s="4"/>
      <c r="H59" s="4"/>
      <c r="I59" s="4"/>
      <c r="J59" s="4"/>
      <c r="K59" s="19"/>
      <c r="L59" s="2" t="s">
        <v>208</v>
      </c>
      <c r="M59" s="27" t="s">
        <v>208</v>
      </c>
      <c r="N59" s="4" t="s">
        <v>208</v>
      </c>
      <c r="O59"/>
      <c r="P59"/>
      <c r="Q59"/>
      <c r="R59"/>
      <c r="S59" s="38"/>
      <c r="T59" s="39"/>
    </row>
    <row r="60" s="1" customFormat="1" spans="2:20">
      <c r="B60" s="34"/>
      <c r="C60" s="4"/>
      <c r="D60" s="4"/>
      <c r="E60" s="4"/>
      <c r="F60" s="4"/>
      <c r="G60" s="4"/>
      <c r="H60" s="4"/>
      <c r="I60" s="4"/>
      <c r="J60" s="4"/>
      <c r="K60" s="19"/>
      <c r="L60" s="2" t="s">
        <v>208</v>
      </c>
      <c r="M60" s="27" t="s">
        <v>208</v>
      </c>
      <c r="N60" s="4" t="s">
        <v>208</v>
      </c>
      <c r="S60" s="38"/>
      <c r="T60" s="39"/>
    </row>
    <row r="61" s="1" customFormat="1" spans="2:20">
      <c r="B61" s="34"/>
      <c r="C61" s="4"/>
      <c r="D61" s="4"/>
      <c r="E61" s="4"/>
      <c r="F61" s="4"/>
      <c r="G61" s="4"/>
      <c r="H61" s="4"/>
      <c r="I61" s="4"/>
      <c r="J61" s="4"/>
      <c r="K61" s="19"/>
      <c r="L61" s="2" t="s">
        <v>208</v>
      </c>
      <c r="M61" s="27" t="s">
        <v>208</v>
      </c>
      <c r="N61" s="4" t="s">
        <v>208</v>
      </c>
      <c r="S61" s="38"/>
      <c r="T61" s="39"/>
    </row>
    <row r="62" s="1" customFormat="1" spans="2:20">
      <c r="B62" s="34"/>
      <c r="C62" s="4"/>
      <c r="D62" s="4"/>
      <c r="E62" s="4"/>
      <c r="F62" s="4"/>
      <c r="G62" s="4"/>
      <c r="H62" s="4"/>
      <c r="I62" s="4"/>
      <c r="J62" s="4"/>
      <c r="K62" s="19"/>
      <c r="L62" s="2" t="s">
        <v>208</v>
      </c>
      <c r="M62" s="27" t="s">
        <v>208</v>
      </c>
      <c r="N62" s="4" t="s">
        <v>208</v>
      </c>
      <c r="S62" s="38"/>
      <c r="T62" s="39"/>
    </row>
    <row r="63" s="1" customFormat="1" spans="2:20">
      <c r="B63" s="34"/>
      <c r="C63" s="4"/>
      <c r="D63" s="4"/>
      <c r="E63" s="4"/>
      <c r="F63" s="4"/>
      <c r="G63" s="4"/>
      <c r="H63" s="4"/>
      <c r="I63" s="4"/>
      <c r="J63" s="4"/>
      <c r="K63" s="19"/>
      <c r="L63" s="2" t="s">
        <v>208</v>
      </c>
      <c r="M63" s="27" t="s">
        <v>208</v>
      </c>
      <c r="N63" s="4" t="s">
        <v>208</v>
      </c>
      <c r="S63" s="38"/>
      <c r="T63" s="39"/>
    </row>
    <row r="64" s="1" customFormat="1" spans="2:20">
      <c r="B64" s="34"/>
      <c r="C64" s="4"/>
      <c r="D64" s="4"/>
      <c r="E64" s="4"/>
      <c r="F64" s="4"/>
      <c r="G64" s="4"/>
      <c r="H64" s="4"/>
      <c r="I64" s="4"/>
      <c r="J64" s="4"/>
      <c r="K64" s="19"/>
      <c r="L64" s="2" t="s">
        <v>208</v>
      </c>
      <c r="M64" s="27" t="s">
        <v>208</v>
      </c>
      <c r="N64" s="4" t="s">
        <v>208</v>
      </c>
      <c r="S64" s="38"/>
      <c r="T64" s="39"/>
    </row>
    <row r="65" s="1" customFormat="1" spans="2:20">
      <c r="B65" s="34"/>
      <c r="C65" s="4"/>
      <c r="D65" s="4"/>
      <c r="E65" s="4"/>
      <c r="F65" s="4"/>
      <c r="G65" s="4"/>
      <c r="H65" s="4"/>
      <c r="I65" s="4"/>
      <c r="J65" s="4"/>
      <c r="K65" s="19"/>
      <c r="L65" s="2" t="s">
        <v>208</v>
      </c>
      <c r="M65" s="27" t="s">
        <v>208</v>
      </c>
      <c r="N65" s="4" t="s">
        <v>208</v>
      </c>
      <c r="S65" s="38"/>
      <c r="T65" s="39"/>
    </row>
    <row r="66" s="1" customFormat="1" spans="2:20">
      <c r="B66" s="34"/>
      <c r="C66" s="4"/>
      <c r="D66" s="4"/>
      <c r="E66" s="4"/>
      <c r="F66" s="4"/>
      <c r="G66" s="4"/>
      <c r="H66" s="4"/>
      <c r="I66" s="4"/>
      <c r="J66" s="4"/>
      <c r="K66" s="19"/>
      <c r="L66" s="2" t="s">
        <v>208</v>
      </c>
      <c r="M66" s="27" t="s">
        <v>208</v>
      </c>
      <c r="N66" s="4" t="s">
        <v>208</v>
      </c>
      <c r="S66" s="38"/>
      <c r="T66" s="39"/>
    </row>
    <row r="67" s="1" customFormat="1" spans="2:20">
      <c r="B67" s="34"/>
      <c r="C67" s="4"/>
      <c r="D67" s="4"/>
      <c r="E67" s="4"/>
      <c r="F67" s="4"/>
      <c r="G67" s="4"/>
      <c r="H67" s="4"/>
      <c r="I67" s="4"/>
      <c r="J67" s="4"/>
      <c r="K67" s="19"/>
      <c r="L67" s="2" t="s">
        <v>208</v>
      </c>
      <c r="M67" s="27" t="s">
        <v>208</v>
      </c>
      <c r="N67" s="4" t="s">
        <v>208</v>
      </c>
      <c r="S67" s="38"/>
      <c r="T67" s="39"/>
    </row>
    <row r="68" s="1" customFormat="1" spans="2:20">
      <c r="B68" s="34"/>
      <c r="C68" s="4"/>
      <c r="D68" s="4"/>
      <c r="E68" s="4"/>
      <c r="F68" s="4"/>
      <c r="G68" s="4"/>
      <c r="H68" s="4"/>
      <c r="I68" s="4"/>
      <c r="J68" s="4"/>
      <c r="K68" s="19"/>
      <c r="L68" s="2" t="s">
        <v>208</v>
      </c>
      <c r="M68" s="27" t="s">
        <v>208</v>
      </c>
      <c r="N68" s="4" t="s">
        <v>208</v>
      </c>
      <c r="S68" s="38"/>
      <c r="T68" s="39"/>
    </row>
    <row r="69" s="1" customFormat="1" spans="2:20">
      <c r="B69" s="34"/>
      <c r="C69" s="4"/>
      <c r="D69" s="4"/>
      <c r="E69" s="4"/>
      <c r="F69" s="4"/>
      <c r="G69" s="4"/>
      <c r="H69" s="4"/>
      <c r="I69" s="4"/>
      <c r="J69" s="4"/>
      <c r="K69" s="19"/>
      <c r="L69" s="2" t="s">
        <v>208</v>
      </c>
      <c r="M69" s="27" t="s">
        <v>208</v>
      </c>
      <c r="N69" s="4" t="s">
        <v>208</v>
      </c>
      <c r="S69" s="38"/>
      <c r="T69" s="39"/>
    </row>
    <row r="70" s="1" customFormat="1" spans="2:20">
      <c r="B70" s="34"/>
      <c r="C70" s="4"/>
      <c r="D70" s="4"/>
      <c r="E70" s="4"/>
      <c r="F70" s="4"/>
      <c r="G70" s="4"/>
      <c r="H70" s="4"/>
      <c r="I70" s="4"/>
      <c r="J70" s="4"/>
      <c r="K70" s="19"/>
      <c r="L70" s="2" t="s">
        <v>208</v>
      </c>
      <c r="M70" s="27" t="s">
        <v>208</v>
      </c>
      <c r="N70" s="4" t="s">
        <v>208</v>
      </c>
      <c r="S70" s="38"/>
      <c r="T70" s="39"/>
    </row>
    <row r="71" s="1" customFormat="1" spans="2:20">
      <c r="B71" s="34"/>
      <c r="C71" s="4"/>
      <c r="D71" s="4"/>
      <c r="E71" s="4"/>
      <c r="F71" s="4"/>
      <c r="G71" s="4"/>
      <c r="H71" s="4"/>
      <c r="I71" s="4"/>
      <c r="J71" s="4"/>
      <c r="K71" s="19"/>
      <c r="L71" s="2" t="s">
        <v>208</v>
      </c>
      <c r="M71" s="27" t="s">
        <v>208</v>
      </c>
      <c r="N71" s="4" t="s">
        <v>208</v>
      </c>
      <c r="S71" s="38"/>
      <c r="T71" s="39"/>
    </row>
    <row r="72" s="1" customFormat="1" spans="2:20">
      <c r="B72" s="34"/>
      <c r="C72" s="4"/>
      <c r="D72" s="4"/>
      <c r="E72" s="4"/>
      <c r="F72" s="4"/>
      <c r="G72" s="4"/>
      <c r="H72" s="4"/>
      <c r="I72" s="4"/>
      <c r="J72" s="4"/>
      <c r="K72" s="19"/>
      <c r="L72" s="2" t="s">
        <v>208</v>
      </c>
      <c r="M72" s="27" t="s">
        <v>208</v>
      </c>
      <c r="N72" s="4" t="s">
        <v>208</v>
      </c>
      <c r="S72" s="38"/>
      <c r="T72" s="39"/>
    </row>
    <row r="73" s="1" customFormat="1" spans="2:20">
      <c r="B73" s="34"/>
      <c r="C73" s="4"/>
      <c r="D73" s="4"/>
      <c r="E73" s="4"/>
      <c r="F73" s="4"/>
      <c r="G73" s="4"/>
      <c r="H73" s="4"/>
      <c r="I73" s="4"/>
      <c r="J73" s="4"/>
      <c r="K73" s="19"/>
      <c r="L73" s="2" t="s">
        <v>208</v>
      </c>
      <c r="M73" s="27" t="s">
        <v>208</v>
      </c>
      <c r="N73" s="4" t="s">
        <v>208</v>
      </c>
      <c r="S73" s="38"/>
      <c r="T73" s="39"/>
    </row>
    <row r="74" s="1" customFormat="1" spans="2:20">
      <c r="B74" s="34"/>
      <c r="C74" s="4"/>
      <c r="D74" s="4"/>
      <c r="E74" s="4"/>
      <c r="F74" s="4"/>
      <c r="G74" s="4"/>
      <c r="H74" s="4"/>
      <c r="I74" s="4"/>
      <c r="J74" s="4"/>
      <c r="K74" s="19"/>
      <c r="L74" s="2" t="s">
        <v>208</v>
      </c>
      <c r="M74" s="27" t="s">
        <v>208</v>
      </c>
      <c r="N74" s="4" t="s">
        <v>208</v>
      </c>
      <c r="S74" s="38"/>
      <c r="T74" s="39"/>
    </row>
    <row r="75" s="1" customFormat="1" spans="2:20">
      <c r="B75" s="34"/>
      <c r="C75" s="4"/>
      <c r="D75" s="4"/>
      <c r="E75" s="4"/>
      <c r="F75" s="4"/>
      <c r="G75" s="4"/>
      <c r="H75" s="4"/>
      <c r="I75" s="4"/>
      <c r="J75" s="4"/>
      <c r="K75" s="19"/>
      <c r="L75" s="2" t="s">
        <v>208</v>
      </c>
      <c r="M75" s="27" t="s">
        <v>208</v>
      </c>
      <c r="N75" s="4" t="s">
        <v>208</v>
      </c>
      <c r="S75" s="38"/>
      <c r="T75" s="39"/>
    </row>
    <row r="76" s="1" customFormat="1" spans="2:20">
      <c r="B76" s="34"/>
      <c r="C76" s="4"/>
      <c r="D76" s="4"/>
      <c r="E76" s="4"/>
      <c r="F76" s="4"/>
      <c r="G76" s="4"/>
      <c r="H76" s="4"/>
      <c r="I76" s="4"/>
      <c r="J76" s="4"/>
      <c r="K76" s="19"/>
      <c r="L76" s="2" t="s">
        <v>208</v>
      </c>
      <c r="M76" s="27" t="s">
        <v>208</v>
      </c>
      <c r="N76" s="4" t="s">
        <v>208</v>
      </c>
      <c r="S76" s="38"/>
      <c r="T76" s="39"/>
    </row>
    <row r="77" s="1" customFormat="1" spans="2:20">
      <c r="B77" s="34"/>
      <c r="C77" s="4"/>
      <c r="D77" s="4"/>
      <c r="E77" s="4"/>
      <c r="F77" s="4"/>
      <c r="G77" s="4"/>
      <c r="H77" s="4"/>
      <c r="I77" s="4"/>
      <c r="J77" s="4"/>
      <c r="K77" s="19"/>
      <c r="L77" s="2" t="s">
        <v>208</v>
      </c>
      <c r="M77" s="27" t="s">
        <v>208</v>
      </c>
      <c r="N77" s="4" t="s">
        <v>208</v>
      </c>
      <c r="S77" s="38"/>
      <c r="T77" s="39"/>
    </row>
    <row r="78" s="1" customFormat="1" spans="2:20">
      <c r="B78" s="34"/>
      <c r="C78" s="4"/>
      <c r="D78" s="4"/>
      <c r="E78" s="4"/>
      <c r="F78" s="4"/>
      <c r="G78" s="4"/>
      <c r="H78" s="4"/>
      <c r="I78" s="4"/>
      <c r="J78" s="4"/>
      <c r="K78" s="19"/>
      <c r="L78" s="2" t="s">
        <v>208</v>
      </c>
      <c r="M78" s="27" t="s">
        <v>208</v>
      </c>
      <c r="N78" s="4" t="s">
        <v>208</v>
      </c>
      <c r="S78" s="38"/>
      <c r="T78" s="39"/>
    </row>
    <row r="79" s="1" customFormat="1" spans="2:20">
      <c r="B79" s="34"/>
      <c r="C79" s="4"/>
      <c r="D79" s="4"/>
      <c r="E79" s="4"/>
      <c r="F79" s="4"/>
      <c r="G79" s="4"/>
      <c r="H79" s="4"/>
      <c r="I79" s="4"/>
      <c r="J79" s="4"/>
      <c r="K79" s="19"/>
      <c r="L79" s="2" t="s">
        <v>208</v>
      </c>
      <c r="M79" s="27" t="s">
        <v>208</v>
      </c>
      <c r="N79" s="4" t="s">
        <v>208</v>
      </c>
      <c r="S79" s="38"/>
      <c r="T79" s="39"/>
    </row>
    <row r="80" s="1" customFormat="1" spans="2:20">
      <c r="B80" s="34"/>
      <c r="C80" s="4"/>
      <c r="D80" s="4"/>
      <c r="E80" s="4"/>
      <c r="F80" s="4"/>
      <c r="G80" s="4"/>
      <c r="H80" s="4"/>
      <c r="I80" s="4"/>
      <c r="J80" s="4"/>
      <c r="K80" s="19"/>
      <c r="L80" s="2" t="s">
        <v>208</v>
      </c>
      <c r="M80" s="27" t="s">
        <v>208</v>
      </c>
      <c r="N80" s="4" t="s">
        <v>208</v>
      </c>
      <c r="S80" s="38"/>
      <c r="T80" s="39"/>
    </row>
    <row r="81" s="1" customFormat="1" spans="2:20">
      <c r="B81" s="34"/>
      <c r="C81" s="4"/>
      <c r="D81" s="4"/>
      <c r="E81" s="4"/>
      <c r="F81" s="4"/>
      <c r="G81" s="4"/>
      <c r="H81" s="4"/>
      <c r="I81" s="4"/>
      <c r="J81" s="4"/>
      <c r="K81" s="19"/>
      <c r="L81" s="2" t="s">
        <v>208</v>
      </c>
      <c r="M81" s="27" t="s">
        <v>208</v>
      </c>
      <c r="N81" s="4" t="s">
        <v>208</v>
      </c>
      <c r="S81" s="38"/>
      <c r="T81" s="39"/>
    </row>
    <row r="82" s="1" customFormat="1" spans="2:20">
      <c r="B82" s="34"/>
      <c r="C82" s="4"/>
      <c r="D82" s="4"/>
      <c r="E82" s="4"/>
      <c r="F82" s="4"/>
      <c r="G82" s="4"/>
      <c r="H82" s="4"/>
      <c r="I82" s="4"/>
      <c r="J82" s="4"/>
      <c r="K82" s="19"/>
      <c r="L82" s="2" t="s">
        <v>208</v>
      </c>
      <c r="M82" s="27" t="s">
        <v>208</v>
      </c>
      <c r="N82" s="4" t="s">
        <v>208</v>
      </c>
      <c r="S82" s="38"/>
      <c r="T82" s="39"/>
    </row>
    <row r="83" s="1" customFormat="1" spans="2:20">
      <c r="B83" s="34"/>
      <c r="C83" s="4"/>
      <c r="D83" s="4"/>
      <c r="E83" s="4"/>
      <c r="F83" s="4"/>
      <c r="G83" s="4"/>
      <c r="H83" s="4"/>
      <c r="I83" s="4"/>
      <c r="J83" s="4"/>
      <c r="K83" s="19"/>
      <c r="L83" s="2" t="s">
        <v>208</v>
      </c>
      <c r="M83" s="27" t="s">
        <v>208</v>
      </c>
      <c r="N83" s="4" t="s">
        <v>208</v>
      </c>
      <c r="S83" s="38"/>
      <c r="T83" s="39"/>
    </row>
    <row r="84" s="1" customFormat="1" spans="2:20">
      <c r="B84" s="34"/>
      <c r="C84" s="4"/>
      <c r="D84" s="4"/>
      <c r="E84" s="4"/>
      <c r="F84" s="4"/>
      <c r="G84" s="4"/>
      <c r="H84" s="4"/>
      <c r="I84" s="4"/>
      <c r="J84" s="4"/>
      <c r="K84" s="19"/>
      <c r="L84" s="2" t="s">
        <v>208</v>
      </c>
      <c r="M84" s="27" t="s">
        <v>208</v>
      </c>
      <c r="N84" s="4" t="s">
        <v>208</v>
      </c>
      <c r="S84" s="38"/>
      <c r="T84" s="39"/>
    </row>
    <row r="85" s="1" customFormat="1" spans="2:20">
      <c r="B85" s="34"/>
      <c r="C85" s="4"/>
      <c r="D85" s="4"/>
      <c r="E85" s="4"/>
      <c r="F85" s="4"/>
      <c r="G85" s="4"/>
      <c r="H85" s="4"/>
      <c r="I85" s="4"/>
      <c r="J85" s="4"/>
      <c r="K85" s="19"/>
      <c r="L85" s="2" t="s">
        <v>208</v>
      </c>
      <c r="M85" s="27" t="s">
        <v>208</v>
      </c>
      <c r="N85" s="4" t="s">
        <v>208</v>
      </c>
      <c r="S85" s="38"/>
      <c r="T85" s="39"/>
    </row>
    <row r="86" s="1" customFormat="1" spans="2:20">
      <c r="B86" s="34"/>
      <c r="C86" s="4"/>
      <c r="D86" s="4"/>
      <c r="E86" s="4"/>
      <c r="F86" s="4"/>
      <c r="G86" s="4"/>
      <c r="H86" s="4"/>
      <c r="I86" s="4"/>
      <c r="J86" s="4"/>
      <c r="K86" s="19"/>
      <c r="L86" s="2" t="s">
        <v>208</v>
      </c>
      <c r="M86" s="27" t="s">
        <v>208</v>
      </c>
      <c r="N86" s="4" t="s">
        <v>208</v>
      </c>
      <c r="S86" s="38"/>
      <c r="T86" s="39"/>
    </row>
    <row r="87" s="1" customFormat="1" spans="2:20">
      <c r="B87" s="34"/>
      <c r="C87" s="4"/>
      <c r="D87" s="4"/>
      <c r="E87" s="4"/>
      <c r="F87" s="4"/>
      <c r="G87" s="4"/>
      <c r="H87" s="4"/>
      <c r="I87" s="4"/>
      <c r="J87" s="4"/>
      <c r="K87" s="19"/>
      <c r="L87" s="2" t="s">
        <v>208</v>
      </c>
      <c r="M87" s="27" t="s">
        <v>208</v>
      </c>
      <c r="N87" s="4" t="s">
        <v>208</v>
      </c>
      <c r="S87" s="38"/>
      <c r="T87" s="39"/>
    </row>
    <row r="88" s="1" customFormat="1" spans="2:20">
      <c r="B88" s="34"/>
      <c r="C88" s="4"/>
      <c r="D88" s="4"/>
      <c r="E88" s="4"/>
      <c r="F88" s="4"/>
      <c r="G88" s="4"/>
      <c r="H88" s="4"/>
      <c r="I88" s="4"/>
      <c r="J88" s="4"/>
      <c r="K88" s="19"/>
      <c r="L88" s="2" t="s">
        <v>208</v>
      </c>
      <c r="M88" s="27" t="s">
        <v>208</v>
      </c>
      <c r="N88" s="4" t="s">
        <v>208</v>
      </c>
      <c r="S88" s="38"/>
      <c r="T88" s="39"/>
    </row>
    <row r="89" s="1" customFormat="1" spans="2:20">
      <c r="B89" s="34"/>
      <c r="C89" s="4"/>
      <c r="D89" s="4"/>
      <c r="E89" s="4"/>
      <c r="F89" s="4"/>
      <c r="G89" s="4"/>
      <c r="H89" s="4"/>
      <c r="I89" s="4"/>
      <c r="J89" s="4"/>
      <c r="K89" s="19"/>
      <c r="L89" s="2" t="s">
        <v>208</v>
      </c>
      <c r="M89" s="27" t="s">
        <v>208</v>
      </c>
      <c r="N89" s="4" t="s">
        <v>208</v>
      </c>
      <c r="S89" s="38"/>
      <c r="T89" s="39"/>
    </row>
    <row r="90" s="1" customFormat="1" spans="2:20">
      <c r="B90" s="34"/>
      <c r="C90" s="4"/>
      <c r="D90" s="4"/>
      <c r="E90" s="4"/>
      <c r="F90" s="4"/>
      <c r="G90" s="4"/>
      <c r="H90" s="4"/>
      <c r="I90" s="4"/>
      <c r="J90" s="4"/>
      <c r="K90" s="19"/>
      <c r="L90" s="2" t="s">
        <v>208</v>
      </c>
      <c r="M90" s="27" t="s">
        <v>208</v>
      </c>
      <c r="N90" s="4" t="s">
        <v>208</v>
      </c>
      <c r="S90" s="38"/>
      <c r="T90" s="39"/>
    </row>
    <row r="91" s="1" customFormat="1" spans="2:20">
      <c r="B91" s="34"/>
      <c r="C91" s="4"/>
      <c r="D91" s="4"/>
      <c r="E91" s="4"/>
      <c r="F91" s="4"/>
      <c r="G91" s="4"/>
      <c r="H91" s="4"/>
      <c r="I91" s="4"/>
      <c r="J91" s="4"/>
      <c r="K91" s="19"/>
      <c r="L91" s="2" t="s">
        <v>208</v>
      </c>
      <c r="M91" s="27" t="s">
        <v>208</v>
      </c>
      <c r="N91" s="4" t="s">
        <v>208</v>
      </c>
      <c r="S91" s="38"/>
      <c r="T91" s="39"/>
    </row>
    <row r="92" s="1" customFormat="1" spans="2:20">
      <c r="B92" s="34"/>
      <c r="C92" s="4"/>
      <c r="D92" s="4"/>
      <c r="E92" s="4"/>
      <c r="F92" s="4"/>
      <c r="G92" s="4"/>
      <c r="H92" s="4"/>
      <c r="I92" s="4"/>
      <c r="J92" s="4"/>
      <c r="K92" s="19"/>
      <c r="L92" s="2" t="s">
        <v>208</v>
      </c>
      <c r="M92" s="27" t="s">
        <v>208</v>
      </c>
      <c r="N92" s="4" t="s">
        <v>208</v>
      </c>
      <c r="S92" s="38"/>
      <c r="T92" s="39"/>
    </row>
    <row r="93" s="1" customFormat="1" spans="2:20">
      <c r="B93" s="34"/>
      <c r="C93" s="4"/>
      <c r="D93" s="4"/>
      <c r="E93" s="4"/>
      <c r="F93" s="4"/>
      <c r="G93" s="4"/>
      <c r="H93" s="4"/>
      <c r="I93" s="4"/>
      <c r="J93" s="4"/>
      <c r="K93" s="19"/>
      <c r="L93" s="2" t="s">
        <v>208</v>
      </c>
      <c r="M93" s="27" t="s">
        <v>208</v>
      </c>
      <c r="N93" s="4" t="s">
        <v>208</v>
      </c>
      <c r="S93" s="38"/>
      <c r="T93" s="39"/>
    </row>
    <row r="94" s="1" customFormat="1" spans="2:20">
      <c r="B94" s="34"/>
      <c r="C94" s="4"/>
      <c r="D94" s="4"/>
      <c r="E94" s="4"/>
      <c r="F94" s="4"/>
      <c r="G94" s="4"/>
      <c r="H94" s="4"/>
      <c r="I94" s="4"/>
      <c r="J94" s="4"/>
      <c r="K94" s="19"/>
      <c r="L94" s="2" t="s">
        <v>208</v>
      </c>
      <c r="M94" s="27" t="s">
        <v>208</v>
      </c>
      <c r="N94" s="4" t="s">
        <v>208</v>
      </c>
      <c r="S94" s="38"/>
      <c r="T94" s="39"/>
    </row>
    <row r="95" s="1" customFormat="1" spans="2:20">
      <c r="B95" s="34"/>
      <c r="C95" s="4"/>
      <c r="D95" s="4"/>
      <c r="E95" s="4"/>
      <c r="F95" s="4"/>
      <c r="G95" s="4"/>
      <c r="H95" s="4"/>
      <c r="I95" s="4"/>
      <c r="J95" s="4"/>
      <c r="K95" s="19"/>
      <c r="L95" s="2" t="s">
        <v>208</v>
      </c>
      <c r="M95" s="27" t="s">
        <v>208</v>
      </c>
      <c r="N95" s="4" t="s">
        <v>208</v>
      </c>
      <c r="S95" s="38"/>
      <c r="T95" s="39"/>
    </row>
    <row r="96" s="1" customFormat="1" spans="2:20">
      <c r="B96" s="34"/>
      <c r="C96" s="4"/>
      <c r="D96" s="4"/>
      <c r="E96" s="4"/>
      <c r="F96" s="4"/>
      <c r="G96" s="4"/>
      <c r="H96" s="4"/>
      <c r="I96" s="4"/>
      <c r="J96" s="4"/>
      <c r="K96" s="19"/>
      <c r="L96" s="2" t="s">
        <v>208</v>
      </c>
      <c r="M96" s="27" t="s">
        <v>208</v>
      </c>
      <c r="N96" s="4" t="s">
        <v>208</v>
      </c>
      <c r="S96" s="38"/>
      <c r="T96" s="39"/>
    </row>
    <row r="97" s="1" customFormat="1" spans="2:20">
      <c r="B97" s="34"/>
      <c r="C97" s="4"/>
      <c r="D97" s="4"/>
      <c r="E97" s="4"/>
      <c r="F97" s="4"/>
      <c r="G97" s="4"/>
      <c r="H97" s="4"/>
      <c r="I97" s="4"/>
      <c r="J97" s="4"/>
      <c r="K97" s="19"/>
      <c r="L97" s="2" t="s">
        <v>208</v>
      </c>
      <c r="M97" s="27" t="s">
        <v>208</v>
      </c>
      <c r="N97" s="4" t="s">
        <v>208</v>
      </c>
      <c r="S97" s="38"/>
      <c r="T97" s="39"/>
    </row>
    <row r="98" s="1" customFormat="1" spans="2:20">
      <c r="B98" s="34"/>
      <c r="C98" s="4"/>
      <c r="D98" s="4"/>
      <c r="E98" s="4"/>
      <c r="F98" s="4"/>
      <c r="G98" s="4"/>
      <c r="H98" s="4"/>
      <c r="I98" s="4"/>
      <c r="J98" s="4"/>
      <c r="K98" s="19"/>
      <c r="L98" s="2" t="s">
        <v>208</v>
      </c>
      <c r="M98" s="27" t="s">
        <v>208</v>
      </c>
      <c r="N98" s="4" t="s">
        <v>208</v>
      </c>
      <c r="S98" s="38"/>
      <c r="T98" s="39"/>
    </row>
    <row r="99" s="1" customFormat="1" spans="2:20">
      <c r="B99" s="34"/>
      <c r="C99" s="4"/>
      <c r="D99" s="4"/>
      <c r="E99" s="4"/>
      <c r="F99" s="4"/>
      <c r="G99" s="4"/>
      <c r="H99" s="4"/>
      <c r="I99" s="4"/>
      <c r="J99" s="4"/>
      <c r="K99" s="19"/>
      <c r="L99" s="2" t="s">
        <v>208</v>
      </c>
      <c r="M99" s="27" t="s">
        <v>208</v>
      </c>
      <c r="N99" s="4" t="s">
        <v>208</v>
      </c>
      <c r="S99" s="38"/>
      <c r="T99" s="39"/>
    </row>
    <row r="100" s="1" customFormat="1" spans="2:20">
      <c r="B100" s="34"/>
      <c r="C100" s="4"/>
      <c r="D100" s="4"/>
      <c r="E100" s="4"/>
      <c r="F100" s="4"/>
      <c r="G100" s="4"/>
      <c r="H100" s="4"/>
      <c r="I100" s="4"/>
      <c r="J100" s="4"/>
      <c r="K100" s="19"/>
      <c r="L100" s="2" t="s">
        <v>208</v>
      </c>
      <c r="M100" s="27" t="s">
        <v>208</v>
      </c>
      <c r="N100" s="4" t="s">
        <v>208</v>
      </c>
      <c r="S100" s="38"/>
      <c r="T100" s="39"/>
    </row>
    <row r="101" s="1" customFormat="1" spans="2:20">
      <c r="B101" s="34"/>
      <c r="C101" s="4"/>
      <c r="D101" s="4"/>
      <c r="E101" s="4"/>
      <c r="F101" s="4"/>
      <c r="G101" s="4"/>
      <c r="H101" s="4"/>
      <c r="I101" s="4"/>
      <c r="J101" s="4"/>
      <c r="K101" s="19"/>
      <c r="L101" s="2" t="s">
        <v>208</v>
      </c>
      <c r="M101" s="27" t="s">
        <v>208</v>
      </c>
      <c r="N101" s="4" t="s">
        <v>208</v>
      </c>
      <c r="S101" s="38"/>
      <c r="T101" s="39"/>
    </row>
    <row r="102" s="1" customFormat="1" spans="2:20">
      <c r="B102" s="34"/>
      <c r="C102" s="4"/>
      <c r="D102" s="4"/>
      <c r="E102" s="4"/>
      <c r="F102" s="4"/>
      <c r="G102" s="4"/>
      <c r="H102" s="4"/>
      <c r="I102" s="4"/>
      <c r="J102" s="4"/>
      <c r="K102" s="19"/>
      <c r="L102" s="2" t="s">
        <v>208</v>
      </c>
      <c r="M102" s="27" t="s">
        <v>208</v>
      </c>
      <c r="N102" s="4" t="s">
        <v>208</v>
      </c>
      <c r="S102" s="38"/>
      <c r="T102" s="39"/>
    </row>
    <row r="103" s="1" customFormat="1" spans="2:20">
      <c r="B103" s="34"/>
      <c r="C103" s="4"/>
      <c r="D103" s="4"/>
      <c r="E103" s="4"/>
      <c r="F103" s="4"/>
      <c r="G103" s="4"/>
      <c r="H103" s="4"/>
      <c r="I103" s="4"/>
      <c r="J103" s="4"/>
      <c r="K103" s="19"/>
      <c r="L103" s="2" t="s">
        <v>208</v>
      </c>
      <c r="M103" s="27" t="s">
        <v>208</v>
      </c>
      <c r="N103" s="4" t="s">
        <v>208</v>
      </c>
      <c r="S103" s="38"/>
      <c r="T103" s="39"/>
    </row>
    <row r="104" s="1" customFormat="1" spans="2:20">
      <c r="B104" s="34"/>
      <c r="C104" s="4"/>
      <c r="D104" s="4"/>
      <c r="E104" s="4"/>
      <c r="F104" s="4"/>
      <c r="G104" s="4"/>
      <c r="H104" s="4"/>
      <c r="I104" s="4"/>
      <c r="J104" s="4"/>
      <c r="K104" s="19"/>
      <c r="L104" s="2" t="s">
        <v>208</v>
      </c>
      <c r="M104" s="27" t="s">
        <v>208</v>
      </c>
      <c r="N104" s="4" t="s">
        <v>208</v>
      </c>
      <c r="S104" s="38"/>
      <c r="T104" s="39"/>
    </row>
    <row r="105" s="1" customFormat="1" spans="2:20">
      <c r="B105" s="34"/>
      <c r="C105" s="4"/>
      <c r="D105" s="4"/>
      <c r="E105" s="4"/>
      <c r="F105" s="4"/>
      <c r="G105" s="4"/>
      <c r="H105" s="4"/>
      <c r="I105" s="4"/>
      <c r="J105" s="4"/>
      <c r="K105" s="19"/>
      <c r="L105" s="2" t="s">
        <v>208</v>
      </c>
      <c r="M105" s="27" t="s">
        <v>208</v>
      </c>
      <c r="N105" s="4" t="s">
        <v>208</v>
      </c>
      <c r="S105" s="38"/>
      <c r="T105" s="39"/>
    </row>
    <row r="106" s="1" customFormat="1" spans="2:20">
      <c r="B106" s="34"/>
      <c r="C106" s="4"/>
      <c r="D106" s="4"/>
      <c r="E106" s="4"/>
      <c r="F106" s="4"/>
      <c r="G106" s="4"/>
      <c r="H106" s="4"/>
      <c r="I106" s="4"/>
      <c r="J106" s="4"/>
      <c r="K106" s="19"/>
      <c r="L106" s="2" t="s">
        <v>208</v>
      </c>
      <c r="M106" s="27" t="s">
        <v>208</v>
      </c>
      <c r="N106" s="4" t="s">
        <v>208</v>
      </c>
      <c r="S106" s="38"/>
      <c r="T106" s="39"/>
    </row>
    <row r="107" s="1" customFormat="1" spans="2:20">
      <c r="B107" s="34"/>
      <c r="C107" s="4"/>
      <c r="D107" s="4"/>
      <c r="E107" s="4"/>
      <c r="F107" s="4"/>
      <c r="G107" s="4"/>
      <c r="H107" s="4"/>
      <c r="I107" s="4"/>
      <c r="J107" s="4"/>
      <c r="K107" s="19"/>
      <c r="L107" s="2" t="s">
        <v>208</v>
      </c>
      <c r="M107" s="27" t="s">
        <v>208</v>
      </c>
      <c r="N107" s="4" t="s">
        <v>208</v>
      </c>
      <c r="S107" s="38"/>
      <c r="T107" s="39"/>
    </row>
    <row r="108" s="1" customFormat="1" spans="2:20">
      <c r="B108" s="34"/>
      <c r="C108" s="4"/>
      <c r="D108" s="4"/>
      <c r="E108" s="4"/>
      <c r="F108" s="4"/>
      <c r="G108" s="4"/>
      <c r="H108" s="4"/>
      <c r="I108" s="4"/>
      <c r="J108" s="4"/>
      <c r="K108" s="19"/>
      <c r="L108" s="2" t="s">
        <v>208</v>
      </c>
      <c r="M108" s="27" t="s">
        <v>208</v>
      </c>
      <c r="N108" s="4" t="s">
        <v>208</v>
      </c>
      <c r="S108" s="38"/>
      <c r="T108" s="39"/>
    </row>
    <row r="109" s="1" customFormat="1" spans="2:20">
      <c r="B109" s="34"/>
      <c r="C109" s="4"/>
      <c r="D109" s="4"/>
      <c r="E109" s="4"/>
      <c r="F109" s="4"/>
      <c r="G109" s="4"/>
      <c r="H109" s="4"/>
      <c r="I109" s="4"/>
      <c r="J109" s="4"/>
      <c r="K109" s="19"/>
      <c r="L109" s="2" t="s">
        <v>208</v>
      </c>
      <c r="M109" s="27" t="s">
        <v>208</v>
      </c>
      <c r="N109" s="4" t="s">
        <v>208</v>
      </c>
      <c r="S109" s="38"/>
      <c r="T109" s="39"/>
    </row>
    <row r="110" s="1" customFormat="1" spans="2:20">
      <c r="B110" s="34"/>
      <c r="C110" s="4"/>
      <c r="D110" s="4"/>
      <c r="E110" s="4"/>
      <c r="F110" s="4"/>
      <c r="G110" s="4"/>
      <c r="H110" s="4"/>
      <c r="I110" s="4"/>
      <c r="J110" s="4"/>
      <c r="K110" s="19"/>
      <c r="L110" s="2" t="s">
        <v>208</v>
      </c>
      <c r="M110" s="27" t="s">
        <v>208</v>
      </c>
      <c r="N110" s="4" t="s">
        <v>208</v>
      </c>
      <c r="S110" s="38"/>
      <c r="T110" s="39"/>
    </row>
    <row r="111" s="1" customFormat="1" spans="2:20">
      <c r="B111" s="34"/>
      <c r="C111" s="4"/>
      <c r="D111" s="4"/>
      <c r="E111" s="4"/>
      <c r="F111" s="4"/>
      <c r="G111" s="4"/>
      <c r="H111" s="4"/>
      <c r="I111" s="4"/>
      <c r="J111" s="4"/>
      <c r="K111" s="19"/>
      <c r="L111" s="2" t="s">
        <v>208</v>
      </c>
      <c r="M111" s="27" t="s">
        <v>208</v>
      </c>
      <c r="N111" s="4" t="s">
        <v>208</v>
      </c>
      <c r="S111" s="38"/>
      <c r="T111" s="39"/>
    </row>
    <row r="112" s="1" customFormat="1" spans="2:20">
      <c r="B112" s="34"/>
      <c r="C112" s="4"/>
      <c r="D112" s="4"/>
      <c r="E112" s="4"/>
      <c r="F112" s="4"/>
      <c r="G112" s="4"/>
      <c r="H112" s="4"/>
      <c r="I112" s="4"/>
      <c r="J112" s="4"/>
      <c r="K112" s="19"/>
      <c r="L112" s="2" t="s">
        <v>208</v>
      </c>
      <c r="M112" s="27" t="s">
        <v>208</v>
      </c>
      <c r="N112" s="4" t="s">
        <v>208</v>
      </c>
      <c r="S112" s="38"/>
      <c r="T112" s="39"/>
    </row>
    <row r="113" s="1" customFormat="1" spans="2:20">
      <c r="B113" s="34"/>
      <c r="C113" s="4"/>
      <c r="D113" s="4"/>
      <c r="E113" s="4"/>
      <c r="F113" s="4"/>
      <c r="G113" s="4"/>
      <c r="H113" s="4"/>
      <c r="I113" s="4"/>
      <c r="J113" s="4"/>
      <c r="K113" s="19"/>
      <c r="L113" s="2" t="s">
        <v>208</v>
      </c>
      <c r="M113" s="27" t="s">
        <v>208</v>
      </c>
      <c r="N113" s="4" t="s">
        <v>208</v>
      </c>
      <c r="S113" s="38"/>
      <c r="T113" s="39"/>
    </row>
  </sheetData>
  <mergeCells count="4">
    <mergeCell ref="C3:D3"/>
    <mergeCell ref="C4:D4"/>
    <mergeCell ref="A1:B4"/>
    <mergeCell ref="C1:D2"/>
  </mergeCells>
  <conditionalFormatting sqref="E6:E27">
    <cfRule type="duplicateValues" dxfId="5" priority="3"/>
  </conditionalFormatting>
  <conditionalFormatting sqref="E28:E35">
    <cfRule type="duplicateValues" dxfId="1" priority="2"/>
    <cfRule type="duplicateValues" dxfId="0" priority="1"/>
  </conditionalFormatting>
  <conditionalFormatting sqref="K6:K1048576">
    <cfRule type="containsText" dxfId="3" priority="4" operator="between" text="是">
      <formula>NOT(ISERROR(SEARCH("是",K6)))</formula>
    </cfRule>
  </conditionalFormatting>
  <conditionalFormatting sqref="L6:L1048576">
    <cfRule type="containsText" dxfId="3" priority="5" operator="between" text="黑">
      <formula>NOT(ISERROR(SEARCH("黑",L6)))</formula>
    </cfRule>
    <cfRule type="containsText" dxfId="4" priority="6" operator="between" text="红">
      <formula>NOT(ISERROR(SEARCH("红",L6)))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3"/>
  <sheetViews>
    <sheetView topLeftCell="A4" workbookViewId="0">
      <selection activeCell="K24" sqref="K24"/>
    </sheetView>
  </sheetViews>
  <sheetFormatPr defaultColWidth="8.89166666666667" defaultRowHeight="13.5"/>
  <cols>
    <col min="1" max="1" width="4.33333333333333" style="1" customWidth="1"/>
    <col min="2" max="2" width="8.44166666666667" style="34" customWidth="1"/>
    <col min="3" max="3" width="8.66666666666667" style="34" customWidth="1"/>
    <col min="4" max="4" width="5.775" style="34" customWidth="1"/>
    <col min="5" max="5" width="7.225" style="35" customWidth="1"/>
    <col min="6" max="6" width="6.66666666666667" style="1" customWidth="1"/>
    <col min="7" max="7" width="6.66666666666667" style="36" customWidth="1"/>
    <col min="8" max="8" width="5.775" style="37" customWidth="1"/>
    <col min="9" max="9" width="7.10833333333333" style="1" customWidth="1"/>
    <col min="10" max="12" width="8.89166666666667" style="1" customWidth="1"/>
    <col min="13" max="13" width="8.89166666666667" style="38" customWidth="1"/>
    <col min="14" max="14" width="8.89166666666667" style="39" customWidth="1"/>
    <col min="15" max="17" width="8.89166666666667" style="1" customWidth="1"/>
    <col min="18" max="16374" width="8.89166666666667" style="1"/>
  </cols>
  <sheetData>
    <row r="1" s="1" customFormat="1" spans="1:16">
      <c r="A1" s="40" t="s">
        <v>198</v>
      </c>
      <c r="B1" s="40"/>
      <c r="C1" s="41" t="s">
        <v>92</v>
      </c>
      <c r="D1" s="42"/>
      <c r="E1" s="35"/>
      <c r="F1" s="43" t="s">
        <v>96</v>
      </c>
      <c r="G1" s="36"/>
      <c r="H1" s="44"/>
      <c r="I1" s="57"/>
      <c r="J1" s="4" t="s">
        <v>199</v>
      </c>
      <c r="K1" s="4" t="s">
        <v>200</v>
      </c>
      <c r="L1" s="4" t="s">
        <v>201</v>
      </c>
      <c r="M1" s="4" t="s">
        <v>202</v>
      </c>
      <c r="N1" s="4" t="s">
        <v>203</v>
      </c>
      <c r="O1" s="4" t="s">
        <v>204</v>
      </c>
      <c r="P1" s="4" t="s">
        <v>205</v>
      </c>
    </row>
    <row r="2" s="1" customFormat="1" spans="1:16">
      <c r="A2" s="40"/>
      <c r="B2" s="40"/>
      <c r="C2" s="45"/>
      <c r="D2" s="46"/>
      <c r="E2" s="35"/>
      <c r="F2" s="47">
        <v>0.375</v>
      </c>
      <c r="G2" s="36"/>
      <c r="H2" s="44"/>
      <c r="I2" s="4" t="s">
        <v>206</v>
      </c>
      <c r="J2" s="4" t="s">
        <v>209</v>
      </c>
      <c r="K2" s="4">
        <f t="shared" ref="J2:P2" si="0">SUMPRODUCT(($H$6:$H$27=K1)*($G$6:$G$27))</f>
        <v>2.345</v>
      </c>
      <c r="L2" s="4">
        <f t="shared" si="0"/>
        <v>2.025</v>
      </c>
      <c r="M2" s="4">
        <f t="shared" si="0"/>
        <v>0.05</v>
      </c>
      <c r="N2" s="4">
        <f t="shared" si="0"/>
        <v>0.92</v>
      </c>
      <c r="O2" s="4">
        <f t="shared" si="0"/>
        <v>2.4</v>
      </c>
      <c r="P2" s="4">
        <f t="shared" si="0"/>
        <v>0.28</v>
      </c>
    </row>
    <row r="3" s="1" customFormat="1" ht="14" customHeight="1" spans="1:16">
      <c r="A3" s="40"/>
      <c r="B3" s="40"/>
      <c r="C3" s="48" t="s">
        <v>99</v>
      </c>
      <c r="D3" s="49"/>
      <c r="E3" s="35"/>
      <c r="F3" s="43" t="s">
        <v>96</v>
      </c>
      <c r="G3" s="36"/>
      <c r="H3" s="44"/>
      <c r="I3" s="4" t="s">
        <v>96</v>
      </c>
      <c r="J3" s="28">
        <v>0</v>
      </c>
      <c r="K3" s="28">
        <f t="shared" ref="J3:P3" si="1">SUMPRODUCT(($H$6:$H$27=K1)*($F$6:$F$27="红"))/COUNTIF($H$6:$H$27,K1)</f>
        <v>0.8</v>
      </c>
      <c r="L3" s="28">
        <f t="shared" si="1"/>
        <v>0.8</v>
      </c>
      <c r="M3" s="28">
        <f t="shared" si="1"/>
        <v>0.5</v>
      </c>
      <c r="N3" s="28">
        <f t="shared" si="1"/>
        <v>1</v>
      </c>
      <c r="O3" s="28">
        <f t="shared" si="1"/>
        <v>0.75</v>
      </c>
      <c r="P3" s="28">
        <f t="shared" si="1"/>
        <v>0.6</v>
      </c>
    </row>
    <row r="4" s="1" customFormat="1" ht="14" customHeight="1" spans="1:16">
      <c r="A4" s="40"/>
      <c r="B4" s="40"/>
      <c r="C4" s="48" t="s">
        <v>101</v>
      </c>
      <c r="D4" s="49"/>
      <c r="E4" s="35"/>
      <c r="F4" s="50">
        <v>0.727272727272727</v>
      </c>
      <c r="G4" s="36"/>
      <c r="H4" s="44"/>
      <c r="I4" s="4" t="s">
        <v>207</v>
      </c>
      <c r="J4" s="4">
        <f t="shared" ref="J4:P4" si="2">COUNTIF($H$6:$H$27,J1)</f>
        <v>0</v>
      </c>
      <c r="K4" s="4">
        <f t="shared" si="2"/>
        <v>5</v>
      </c>
      <c r="L4" s="4">
        <f t="shared" si="2"/>
        <v>5</v>
      </c>
      <c r="M4" s="4">
        <f t="shared" si="2"/>
        <v>2</v>
      </c>
      <c r="N4" s="4">
        <f t="shared" si="2"/>
        <v>1</v>
      </c>
      <c r="O4" s="4">
        <f t="shared" si="2"/>
        <v>4</v>
      </c>
      <c r="P4" s="4">
        <f t="shared" si="2"/>
        <v>5</v>
      </c>
    </row>
    <row r="5" s="1" customFormat="1" spans="1:14">
      <c r="A5" s="2" t="s">
        <v>102</v>
      </c>
      <c r="B5" s="2" t="s">
        <v>0</v>
      </c>
      <c r="C5" s="2" t="s">
        <v>1</v>
      </c>
      <c r="D5" s="2" t="s">
        <v>2</v>
      </c>
      <c r="E5" s="22" t="s">
        <v>105</v>
      </c>
      <c r="F5" s="4" t="s">
        <v>110</v>
      </c>
      <c r="G5" s="51" t="s">
        <v>111</v>
      </c>
      <c r="H5" s="51" t="s">
        <v>112</v>
      </c>
      <c r="J5"/>
      <c r="K5"/>
      <c r="L5"/>
      <c r="M5" s="38"/>
      <c r="N5" s="39"/>
    </row>
    <row r="6" s="1" customFormat="1" spans="1:14">
      <c r="A6" s="2">
        <v>1</v>
      </c>
      <c r="B6" s="5" t="s">
        <v>5</v>
      </c>
      <c r="C6" s="2" t="s">
        <v>6</v>
      </c>
      <c r="D6" s="2" t="s">
        <v>7</v>
      </c>
      <c r="E6" s="19" t="s">
        <v>116</v>
      </c>
      <c r="F6" s="2" t="s">
        <v>95</v>
      </c>
      <c r="G6" s="27">
        <v>1.05</v>
      </c>
      <c r="H6" s="51" t="s">
        <v>202</v>
      </c>
      <c r="I6" s="58">
        <v>25</v>
      </c>
      <c r="J6" s="59"/>
      <c r="K6" s="59"/>
      <c r="L6" s="59"/>
      <c r="M6" s="60"/>
      <c r="N6" s="60"/>
    </row>
    <row r="7" s="1" customFormat="1" spans="1:14">
      <c r="A7" s="2">
        <v>2</v>
      </c>
      <c r="B7" s="5" t="s">
        <v>5</v>
      </c>
      <c r="C7" s="2" t="s">
        <v>10</v>
      </c>
      <c r="D7" s="2" t="s">
        <v>11</v>
      </c>
      <c r="E7" s="19" t="s">
        <v>116</v>
      </c>
      <c r="F7" s="2" t="s">
        <v>94</v>
      </c>
      <c r="G7" s="27">
        <v>-1</v>
      </c>
      <c r="H7" s="51" t="s">
        <v>202</v>
      </c>
      <c r="I7" s="58">
        <v>25</v>
      </c>
      <c r="J7"/>
      <c r="K7"/>
      <c r="L7"/>
      <c r="M7" s="60"/>
      <c r="N7" s="60"/>
    </row>
    <row r="8" s="1" customFormat="1" spans="1:14">
      <c r="A8" s="2">
        <v>3</v>
      </c>
      <c r="B8" s="7" t="s">
        <v>14</v>
      </c>
      <c r="C8" s="8" t="s">
        <v>15</v>
      </c>
      <c r="D8" s="8" t="s">
        <v>16</v>
      </c>
      <c r="E8" s="19" t="s">
        <v>116</v>
      </c>
      <c r="F8" s="2" t="s">
        <v>95</v>
      </c>
      <c r="G8" s="27">
        <v>0.92</v>
      </c>
      <c r="H8" s="51" t="s">
        <v>203</v>
      </c>
      <c r="I8" s="58">
        <v>26</v>
      </c>
      <c r="J8"/>
      <c r="K8"/>
      <c r="L8"/>
      <c r="M8" s="60"/>
      <c r="N8" s="60"/>
    </row>
    <row r="9" s="1" customFormat="1" spans="1:14">
      <c r="A9" s="2">
        <v>5</v>
      </c>
      <c r="B9" s="11" t="s">
        <v>5</v>
      </c>
      <c r="C9" s="8" t="s">
        <v>19</v>
      </c>
      <c r="D9" s="8" t="s">
        <v>20</v>
      </c>
      <c r="E9" s="19" t="s">
        <v>116</v>
      </c>
      <c r="F9" s="2" t="s">
        <v>95</v>
      </c>
      <c r="G9" s="27">
        <v>1.1</v>
      </c>
      <c r="H9" s="51" t="s">
        <v>204</v>
      </c>
      <c r="I9" s="58">
        <v>27</v>
      </c>
      <c r="J9"/>
      <c r="K9"/>
      <c r="L9"/>
      <c r="M9" s="60"/>
      <c r="N9" s="60"/>
    </row>
    <row r="10" s="1" customFormat="1" spans="1:14">
      <c r="A10" s="2">
        <v>6</v>
      </c>
      <c r="B10" s="11" t="s">
        <v>5</v>
      </c>
      <c r="C10" s="8" t="s">
        <v>22</v>
      </c>
      <c r="D10" s="8" t="s">
        <v>7</v>
      </c>
      <c r="E10" s="19" t="s">
        <v>116</v>
      </c>
      <c r="F10" s="2" t="s">
        <v>95</v>
      </c>
      <c r="G10" s="27">
        <v>0.83</v>
      </c>
      <c r="H10" s="51" t="s">
        <v>204</v>
      </c>
      <c r="I10" s="58">
        <v>27</v>
      </c>
      <c r="J10"/>
      <c r="K10"/>
      <c r="L10"/>
      <c r="M10" s="60"/>
      <c r="N10" s="60"/>
    </row>
    <row r="11" s="1" customFormat="1" spans="1:14">
      <c r="A11" s="2">
        <v>7</v>
      </c>
      <c r="B11" s="7" t="s">
        <v>14</v>
      </c>
      <c r="C11" s="8" t="s">
        <v>24</v>
      </c>
      <c r="D11" s="8" t="s">
        <v>25</v>
      </c>
      <c r="E11" s="19" t="s">
        <v>116</v>
      </c>
      <c r="F11" s="2" t="s">
        <v>95</v>
      </c>
      <c r="G11" s="27">
        <v>0.97</v>
      </c>
      <c r="H11" s="51" t="s">
        <v>204</v>
      </c>
      <c r="I11" s="58">
        <v>27</v>
      </c>
      <c r="J11"/>
      <c r="K11"/>
      <c r="L11"/>
      <c r="M11" s="60"/>
      <c r="N11" s="60"/>
    </row>
    <row r="12" s="1" customFormat="1" spans="1:14">
      <c r="A12" s="2">
        <v>8</v>
      </c>
      <c r="B12" s="7" t="s">
        <v>14</v>
      </c>
      <c r="C12" s="8" t="s">
        <v>24</v>
      </c>
      <c r="D12" s="8" t="s">
        <v>25</v>
      </c>
      <c r="E12" s="19" t="s">
        <v>116</v>
      </c>
      <c r="F12" s="2" t="s">
        <v>94</v>
      </c>
      <c r="G12" s="27">
        <v>-0.5</v>
      </c>
      <c r="H12" s="51" t="s">
        <v>204</v>
      </c>
      <c r="I12" s="58">
        <v>27</v>
      </c>
      <c r="J12"/>
      <c r="K12"/>
      <c r="L12"/>
      <c r="M12" s="60"/>
      <c r="N12" s="60"/>
    </row>
    <row r="13" s="1" customFormat="1" spans="1:14">
      <c r="A13" s="2">
        <v>10</v>
      </c>
      <c r="B13" s="12" t="s">
        <v>29</v>
      </c>
      <c r="C13" s="8" t="s">
        <v>30</v>
      </c>
      <c r="D13" s="8" t="s">
        <v>31</v>
      </c>
      <c r="E13" s="19" t="s">
        <v>116</v>
      </c>
      <c r="F13" s="2" t="s">
        <v>95</v>
      </c>
      <c r="G13" s="27">
        <v>0.87</v>
      </c>
      <c r="H13" s="51" t="s">
        <v>205</v>
      </c>
      <c r="I13" s="58">
        <v>28</v>
      </c>
      <c r="J13"/>
      <c r="K13"/>
      <c r="L13"/>
      <c r="M13" s="60"/>
      <c r="N13" s="60"/>
    </row>
    <row r="14" s="1" customFormat="1" spans="1:14">
      <c r="A14" s="2">
        <v>11</v>
      </c>
      <c r="B14" s="11" t="s">
        <v>5</v>
      </c>
      <c r="C14" s="8" t="s">
        <v>33</v>
      </c>
      <c r="D14" s="8" t="s">
        <v>7</v>
      </c>
      <c r="E14" s="19" t="s">
        <v>116</v>
      </c>
      <c r="F14" s="2" t="s">
        <v>95</v>
      </c>
      <c r="G14" s="27">
        <v>0.95</v>
      </c>
      <c r="H14" s="51" t="s">
        <v>205</v>
      </c>
      <c r="I14" s="58">
        <v>28</v>
      </c>
      <c r="J14"/>
      <c r="K14"/>
      <c r="L14"/>
      <c r="M14" s="60"/>
      <c r="N14" s="60"/>
    </row>
    <row r="15" s="1" customFormat="1" spans="1:14">
      <c r="A15" s="2">
        <v>12</v>
      </c>
      <c r="B15" s="11" t="s">
        <v>5</v>
      </c>
      <c r="C15" s="8" t="s">
        <v>35</v>
      </c>
      <c r="D15" s="8" t="s">
        <v>7</v>
      </c>
      <c r="E15" s="19" t="s">
        <v>116</v>
      </c>
      <c r="F15" s="2" t="s">
        <v>95</v>
      </c>
      <c r="G15" s="27">
        <v>0.46</v>
      </c>
      <c r="H15" s="51" t="s">
        <v>205</v>
      </c>
      <c r="I15" s="58">
        <v>28</v>
      </c>
      <c r="J15"/>
      <c r="K15"/>
      <c r="L15"/>
      <c r="M15" s="60"/>
      <c r="N15" s="61"/>
    </row>
    <row r="16" s="1" customFormat="1" spans="1:14">
      <c r="A16" s="2">
        <v>13</v>
      </c>
      <c r="B16" s="7" t="s">
        <v>14</v>
      </c>
      <c r="C16" s="8" t="s">
        <v>33</v>
      </c>
      <c r="D16" s="8" t="s">
        <v>37</v>
      </c>
      <c r="E16" s="19" t="s">
        <v>116</v>
      </c>
      <c r="F16" s="2" t="s">
        <v>94</v>
      </c>
      <c r="G16" s="27">
        <v>-1</v>
      </c>
      <c r="H16" s="51" t="s">
        <v>205</v>
      </c>
      <c r="I16" s="58">
        <v>29</v>
      </c>
      <c r="J16"/>
      <c r="K16"/>
      <c r="L16"/>
      <c r="M16" s="60"/>
      <c r="N16" s="61"/>
    </row>
    <row r="17" s="1" customFormat="1" spans="1:14">
      <c r="A17" s="2">
        <v>14</v>
      </c>
      <c r="B17" s="7" t="s">
        <v>14</v>
      </c>
      <c r="C17" s="8" t="s">
        <v>39</v>
      </c>
      <c r="D17" s="8" t="s">
        <v>40</v>
      </c>
      <c r="E17" s="19" t="s">
        <v>116</v>
      </c>
      <c r="F17" s="2" t="s">
        <v>94</v>
      </c>
      <c r="G17" s="27">
        <v>-1</v>
      </c>
      <c r="H17" s="51" t="s">
        <v>205</v>
      </c>
      <c r="I17" s="58">
        <v>29</v>
      </c>
      <c r="J17"/>
      <c r="K17"/>
      <c r="L17"/>
      <c r="M17" s="60"/>
      <c r="N17" s="61"/>
    </row>
    <row r="18" s="1" customFormat="1" spans="1:14">
      <c r="A18" s="2">
        <v>18</v>
      </c>
      <c r="B18" s="11" t="s">
        <v>5</v>
      </c>
      <c r="C18" s="14" t="s">
        <v>51</v>
      </c>
      <c r="D18" s="8" t="s">
        <v>52</v>
      </c>
      <c r="E18" s="19" t="s">
        <v>116</v>
      </c>
      <c r="F18" s="2" t="s">
        <v>95</v>
      </c>
      <c r="G18" s="27">
        <v>0.87</v>
      </c>
      <c r="H18" s="51" t="s">
        <v>200</v>
      </c>
      <c r="I18" s="58">
        <v>30</v>
      </c>
      <c r="J18"/>
      <c r="K18"/>
      <c r="L18"/>
      <c r="M18" s="60"/>
      <c r="N18" s="61"/>
    </row>
    <row r="19" s="1" customFormat="1" spans="1:14">
      <c r="A19" s="2">
        <v>19</v>
      </c>
      <c r="B19" s="11" t="s">
        <v>5</v>
      </c>
      <c r="C19" s="14" t="s">
        <v>54</v>
      </c>
      <c r="D19" s="8" t="s">
        <v>7</v>
      </c>
      <c r="E19" s="19" t="s">
        <v>116</v>
      </c>
      <c r="F19" s="2" t="s">
        <v>95</v>
      </c>
      <c r="G19" s="27">
        <v>1.12</v>
      </c>
      <c r="H19" s="51" t="s">
        <v>200</v>
      </c>
      <c r="I19" s="58">
        <v>30</v>
      </c>
      <c r="J19"/>
      <c r="K19"/>
      <c r="L19"/>
      <c r="M19" s="60"/>
      <c r="N19" s="61"/>
    </row>
    <row r="20" s="1" customFormat="1" spans="1:14">
      <c r="A20" s="2">
        <v>20</v>
      </c>
      <c r="B20" s="11" t="s">
        <v>147</v>
      </c>
      <c r="C20" s="14" t="s">
        <v>54</v>
      </c>
      <c r="D20" s="8" t="s">
        <v>56</v>
      </c>
      <c r="E20" s="19" t="s">
        <v>116</v>
      </c>
      <c r="F20" s="2" t="s">
        <v>95</v>
      </c>
      <c r="G20" s="27">
        <v>0.485</v>
      </c>
      <c r="H20" s="51" t="s">
        <v>200</v>
      </c>
      <c r="I20" s="58">
        <v>30</v>
      </c>
      <c r="J20"/>
      <c r="K20"/>
      <c r="L20"/>
      <c r="M20" s="60"/>
      <c r="N20" s="61"/>
    </row>
    <row r="21" s="1" customFormat="1" spans="1:14">
      <c r="A21" s="2">
        <v>21</v>
      </c>
      <c r="B21" s="11" t="s">
        <v>82</v>
      </c>
      <c r="C21" s="14" t="s">
        <v>58</v>
      </c>
      <c r="D21" s="8" t="s">
        <v>7</v>
      </c>
      <c r="E21" s="19" t="s">
        <v>116</v>
      </c>
      <c r="F21" s="2" t="s">
        <v>94</v>
      </c>
      <c r="G21" s="27">
        <v>-1</v>
      </c>
      <c r="H21" s="51" t="s">
        <v>200</v>
      </c>
      <c r="I21" s="58">
        <v>30</v>
      </c>
      <c r="J21"/>
      <c r="K21"/>
      <c r="L21"/>
      <c r="M21" s="60"/>
      <c r="N21" s="61"/>
    </row>
    <row r="22" s="1" customFormat="1" spans="1:14">
      <c r="A22" s="2">
        <v>22</v>
      </c>
      <c r="B22" s="11" t="s">
        <v>149</v>
      </c>
      <c r="C22" s="14" t="s">
        <v>60</v>
      </c>
      <c r="D22" s="8" t="s">
        <v>56</v>
      </c>
      <c r="E22" s="19" t="s">
        <v>116</v>
      </c>
      <c r="F22" s="2" t="s">
        <v>95</v>
      </c>
      <c r="G22" s="27">
        <v>0.87</v>
      </c>
      <c r="H22" s="51" t="s">
        <v>200</v>
      </c>
      <c r="I22" s="58">
        <v>30</v>
      </c>
      <c r="J22"/>
      <c r="K22"/>
      <c r="L22"/>
      <c r="M22" s="60"/>
      <c r="N22" s="61"/>
    </row>
    <row r="23" s="1" customFormat="1" spans="1:14">
      <c r="A23" s="2">
        <v>23</v>
      </c>
      <c r="B23" s="52" t="s">
        <v>29</v>
      </c>
      <c r="C23" s="53" t="s">
        <v>65</v>
      </c>
      <c r="D23" s="53" t="s">
        <v>66</v>
      </c>
      <c r="E23" s="19" t="s">
        <v>116</v>
      </c>
      <c r="F23" s="2" t="s">
        <v>95</v>
      </c>
      <c r="G23" s="27">
        <v>0.385</v>
      </c>
      <c r="H23" s="51" t="s">
        <v>201</v>
      </c>
      <c r="I23" s="58">
        <v>1</v>
      </c>
      <c r="J23"/>
      <c r="K23"/>
      <c r="L23"/>
      <c r="M23" s="38"/>
      <c r="N23" s="39"/>
    </row>
    <row r="24" s="1" customFormat="1" spans="1:14">
      <c r="A24" s="2">
        <v>24</v>
      </c>
      <c r="B24" s="54" t="s">
        <v>5</v>
      </c>
      <c r="C24" s="53" t="s">
        <v>68</v>
      </c>
      <c r="D24" s="53" t="s">
        <v>20</v>
      </c>
      <c r="E24" s="19" t="s">
        <v>116</v>
      </c>
      <c r="F24" s="2" t="s">
        <v>94</v>
      </c>
      <c r="G24" s="27">
        <v>-1</v>
      </c>
      <c r="H24" s="51" t="s">
        <v>201</v>
      </c>
      <c r="I24" s="58">
        <v>1</v>
      </c>
      <c r="J24"/>
      <c r="K24"/>
      <c r="L24"/>
      <c r="M24" s="38"/>
      <c r="N24" s="39"/>
    </row>
    <row r="25" s="1" customFormat="1" spans="1:14">
      <c r="A25" s="2">
        <v>26</v>
      </c>
      <c r="B25" s="55" t="s">
        <v>14</v>
      </c>
      <c r="C25" s="53" t="s">
        <v>74</v>
      </c>
      <c r="D25" s="53" t="s">
        <v>75</v>
      </c>
      <c r="E25" s="19" t="s">
        <v>116</v>
      </c>
      <c r="F25" s="2" t="s">
        <v>95</v>
      </c>
      <c r="G25" s="27">
        <v>0.95</v>
      </c>
      <c r="H25" s="51" t="s">
        <v>201</v>
      </c>
      <c r="I25" s="58">
        <v>1</v>
      </c>
      <c r="J25"/>
      <c r="K25"/>
      <c r="L25"/>
      <c r="M25" s="38"/>
      <c r="N25" s="39"/>
    </row>
    <row r="26" s="1" customFormat="1" spans="1:14">
      <c r="A26" s="2">
        <v>27</v>
      </c>
      <c r="B26" s="55" t="s">
        <v>14</v>
      </c>
      <c r="C26" s="53" t="s">
        <v>77</v>
      </c>
      <c r="D26" s="53" t="s">
        <v>78</v>
      </c>
      <c r="E26" s="19" t="s">
        <v>116</v>
      </c>
      <c r="F26" s="2" t="s">
        <v>95</v>
      </c>
      <c r="G26" s="27">
        <v>0.82</v>
      </c>
      <c r="H26" s="51" t="s">
        <v>201</v>
      </c>
      <c r="I26" s="58">
        <v>1</v>
      </c>
      <c r="J26"/>
      <c r="K26"/>
      <c r="L26"/>
      <c r="M26" s="38"/>
      <c r="N26" s="39"/>
    </row>
    <row r="27" s="1" customFormat="1" spans="1:14">
      <c r="A27" s="2">
        <v>30</v>
      </c>
      <c r="B27" s="56" t="s">
        <v>64</v>
      </c>
      <c r="C27" s="53" t="s">
        <v>77</v>
      </c>
      <c r="D27" s="53" t="s">
        <v>25</v>
      </c>
      <c r="E27" s="19" t="s">
        <v>116</v>
      </c>
      <c r="F27" s="2" t="s">
        <v>95</v>
      </c>
      <c r="G27" s="27">
        <v>0.87</v>
      </c>
      <c r="H27" s="51" t="s">
        <v>201</v>
      </c>
      <c r="I27" s="58">
        <v>1</v>
      </c>
      <c r="J27"/>
      <c r="K27"/>
      <c r="L27"/>
      <c r="M27" s="38"/>
      <c r="N27" s="39"/>
    </row>
    <row r="28" s="1" customFormat="1" spans="1:14">
      <c r="A28" s="2">
        <v>31</v>
      </c>
      <c r="B28" s="4"/>
      <c r="C28" s="4"/>
      <c r="D28" s="4"/>
      <c r="E28" s="19"/>
      <c r="F28" s="2" t="s">
        <v>208</v>
      </c>
      <c r="G28" s="27" t="s">
        <v>208</v>
      </c>
      <c r="H28" s="51" t="s">
        <v>208</v>
      </c>
      <c r="I28"/>
      <c r="J28"/>
      <c r="K28"/>
      <c r="L28"/>
      <c r="M28" s="38"/>
      <c r="N28" s="39"/>
    </row>
    <row r="29" s="1" customFormat="1" spans="1:14">
      <c r="A29" s="2">
        <v>32</v>
      </c>
      <c r="B29" s="4"/>
      <c r="C29" s="4"/>
      <c r="D29" s="4"/>
      <c r="E29" s="19"/>
      <c r="F29" s="2" t="s">
        <v>208</v>
      </c>
      <c r="G29" s="27" t="s">
        <v>208</v>
      </c>
      <c r="H29" s="51" t="s">
        <v>208</v>
      </c>
      <c r="I29"/>
      <c r="J29"/>
      <c r="K29"/>
      <c r="L29"/>
      <c r="M29" s="38"/>
      <c r="N29" s="39"/>
    </row>
    <row r="30" s="1" customFormat="1" spans="1:14">
      <c r="A30" s="2">
        <v>33</v>
      </c>
      <c r="B30" s="4"/>
      <c r="C30" s="4"/>
      <c r="D30" s="4"/>
      <c r="E30" s="19"/>
      <c r="F30" s="2" t="s">
        <v>208</v>
      </c>
      <c r="G30" s="27" t="s">
        <v>208</v>
      </c>
      <c r="H30" s="51" t="s">
        <v>208</v>
      </c>
      <c r="I30"/>
      <c r="J30"/>
      <c r="K30"/>
      <c r="L30"/>
      <c r="M30" s="38"/>
      <c r="N30" s="39"/>
    </row>
    <row r="31" s="1" customFormat="1" spans="1:14">
      <c r="A31" s="2">
        <v>34</v>
      </c>
      <c r="B31" s="4"/>
      <c r="C31" s="4"/>
      <c r="D31" s="4"/>
      <c r="E31" s="19"/>
      <c r="F31" s="2" t="s">
        <v>208</v>
      </c>
      <c r="G31" s="27" t="s">
        <v>208</v>
      </c>
      <c r="H31" s="51" t="s">
        <v>208</v>
      </c>
      <c r="I31"/>
      <c r="J31"/>
      <c r="K31"/>
      <c r="L31"/>
      <c r="M31" s="38"/>
      <c r="N31" s="39"/>
    </row>
    <row r="32" s="1" customFormat="1" spans="1:14">
      <c r="A32" s="2">
        <v>35</v>
      </c>
      <c r="B32" s="4"/>
      <c r="C32" s="4"/>
      <c r="D32" s="4"/>
      <c r="E32" s="19"/>
      <c r="F32" s="2" t="s">
        <v>208</v>
      </c>
      <c r="G32" s="27" t="s">
        <v>208</v>
      </c>
      <c r="H32" s="51" t="s">
        <v>208</v>
      </c>
      <c r="I32"/>
      <c r="J32"/>
      <c r="K32"/>
      <c r="L32"/>
      <c r="M32" s="38"/>
      <c r="N32" s="39"/>
    </row>
    <row r="33" s="1" customFormat="1" spans="1:14">
      <c r="A33" s="2">
        <v>36</v>
      </c>
      <c r="B33" s="4"/>
      <c r="C33" s="4"/>
      <c r="D33" s="4"/>
      <c r="E33" s="19"/>
      <c r="F33" s="2" t="s">
        <v>208</v>
      </c>
      <c r="G33" s="27" t="s">
        <v>208</v>
      </c>
      <c r="H33" s="51" t="s">
        <v>208</v>
      </c>
      <c r="I33"/>
      <c r="J33"/>
      <c r="K33"/>
      <c r="L33"/>
      <c r="M33" s="38"/>
      <c r="N33" s="39"/>
    </row>
    <row r="34" s="1" customFormat="1" spans="1:14">
      <c r="A34" s="2">
        <v>37</v>
      </c>
      <c r="B34" s="4"/>
      <c r="C34" s="4"/>
      <c r="D34" s="4"/>
      <c r="E34" s="19"/>
      <c r="F34" s="2" t="s">
        <v>208</v>
      </c>
      <c r="G34" s="27" t="s">
        <v>208</v>
      </c>
      <c r="H34" s="51" t="s">
        <v>208</v>
      </c>
      <c r="I34"/>
      <c r="J34"/>
      <c r="K34"/>
      <c r="L34"/>
      <c r="M34" s="38"/>
      <c r="N34" s="39"/>
    </row>
    <row r="35" s="1" customFormat="1" spans="1:14">
      <c r="A35" s="2">
        <v>38</v>
      </c>
      <c r="B35" s="4"/>
      <c r="C35" s="4"/>
      <c r="D35" s="4"/>
      <c r="E35" s="19"/>
      <c r="F35" s="2" t="s">
        <v>208</v>
      </c>
      <c r="G35" s="27" t="s">
        <v>208</v>
      </c>
      <c r="H35" s="51" t="s">
        <v>208</v>
      </c>
      <c r="I35"/>
      <c r="J35"/>
      <c r="K35"/>
      <c r="L35"/>
      <c r="M35" s="38"/>
      <c r="N35" s="39"/>
    </row>
    <row r="36" s="1" customFormat="1" spans="1:14">
      <c r="A36" s="2">
        <v>39</v>
      </c>
      <c r="B36" s="4"/>
      <c r="C36" s="4"/>
      <c r="D36" s="4"/>
      <c r="E36" s="19"/>
      <c r="F36" s="2" t="s">
        <v>208</v>
      </c>
      <c r="G36" s="27" t="s">
        <v>208</v>
      </c>
      <c r="H36" s="51" t="s">
        <v>208</v>
      </c>
      <c r="I36"/>
      <c r="J36"/>
      <c r="K36"/>
      <c r="L36"/>
      <c r="M36" s="38"/>
      <c r="N36" s="39"/>
    </row>
    <row r="37" s="1" customFormat="1" spans="1:14">
      <c r="A37" s="2">
        <v>40</v>
      </c>
      <c r="B37" s="4"/>
      <c r="C37" s="4"/>
      <c r="D37" s="4"/>
      <c r="E37" s="19"/>
      <c r="F37" s="2" t="s">
        <v>208</v>
      </c>
      <c r="G37" s="27" t="s">
        <v>208</v>
      </c>
      <c r="H37" s="51" t="s">
        <v>208</v>
      </c>
      <c r="I37"/>
      <c r="J37"/>
      <c r="K37"/>
      <c r="L37"/>
      <c r="M37" s="38"/>
      <c r="N37" s="39"/>
    </row>
    <row r="38" s="1" customFormat="1" spans="1:14">
      <c r="A38" s="2">
        <v>41</v>
      </c>
      <c r="B38" s="4"/>
      <c r="C38" s="4"/>
      <c r="D38" s="4"/>
      <c r="E38" s="19"/>
      <c r="F38" s="2" t="s">
        <v>208</v>
      </c>
      <c r="G38" s="27" t="s">
        <v>208</v>
      </c>
      <c r="H38" s="51" t="s">
        <v>208</v>
      </c>
      <c r="I38"/>
      <c r="J38"/>
      <c r="K38"/>
      <c r="L38"/>
      <c r="M38" s="38"/>
      <c r="N38" s="39"/>
    </row>
    <row r="39" s="1" customFormat="1" spans="1:14">
      <c r="A39" s="2">
        <v>42</v>
      </c>
      <c r="B39" s="4"/>
      <c r="C39" s="4"/>
      <c r="D39" s="4"/>
      <c r="E39" s="19"/>
      <c r="F39" s="2" t="s">
        <v>208</v>
      </c>
      <c r="G39" s="27" t="s">
        <v>208</v>
      </c>
      <c r="H39" s="51" t="s">
        <v>208</v>
      </c>
      <c r="I39"/>
      <c r="J39"/>
      <c r="K39"/>
      <c r="L39"/>
      <c r="M39" s="38"/>
      <c r="N39" s="39"/>
    </row>
    <row r="40" s="1" customFormat="1" spans="1:14">
      <c r="A40" s="2">
        <v>43</v>
      </c>
      <c r="B40" s="4"/>
      <c r="C40" s="4"/>
      <c r="D40" s="4"/>
      <c r="E40" s="19"/>
      <c r="F40" s="2" t="s">
        <v>208</v>
      </c>
      <c r="G40" s="27" t="s">
        <v>208</v>
      </c>
      <c r="H40" s="51" t="s">
        <v>208</v>
      </c>
      <c r="I40"/>
      <c r="J40"/>
      <c r="K40"/>
      <c r="L40"/>
      <c r="M40" s="38"/>
      <c r="N40" s="39"/>
    </row>
    <row r="41" s="1" customFormat="1" spans="1:14">
      <c r="A41" s="2">
        <v>44</v>
      </c>
      <c r="B41" s="4"/>
      <c r="C41" s="4"/>
      <c r="D41" s="4"/>
      <c r="E41" s="19"/>
      <c r="F41" s="2" t="s">
        <v>208</v>
      </c>
      <c r="G41" s="27" t="s">
        <v>208</v>
      </c>
      <c r="H41" s="51" t="s">
        <v>208</v>
      </c>
      <c r="I41"/>
      <c r="J41"/>
      <c r="K41"/>
      <c r="L41"/>
      <c r="M41" s="38"/>
      <c r="N41" s="39"/>
    </row>
    <row r="42" s="1" customFormat="1" spans="1:14">
      <c r="A42" s="2">
        <v>45</v>
      </c>
      <c r="B42" s="4"/>
      <c r="C42" s="4"/>
      <c r="D42" s="4"/>
      <c r="E42" s="19"/>
      <c r="F42" s="2" t="s">
        <v>208</v>
      </c>
      <c r="G42" s="27" t="s">
        <v>208</v>
      </c>
      <c r="H42" s="51" t="s">
        <v>208</v>
      </c>
      <c r="I42"/>
      <c r="J42"/>
      <c r="K42"/>
      <c r="L42"/>
      <c r="M42" s="38"/>
      <c r="N42" s="39"/>
    </row>
    <row r="43" s="1" customFormat="1" spans="1:14">
      <c r="A43" s="2">
        <v>46</v>
      </c>
      <c r="B43" s="4"/>
      <c r="C43" s="4"/>
      <c r="D43" s="4"/>
      <c r="E43" s="19"/>
      <c r="F43" s="2" t="s">
        <v>208</v>
      </c>
      <c r="G43" s="27" t="s">
        <v>208</v>
      </c>
      <c r="H43" s="51" t="s">
        <v>208</v>
      </c>
      <c r="I43"/>
      <c r="J43"/>
      <c r="K43"/>
      <c r="L43"/>
      <c r="M43" s="38"/>
      <c r="N43" s="39"/>
    </row>
    <row r="44" s="1" customFormat="1" spans="1:14">
      <c r="A44" s="2">
        <v>47</v>
      </c>
      <c r="B44" s="4"/>
      <c r="C44" s="4"/>
      <c r="D44" s="4"/>
      <c r="E44" s="19"/>
      <c r="F44" s="2" t="s">
        <v>208</v>
      </c>
      <c r="G44" s="27" t="s">
        <v>208</v>
      </c>
      <c r="H44" s="51" t="s">
        <v>208</v>
      </c>
      <c r="I44"/>
      <c r="J44"/>
      <c r="K44"/>
      <c r="L44"/>
      <c r="M44" s="38"/>
      <c r="N44" s="39"/>
    </row>
    <row r="45" s="1" customFormat="1" spans="1:14">
      <c r="A45" s="2">
        <v>48</v>
      </c>
      <c r="B45" s="4"/>
      <c r="C45" s="4"/>
      <c r="D45" s="4"/>
      <c r="E45" s="19"/>
      <c r="F45" s="2" t="s">
        <v>208</v>
      </c>
      <c r="G45" s="27" t="s">
        <v>208</v>
      </c>
      <c r="H45" s="51" t="s">
        <v>208</v>
      </c>
      <c r="I45"/>
      <c r="J45"/>
      <c r="K45"/>
      <c r="L45"/>
      <c r="M45" s="38"/>
      <c r="N45" s="39"/>
    </row>
    <row r="46" s="1" customFormat="1" spans="1:14">
      <c r="A46" s="2">
        <v>49</v>
      </c>
      <c r="B46" s="4"/>
      <c r="C46" s="4"/>
      <c r="D46" s="4"/>
      <c r="E46" s="19"/>
      <c r="F46" s="2" t="s">
        <v>208</v>
      </c>
      <c r="G46" s="27" t="s">
        <v>208</v>
      </c>
      <c r="H46" s="51" t="s">
        <v>208</v>
      </c>
      <c r="I46"/>
      <c r="J46"/>
      <c r="K46"/>
      <c r="L46"/>
      <c r="M46" s="38"/>
      <c r="N46" s="39"/>
    </row>
    <row r="47" s="1" customFormat="1" spans="1:14">
      <c r="A47" s="2">
        <v>50</v>
      </c>
      <c r="B47" s="4"/>
      <c r="C47" s="4"/>
      <c r="D47" s="4"/>
      <c r="E47" s="19"/>
      <c r="F47" s="2" t="s">
        <v>208</v>
      </c>
      <c r="G47" s="27" t="s">
        <v>208</v>
      </c>
      <c r="H47" s="51" t="s">
        <v>208</v>
      </c>
      <c r="I47"/>
      <c r="J47"/>
      <c r="K47"/>
      <c r="L47"/>
      <c r="M47" s="38"/>
      <c r="N47" s="39"/>
    </row>
    <row r="48" s="1" customFormat="1" spans="1:14">
      <c r="A48" s="2">
        <v>51</v>
      </c>
      <c r="B48" s="4"/>
      <c r="C48" s="4"/>
      <c r="D48" s="4"/>
      <c r="E48" s="19"/>
      <c r="F48" s="2" t="s">
        <v>208</v>
      </c>
      <c r="G48" s="27" t="s">
        <v>208</v>
      </c>
      <c r="H48" s="51" t="s">
        <v>208</v>
      </c>
      <c r="I48"/>
      <c r="J48"/>
      <c r="K48"/>
      <c r="L48"/>
      <c r="M48" s="38"/>
      <c r="N48" s="39"/>
    </row>
    <row r="49" s="1" customFormat="1" spans="1:14">
      <c r="A49" s="2">
        <v>52</v>
      </c>
      <c r="B49" s="4"/>
      <c r="C49" s="4"/>
      <c r="D49" s="4"/>
      <c r="E49" s="19"/>
      <c r="F49" s="2" t="s">
        <v>208</v>
      </c>
      <c r="G49" s="27" t="s">
        <v>208</v>
      </c>
      <c r="H49" s="51" t="s">
        <v>208</v>
      </c>
      <c r="I49"/>
      <c r="J49"/>
      <c r="K49"/>
      <c r="L49"/>
      <c r="M49" s="38"/>
      <c r="N49" s="39"/>
    </row>
    <row r="50" s="1" customFormat="1" spans="1:14">
      <c r="A50" s="2">
        <v>53</v>
      </c>
      <c r="B50" s="4"/>
      <c r="C50" s="4"/>
      <c r="D50" s="4"/>
      <c r="E50" s="19"/>
      <c r="F50" s="2" t="s">
        <v>208</v>
      </c>
      <c r="G50" s="27" t="s">
        <v>208</v>
      </c>
      <c r="H50" s="4" t="s">
        <v>208</v>
      </c>
      <c r="I50"/>
      <c r="J50"/>
      <c r="K50"/>
      <c r="L50"/>
      <c r="M50" s="38"/>
      <c r="N50" s="39"/>
    </row>
    <row r="51" s="1" customFormat="1" spans="2:14">
      <c r="B51" s="34"/>
      <c r="C51" s="4"/>
      <c r="D51" s="4"/>
      <c r="E51" s="19"/>
      <c r="F51" s="2" t="s">
        <v>208</v>
      </c>
      <c r="G51" s="27" t="s">
        <v>208</v>
      </c>
      <c r="H51" s="4" t="s">
        <v>208</v>
      </c>
      <c r="I51"/>
      <c r="J51"/>
      <c r="K51"/>
      <c r="L51"/>
      <c r="M51" s="38"/>
      <c r="N51" s="39"/>
    </row>
    <row r="52" s="1" customFormat="1" spans="2:14">
      <c r="B52" s="34"/>
      <c r="C52" s="4"/>
      <c r="D52" s="4"/>
      <c r="E52" s="19"/>
      <c r="F52" s="2" t="s">
        <v>208</v>
      </c>
      <c r="G52" s="27" t="s">
        <v>208</v>
      </c>
      <c r="H52" s="4" t="s">
        <v>208</v>
      </c>
      <c r="J52"/>
      <c r="K52"/>
      <c r="L52"/>
      <c r="M52" s="38"/>
      <c r="N52" s="39"/>
    </row>
    <row r="53" s="1" customFormat="1" spans="2:14">
      <c r="B53" s="34"/>
      <c r="C53" s="4"/>
      <c r="D53" s="4"/>
      <c r="E53" s="19"/>
      <c r="F53" s="2" t="s">
        <v>208</v>
      </c>
      <c r="G53" s="27" t="s">
        <v>208</v>
      </c>
      <c r="H53" s="4" t="s">
        <v>208</v>
      </c>
      <c r="J53"/>
      <c r="K53"/>
      <c r="L53"/>
      <c r="M53" s="38"/>
      <c r="N53" s="39"/>
    </row>
    <row r="54" s="1" customFormat="1" spans="2:14">
      <c r="B54" s="34"/>
      <c r="C54" s="4"/>
      <c r="D54" s="4"/>
      <c r="E54" s="19"/>
      <c r="F54" s="2" t="s">
        <v>208</v>
      </c>
      <c r="G54" s="27" t="s">
        <v>208</v>
      </c>
      <c r="H54" s="4" t="s">
        <v>208</v>
      </c>
      <c r="J54"/>
      <c r="K54"/>
      <c r="L54"/>
      <c r="M54" s="38"/>
      <c r="N54" s="39"/>
    </row>
    <row r="55" s="1" customFormat="1" spans="2:14">
      <c r="B55" s="34"/>
      <c r="C55" s="4"/>
      <c r="D55" s="4"/>
      <c r="E55" s="19"/>
      <c r="F55" s="2" t="s">
        <v>208</v>
      </c>
      <c r="G55" s="27" t="s">
        <v>208</v>
      </c>
      <c r="H55" s="4" t="s">
        <v>208</v>
      </c>
      <c r="J55"/>
      <c r="K55"/>
      <c r="L55"/>
      <c r="M55" s="38"/>
      <c r="N55" s="39"/>
    </row>
    <row r="56" s="1" customFormat="1" spans="2:14">
      <c r="B56" s="34"/>
      <c r="C56" s="4"/>
      <c r="D56" s="4"/>
      <c r="E56" s="19"/>
      <c r="F56" s="2" t="s">
        <v>208</v>
      </c>
      <c r="G56" s="27" t="s">
        <v>208</v>
      </c>
      <c r="H56" s="4" t="s">
        <v>208</v>
      </c>
      <c r="J56"/>
      <c r="K56"/>
      <c r="L56"/>
      <c r="M56" s="38"/>
      <c r="N56" s="39"/>
    </row>
    <row r="57" s="1" customFormat="1" spans="2:14">
      <c r="B57" s="34"/>
      <c r="C57" s="4"/>
      <c r="D57" s="4"/>
      <c r="E57" s="19"/>
      <c r="F57" s="2" t="s">
        <v>208</v>
      </c>
      <c r="G57" s="27" t="s">
        <v>208</v>
      </c>
      <c r="H57" s="4" t="s">
        <v>208</v>
      </c>
      <c r="J57"/>
      <c r="K57"/>
      <c r="L57"/>
      <c r="M57" s="38"/>
      <c r="N57" s="39"/>
    </row>
    <row r="58" s="1" customFormat="1" spans="2:14">
      <c r="B58" s="34"/>
      <c r="C58" s="4"/>
      <c r="D58" s="4"/>
      <c r="E58" s="19"/>
      <c r="F58" s="2" t="s">
        <v>208</v>
      </c>
      <c r="G58" s="27" t="s">
        <v>208</v>
      </c>
      <c r="H58" s="4" t="s">
        <v>208</v>
      </c>
      <c r="J58"/>
      <c r="K58"/>
      <c r="L58"/>
      <c r="M58" s="38"/>
      <c r="N58" s="39"/>
    </row>
    <row r="59" s="1" customFormat="1" spans="2:14">
      <c r="B59" s="34"/>
      <c r="C59" s="4"/>
      <c r="D59" s="4"/>
      <c r="E59" s="19"/>
      <c r="F59" s="2" t="s">
        <v>208</v>
      </c>
      <c r="G59" s="27" t="s">
        <v>208</v>
      </c>
      <c r="H59" s="4" t="s">
        <v>208</v>
      </c>
      <c r="J59"/>
      <c r="K59"/>
      <c r="L59"/>
      <c r="M59" s="38"/>
      <c r="N59" s="39"/>
    </row>
    <row r="60" s="1" customFormat="1" spans="2:14">
      <c r="B60" s="34"/>
      <c r="C60" s="4"/>
      <c r="D60" s="4"/>
      <c r="E60" s="19"/>
      <c r="F60" s="2" t="s">
        <v>208</v>
      </c>
      <c r="G60" s="27" t="s">
        <v>208</v>
      </c>
      <c r="H60" s="4" t="s">
        <v>208</v>
      </c>
      <c r="M60" s="38"/>
      <c r="N60" s="39"/>
    </row>
    <row r="61" s="1" customFormat="1" spans="2:14">
      <c r="B61" s="34"/>
      <c r="C61" s="4"/>
      <c r="D61" s="4"/>
      <c r="E61" s="19"/>
      <c r="F61" s="2" t="s">
        <v>208</v>
      </c>
      <c r="G61" s="27" t="s">
        <v>208</v>
      </c>
      <c r="H61" s="4" t="s">
        <v>208</v>
      </c>
      <c r="M61" s="38"/>
      <c r="N61" s="39"/>
    </row>
    <row r="62" s="1" customFormat="1" spans="2:14">
      <c r="B62" s="34"/>
      <c r="C62" s="4"/>
      <c r="D62" s="4"/>
      <c r="E62" s="19"/>
      <c r="F62" s="2" t="s">
        <v>208</v>
      </c>
      <c r="G62" s="27" t="s">
        <v>208</v>
      </c>
      <c r="H62" s="4" t="s">
        <v>208</v>
      </c>
      <c r="M62" s="38"/>
      <c r="N62" s="39"/>
    </row>
    <row r="63" s="1" customFormat="1" spans="2:14">
      <c r="B63" s="34"/>
      <c r="C63" s="4"/>
      <c r="D63" s="4"/>
      <c r="E63" s="19"/>
      <c r="F63" s="2" t="s">
        <v>208</v>
      </c>
      <c r="G63" s="27" t="s">
        <v>208</v>
      </c>
      <c r="H63" s="4" t="s">
        <v>208</v>
      </c>
      <c r="M63" s="38"/>
      <c r="N63" s="39"/>
    </row>
    <row r="64" s="1" customFormat="1" spans="2:14">
      <c r="B64" s="34"/>
      <c r="C64" s="4"/>
      <c r="D64" s="4"/>
      <c r="E64" s="19"/>
      <c r="F64" s="2" t="s">
        <v>208</v>
      </c>
      <c r="G64" s="27" t="s">
        <v>208</v>
      </c>
      <c r="H64" s="4" t="s">
        <v>208</v>
      </c>
      <c r="M64" s="38"/>
      <c r="N64" s="39"/>
    </row>
    <row r="65" s="1" customFormat="1" spans="2:14">
      <c r="B65" s="34"/>
      <c r="C65" s="4"/>
      <c r="D65" s="4"/>
      <c r="E65" s="19"/>
      <c r="F65" s="2" t="s">
        <v>208</v>
      </c>
      <c r="G65" s="27" t="s">
        <v>208</v>
      </c>
      <c r="H65" s="4" t="s">
        <v>208</v>
      </c>
      <c r="M65" s="38"/>
      <c r="N65" s="39"/>
    </row>
    <row r="66" s="1" customFormat="1" spans="2:14">
      <c r="B66" s="34"/>
      <c r="C66" s="4"/>
      <c r="D66" s="4"/>
      <c r="E66" s="19"/>
      <c r="F66" s="2" t="s">
        <v>208</v>
      </c>
      <c r="G66" s="27" t="s">
        <v>208</v>
      </c>
      <c r="H66" s="4" t="s">
        <v>208</v>
      </c>
      <c r="M66" s="38"/>
      <c r="N66" s="39"/>
    </row>
    <row r="67" s="1" customFormat="1" spans="2:14">
      <c r="B67" s="34"/>
      <c r="C67" s="4"/>
      <c r="D67" s="4"/>
      <c r="E67" s="19"/>
      <c r="F67" s="2" t="s">
        <v>208</v>
      </c>
      <c r="G67" s="27" t="s">
        <v>208</v>
      </c>
      <c r="H67" s="4" t="s">
        <v>208</v>
      </c>
      <c r="M67" s="38"/>
      <c r="N67" s="39"/>
    </row>
    <row r="68" s="1" customFormat="1" spans="2:14">
      <c r="B68" s="34"/>
      <c r="C68" s="4"/>
      <c r="D68" s="4"/>
      <c r="E68" s="19"/>
      <c r="F68" s="2" t="s">
        <v>208</v>
      </c>
      <c r="G68" s="27" t="s">
        <v>208</v>
      </c>
      <c r="H68" s="4" t="s">
        <v>208</v>
      </c>
      <c r="M68" s="38"/>
      <c r="N68" s="39"/>
    </row>
    <row r="69" s="1" customFormat="1" spans="2:14">
      <c r="B69" s="34"/>
      <c r="C69" s="4"/>
      <c r="D69" s="4"/>
      <c r="E69" s="19"/>
      <c r="F69" s="2" t="s">
        <v>208</v>
      </c>
      <c r="G69" s="27" t="s">
        <v>208</v>
      </c>
      <c r="H69" s="4" t="s">
        <v>208</v>
      </c>
      <c r="M69" s="38"/>
      <c r="N69" s="39"/>
    </row>
    <row r="70" s="1" customFormat="1" spans="2:14">
      <c r="B70" s="34"/>
      <c r="C70" s="4"/>
      <c r="D70" s="4"/>
      <c r="E70" s="19"/>
      <c r="F70" s="2" t="s">
        <v>208</v>
      </c>
      <c r="G70" s="27" t="s">
        <v>208</v>
      </c>
      <c r="H70" s="4" t="s">
        <v>208</v>
      </c>
      <c r="M70" s="38"/>
      <c r="N70" s="39"/>
    </row>
    <row r="71" s="1" customFormat="1" spans="2:14">
      <c r="B71" s="34"/>
      <c r="C71" s="4"/>
      <c r="D71" s="4"/>
      <c r="E71" s="19"/>
      <c r="F71" s="2" t="s">
        <v>208</v>
      </c>
      <c r="G71" s="27" t="s">
        <v>208</v>
      </c>
      <c r="H71" s="4" t="s">
        <v>208</v>
      </c>
      <c r="M71" s="38"/>
      <c r="N71" s="39"/>
    </row>
    <row r="72" s="1" customFormat="1" spans="2:14">
      <c r="B72" s="34"/>
      <c r="C72" s="4"/>
      <c r="D72" s="4"/>
      <c r="E72" s="19"/>
      <c r="F72" s="2" t="s">
        <v>208</v>
      </c>
      <c r="G72" s="27" t="s">
        <v>208</v>
      </c>
      <c r="H72" s="4" t="s">
        <v>208</v>
      </c>
      <c r="M72" s="38"/>
      <c r="N72" s="39"/>
    </row>
    <row r="73" s="1" customFormat="1" spans="2:14">
      <c r="B73" s="34"/>
      <c r="C73" s="4"/>
      <c r="D73" s="4"/>
      <c r="E73" s="19"/>
      <c r="F73" s="2" t="s">
        <v>208</v>
      </c>
      <c r="G73" s="27" t="s">
        <v>208</v>
      </c>
      <c r="H73" s="4" t="s">
        <v>208</v>
      </c>
      <c r="M73" s="38"/>
      <c r="N73" s="39"/>
    </row>
    <row r="74" s="1" customFormat="1" spans="2:14">
      <c r="B74" s="34"/>
      <c r="C74" s="4"/>
      <c r="D74" s="4"/>
      <c r="E74" s="19"/>
      <c r="F74" s="2" t="s">
        <v>208</v>
      </c>
      <c r="G74" s="27" t="s">
        <v>208</v>
      </c>
      <c r="H74" s="4" t="s">
        <v>208</v>
      </c>
      <c r="M74" s="38"/>
      <c r="N74" s="39"/>
    </row>
    <row r="75" s="1" customFormat="1" spans="2:14">
      <c r="B75" s="34"/>
      <c r="C75" s="4"/>
      <c r="D75" s="4"/>
      <c r="E75" s="19"/>
      <c r="F75" s="2" t="s">
        <v>208</v>
      </c>
      <c r="G75" s="27" t="s">
        <v>208</v>
      </c>
      <c r="H75" s="4" t="s">
        <v>208</v>
      </c>
      <c r="M75" s="38"/>
      <c r="N75" s="39"/>
    </row>
    <row r="76" s="1" customFormat="1" spans="2:14">
      <c r="B76" s="34"/>
      <c r="C76" s="4"/>
      <c r="D76" s="4"/>
      <c r="E76" s="19"/>
      <c r="F76" s="2" t="s">
        <v>208</v>
      </c>
      <c r="G76" s="27" t="s">
        <v>208</v>
      </c>
      <c r="H76" s="4" t="s">
        <v>208</v>
      </c>
      <c r="M76" s="38"/>
      <c r="N76" s="39"/>
    </row>
    <row r="77" s="1" customFormat="1" spans="2:14">
      <c r="B77" s="34"/>
      <c r="C77" s="4"/>
      <c r="D77" s="4"/>
      <c r="E77" s="19"/>
      <c r="F77" s="2" t="s">
        <v>208</v>
      </c>
      <c r="G77" s="27" t="s">
        <v>208</v>
      </c>
      <c r="H77" s="4" t="s">
        <v>208</v>
      </c>
      <c r="M77" s="38"/>
      <c r="N77" s="39"/>
    </row>
    <row r="78" s="1" customFormat="1" spans="2:14">
      <c r="B78" s="34"/>
      <c r="C78" s="4"/>
      <c r="D78" s="4"/>
      <c r="E78" s="19"/>
      <c r="F78" s="2" t="s">
        <v>208</v>
      </c>
      <c r="G78" s="27" t="s">
        <v>208</v>
      </c>
      <c r="H78" s="4" t="s">
        <v>208</v>
      </c>
      <c r="M78" s="38"/>
      <c r="N78" s="39"/>
    </row>
    <row r="79" s="1" customFormat="1" spans="2:14">
      <c r="B79" s="34"/>
      <c r="C79" s="4"/>
      <c r="D79" s="4"/>
      <c r="E79" s="19"/>
      <c r="F79" s="2" t="s">
        <v>208</v>
      </c>
      <c r="G79" s="27" t="s">
        <v>208</v>
      </c>
      <c r="H79" s="4" t="s">
        <v>208</v>
      </c>
      <c r="M79" s="38"/>
      <c r="N79" s="39"/>
    </row>
    <row r="80" s="1" customFormat="1" spans="2:14">
      <c r="B80" s="34"/>
      <c r="C80" s="4"/>
      <c r="D80" s="4"/>
      <c r="E80" s="19"/>
      <c r="F80" s="2" t="s">
        <v>208</v>
      </c>
      <c r="G80" s="27" t="s">
        <v>208</v>
      </c>
      <c r="H80" s="4" t="s">
        <v>208</v>
      </c>
      <c r="M80" s="38"/>
      <c r="N80" s="39"/>
    </row>
    <row r="81" s="1" customFormat="1" spans="2:14">
      <c r="B81" s="34"/>
      <c r="C81" s="4"/>
      <c r="D81" s="4"/>
      <c r="E81" s="19"/>
      <c r="F81" s="2" t="s">
        <v>208</v>
      </c>
      <c r="G81" s="27" t="s">
        <v>208</v>
      </c>
      <c r="H81" s="4" t="s">
        <v>208</v>
      </c>
      <c r="M81" s="38"/>
      <c r="N81" s="39"/>
    </row>
    <row r="82" s="1" customFormat="1" spans="2:14">
      <c r="B82" s="34"/>
      <c r="C82" s="4"/>
      <c r="D82" s="4"/>
      <c r="E82" s="19"/>
      <c r="F82" s="2" t="s">
        <v>208</v>
      </c>
      <c r="G82" s="27" t="s">
        <v>208</v>
      </c>
      <c r="H82" s="4" t="s">
        <v>208</v>
      </c>
      <c r="M82" s="38"/>
      <c r="N82" s="39"/>
    </row>
    <row r="83" s="1" customFormat="1" spans="2:14">
      <c r="B83" s="34"/>
      <c r="C83" s="4"/>
      <c r="D83" s="4"/>
      <c r="E83" s="19"/>
      <c r="F83" s="2" t="s">
        <v>208</v>
      </c>
      <c r="G83" s="27" t="s">
        <v>208</v>
      </c>
      <c r="H83" s="4" t="s">
        <v>208</v>
      </c>
      <c r="M83" s="38"/>
      <c r="N83" s="39"/>
    </row>
    <row r="84" s="1" customFormat="1" spans="2:14">
      <c r="B84" s="34"/>
      <c r="C84" s="4"/>
      <c r="D84" s="4"/>
      <c r="E84" s="19"/>
      <c r="F84" s="2" t="s">
        <v>208</v>
      </c>
      <c r="G84" s="27" t="s">
        <v>208</v>
      </c>
      <c r="H84" s="4" t="s">
        <v>208</v>
      </c>
      <c r="M84" s="38"/>
      <c r="N84" s="39"/>
    </row>
    <row r="85" s="1" customFormat="1" spans="2:14">
      <c r="B85" s="34"/>
      <c r="C85" s="4"/>
      <c r="D85" s="4"/>
      <c r="E85" s="19"/>
      <c r="F85" s="2" t="s">
        <v>208</v>
      </c>
      <c r="G85" s="27" t="s">
        <v>208</v>
      </c>
      <c r="H85" s="4" t="s">
        <v>208</v>
      </c>
      <c r="M85" s="38"/>
      <c r="N85" s="39"/>
    </row>
    <row r="86" s="1" customFormat="1" spans="2:14">
      <c r="B86" s="34"/>
      <c r="C86" s="4"/>
      <c r="D86" s="4"/>
      <c r="E86" s="19"/>
      <c r="F86" s="2" t="s">
        <v>208</v>
      </c>
      <c r="G86" s="27" t="s">
        <v>208</v>
      </c>
      <c r="H86" s="4" t="s">
        <v>208</v>
      </c>
      <c r="M86" s="38"/>
      <c r="N86" s="39"/>
    </row>
    <row r="87" s="1" customFormat="1" spans="2:14">
      <c r="B87" s="34"/>
      <c r="C87" s="4"/>
      <c r="D87" s="4"/>
      <c r="E87" s="19"/>
      <c r="F87" s="2" t="s">
        <v>208</v>
      </c>
      <c r="G87" s="27" t="s">
        <v>208</v>
      </c>
      <c r="H87" s="4" t="s">
        <v>208</v>
      </c>
      <c r="M87" s="38"/>
      <c r="N87" s="39"/>
    </row>
    <row r="88" s="1" customFormat="1" spans="2:14">
      <c r="B88" s="34"/>
      <c r="C88" s="4"/>
      <c r="D88" s="4"/>
      <c r="E88" s="19"/>
      <c r="F88" s="2" t="s">
        <v>208</v>
      </c>
      <c r="G88" s="27" t="s">
        <v>208</v>
      </c>
      <c r="H88" s="4" t="s">
        <v>208</v>
      </c>
      <c r="M88" s="38"/>
      <c r="N88" s="39"/>
    </row>
    <row r="89" s="1" customFormat="1" spans="2:14">
      <c r="B89" s="34"/>
      <c r="C89" s="4"/>
      <c r="D89" s="4"/>
      <c r="E89" s="19"/>
      <c r="F89" s="2" t="s">
        <v>208</v>
      </c>
      <c r="G89" s="27" t="s">
        <v>208</v>
      </c>
      <c r="H89" s="4" t="s">
        <v>208</v>
      </c>
      <c r="M89" s="38"/>
      <c r="N89" s="39"/>
    </row>
    <row r="90" s="1" customFormat="1" spans="2:14">
      <c r="B90" s="34"/>
      <c r="C90" s="4"/>
      <c r="D90" s="4"/>
      <c r="E90" s="19"/>
      <c r="F90" s="2" t="s">
        <v>208</v>
      </c>
      <c r="G90" s="27" t="s">
        <v>208</v>
      </c>
      <c r="H90" s="4" t="s">
        <v>208</v>
      </c>
      <c r="M90" s="38"/>
      <c r="N90" s="39"/>
    </row>
    <row r="91" s="1" customFormat="1" spans="2:14">
      <c r="B91" s="34"/>
      <c r="C91" s="4"/>
      <c r="D91" s="4"/>
      <c r="E91" s="19"/>
      <c r="F91" s="2" t="s">
        <v>208</v>
      </c>
      <c r="G91" s="27" t="s">
        <v>208</v>
      </c>
      <c r="H91" s="4" t="s">
        <v>208</v>
      </c>
      <c r="M91" s="38"/>
      <c r="N91" s="39"/>
    </row>
    <row r="92" s="1" customFormat="1" spans="2:14">
      <c r="B92" s="34"/>
      <c r="C92" s="4"/>
      <c r="D92" s="4"/>
      <c r="E92" s="19"/>
      <c r="F92" s="2" t="s">
        <v>208</v>
      </c>
      <c r="G92" s="27" t="s">
        <v>208</v>
      </c>
      <c r="H92" s="4" t="s">
        <v>208</v>
      </c>
      <c r="M92" s="38"/>
      <c r="N92" s="39"/>
    </row>
    <row r="93" s="1" customFormat="1" spans="2:14">
      <c r="B93" s="34"/>
      <c r="C93" s="4"/>
      <c r="D93" s="4"/>
      <c r="E93" s="19"/>
      <c r="F93" s="2" t="s">
        <v>208</v>
      </c>
      <c r="G93" s="27" t="s">
        <v>208</v>
      </c>
      <c r="H93" s="4" t="s">
        <v>208</v>
      </c>
      <c r="M93" s="38"/>
      <c r="N93" s="39"/>
    </row>
    <row r="94" s="1" customFormat="1" spans="2:14">
      <c r="B94" s="34"/>
      <c r="C94" s="4"/>
      <c r="D94" s="4"/>
      <c r="E94" s="19"/>
      <c r="F94" s="2" t="s">
        <v>208</v>
      </c>
      <c r="G94" s="27" t="s">
        <v>208</v>
      </c>
      <c r="H94" s="4" t="s">
        <v>208</v>
      </c>
      <c r="M94" s="38"/>
      <c r="N94" s="39"/>
    </row>
    <row r="95" s="1" customFormat="1" spans="2:14">
      <c r="B95" s="34"/>
      <c r="C95" s="4"/>
      <c r="D95" s="4"/>
      <c r="E95" s="19"/>
      <c r="F95" s="2" t="s">
        <v>208</v>
      </c>
      <c r="G95" s="27" t="s">
        <v>208</v>
      </c>
      <c r="H95" s="4" t="s">
        <v>208</v>
      </c>
      <c r="M95" s="38"/>
      <c r="N95" s="39"/>
    </row>
    <row r="96" s="1" customFormat="1" spans="2:14">
      <c r="B96" s="34"/>
      <c r="C96" s="4"/>
      <c r="D96" s="4"/>
      <c r="E96" s="19"/>
      <c r="F96" s="2" t="s">
        <v>208</v>
      </c>
      <c r="G96" s="27" t="s">
        <v>208</v>
      </c>
      <c r="H96" s="4" t="s">
        <v>208</v>
      </c>
      <c r="M96" s="38"/>
      <c r="N96" s="39"/>
    </row>
    <row r="97" s="1" customFormat="1" spans="2:14">
      <c r="B97" s="34"/>
      <c r="C97" s="4"/>
      <c r="D97" s="4"/>
      <c r="E97" s="19"/>
      <c r="F97" s="2" t="s">
        <v>208</v>
      </c>
      <c r="G97" s="27" t="s">
        <v>208</v>
      </c>
      <c r="H97" s="4" t="s">
        <v>208</v>
      </c>
      <c r="M97" s="38"/>
      <c r="N97" s="39"/>
    </row>
    <row r="98" s="1" customFormat="1" spans="2:14">
      <c r="B98" s="34"/>
      <c r="C98" s="4"/>
      <c r="D98" s="4"/>
      <c r="E98" s="19"/>
      <c r="F98" s="2" t="s">
        <v>208</v>
      </c>
      <c r="G98" s="27" t="s">
        <v>208</v>
      </c>
      <c r="H98" s="4" t="s">
        <v>208</v>
      </c>
      <c r="M98" s="38"/>
      <c r="N98" s="39"/>
    </row>
    <row r="99" s="1" customFormat="1" spans="2:14">
      <c r="B99" s="34"/>
      <c r="C99" s="4"/>
      <c r="D99" s="4"/>
      <c r="E99" s="19"/>
      <c r="F99" s="2" t="s">
        <v>208</v>
      </c>
      <c r="G99" s="27" t="s">
        <v>208</v>
      </c>
      <c r="H99" s="4" t="s">
        <v>208</v>
      </c>
      <c r="M99" s="38"/>
      <c r="N99" s="39"/>
    </row>
    <row r="100" s="1" customFormat="1" spans="2:14">
      <c r="B100" s="34"/>
      <c r="C100" s="4"/>
      <c r="D100" s="4"/>
      <c r="E100" s="19"/>
      <c r="F100" s="2" t="s">
        <v>208</v>
      </c>
      <c r="G100" s="27" t="s">
        <v>208</v>
      </c>
      <c r="H100" s="4" t="s">
        <v>208</v>
      </c>
      <c r="M100" s="38"/>
      <c r="N100" s="39"/>
    </row>
    <row r="101" s="1" customFormat="1" spans="2:14">
      <c r="B101" s="34"/>
      <c r="C101" s="4"/>
      <c r="D101" s="4"/>
      <c r="E101" s="19"/>
      <c r="F101" s="2" t="s">
        <v>208</v>
      </c>
      <c r="G101" s="27" t="s">
        <v>208</v>
      </c>
      <c r="H101" s="4" t="s">
        <v>208</v>
      </c>
      <c r="M101" s="38"/>
      <c r="N101" s="39"/>
    </row>
    <row r="102" s="1" customFormat="1" spans="2:14">
      <c r="B102" s="34"/>
      <c r="C102" s="4"/>
      <c r="D102" s="4"/>
      <c r="E102" s="19"/>
      <c r="F102" s="2" t="s">
        <v>208</v>
      </c>
      <c r="G102" s="27" t="s">
        <v>208</v>
      </c>
      <c r="H102" s="4" t="s">
        <v>208</v>
      </c>
      <c r="M102" s="38"/>
      <c r="N102" s="39"/>
    </row>
    <row r="103" s="1" customFormat="1" spans="2:14">
      <c r="B103" s="34"/>
      <c r="C103" s="4"/>
      <c r="D103" s="4"/>
      <c r="E103" s="19"/>
      <c r="F103" s="2" t="s">
        <v>208</v>
      </c>
      <c r="G103" s="27" t="s">
        <v>208</v>
      </c>
      <c r="H103" s="4" t="s">
        <v>208</v>
      </c>
      <c r="M103" s="38"/>
      <c r="N103" s="39"/>
    </row>
    <row r="104" s="1" customFormat="1" spans="2:14">
      <c r="B104" s="34"/>
      <c r="C104" s="4"/>
      <c r="D104" s="4"/>
      <c r="E104" s="19"/>
      <c r="F104" s="2" t="s">
        <v>208</v>
      </c>
      <c r="G104" s="27" t="s">
        <v>208</v>
      </c>
      <c r="H104" s="4" t="s">
        <v>208</v>
      </c>
      <c r="M104" s="38"/>
      <c r="N104" s="39"/>
    </row>
    <row r="105" s="1" customFormat="1" spans="2:14">
      <c r="B105" s="34"/>
      <c r="C105" s="4"/>
      <c r="D105" s="4"/>
      <c r="E105" s="19"/>
      <c r="F105" s="2" t="s">
        <v>208</v>
      </c>
      <c r="G105" s="27" t="s">
        <v>208</v>
      </c>
      <c r="H105" s="4" t="s">
        <v>208</v>
      </c>
      <c r="M105" s="38"/>
      <c r="N105" s="39"/>
    </row>
    <row r="106" s="1" customFormat="1" spans="2:14">
      <c r="B106" s="34"/>
      <c r="C106" s="34"/>
      <c r="D106" s="34"/>
      <c r="E106" s="35"/>
      <c r="G106" s="36"/>
      <c r="H106" s="37"/>
      <c r="M106" s="38"/>
      <c r="N106" s="39"/>
    </row>
    <row r="107" s="1" customFormat="1" spans="2:14">
      <c r="B107" s="34"/>
      <c r="C107" s="34"/>
      <c r="D107" s="34"/>
      <c r="E107" s="35"/>
      <c r="G107" s="36"/>
      <c r="H107" s="37"/>
      <c r="M107" s="38"/>
      <c r="N107" s="39"/>
    </row>
    <row r="108" s="1" customFormat="1" spans="2:14">
      <c r="B108" s="34"/>
      <c r="C108" s="34"/>
      <c r="D108" s="34"/>
      <c r="E108" s="35"/>
      <c r="G108" s="36"/>
      <c r="H108" s="37"/>
      <c r="M108" s="38"/>
      <c r="N108" s="39"/>
    </row>
    <row r="109" s="1" customFormat="1" spans="2:14">
      <c r="B109" s="34"/>
      <c r="C109" s="34"/>
      <c r="D109" s="34"/>
      <c r="E109" s="35"/>
      <c r="G109" s="36"/>
      <c r="H109" s="37"/>
      <c r="M109" s="38"/>
      <c r="N109" s="39"/>
    </row>
    <row r="110" s="1" customFormat="1" spans="2:14">
      <c r="B110" s="34"/>
      <c r="C110" s="34"/>
      <c r="D110" s="34"/>
      <c r="E110" s="35"/>
      <c r="G110" s="36"/>
      <c r="H110" s="37"/>
      <c r="M110" s="38"/>
      <c r="N110" s="39"/>
    </row>
    <row r="111" s="1" customFormat="1" spans="2:14">
      <c r="B111" s="34"/>
      <c r="C111" s="34"/>
      <c r="D111" s="34"/>
      <c r="E111" s="35"/>
      <c r="G111" s="36"/>
      <c r="H111" s="37"/>
      <c r="M111" s="38"/>
      <c r="N111" s="39"/>
    </row>
    <row r="112" s="1" customFormat="1" spans="2:14">
      <c r="B112" s="34"/>
      <c r="C112" s="34"/>
      <c r="D112" s="34"/>
      <c r="E112" s="35"/>
      <c r="G112" s="36"/>
      <c r="H112" s="37"/>
      <c r="M112" s="38"/>
      <c r="N112" s="39"/>
    </row>
    <row r="113" s="1" customFormat="1" spans="2:14">
      <c r="B113" s="34"/>
      <c r="C113" s="34"/>
      <c r="D113" s="34"/>
      <c r="E113" s="35"/>
      <c r="G113" s="36"/>
      <c r="H113" s="37"/>
      <c r="M113" s="38"/>
      <c r="N113" s="39"/>
    </row>
  </sheetData>
  <mergeCells count="4">
    <mergeCell ref="C3:D3"/>
    <mergeCell ref="C4:D4"/>
    <mergeCell ref="A1:B4"/>
    <mergeCell ref="C1:D2"/>
  </mergeCells>
  <conditionalFormatting sqref="E6:E1048576">
    <cfRule type="containsText" dxfId="3" priority="1" operator="between" text="是">
      <formula>NOT(ISERROR(SEARCH("是",E6)))</formula>
    </cfRule>
  </conditionalFormatting>
  <conditionalFormatting sqref="F6:F1048576">
    <cfRule type="containsText" dxfId="3" priority="2" operator="between" text="黑">
      <formula>NOT(ISERROR(SEARCH("黑",F6)))</formula>
    </cfRule>
    <cfRule type="containsText" dxfId="4" priority="3" operator="between" text="红">
      <formula>NOT(ISERROR(SEARCH("红",F6)))</formula>
    </cfRule>
  </conditionalFormatting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"/>
  <sheetViews>
    <sheetView showGridLines="0" view="pageBreakPreview" zoomScaleNormal="100" zoomScaleSheetLayoutView="100" workbookViewId="0">
      <pane ySplit="5" topLeftCell="A6" activePane="bottomLeft" state="frozen"/>
      <selection/>
      <selection pane="bottomLeft" activeCell="C3" sqref="C3"/>
    </sheetView>
  </sheetViews>
  <sheetFormatPr defaultColWidth="8.89166666666667" defaultRowHeight="13.5" outlineLevelRow="4"/>
  <cols>
    <col min="1" max="9" width="7.775" style="24" customWidth="1"/>
    <col min="10" max="10" width="2.775" style="24" customWidth="1"/>
    <col min="11" max="19" width="7.775" style="24" customWidth="1"/>
    <col min="20" max="20" width="2.775" style="24" customWidth="1"/>
    <col min="21" max="29" width="7.775" style="24" customWidth="1"/>
    <col min="30" max="16384" width="8.89166666666667" style="24"/>
  </cols>
  <sheetData>
    <row r="1" s="24" customFormat="1" spans="1:29">
      <c r="A1" s="25" t="s">
        <v>210</v>
      </c>
      <c r="B1" s="25"/>
      <c r="C1" s="25"/>
      <c r="D1" s="25"/>
      <c r="E1" s="25"/>
      <c r="F1" s="25"/>
      <c r="G1" s="25"/>
      <c r="H1" s="25"/>
      <c r="I1" s="25"/>
      <c r="K1" s="25" t="s">
        <v>211</v>
      </c>
      <c r="L1" s="25"/>
      <c r="M1" s="25"/>
      <c r="N1" s="25"/>
      <c r="O1" s="25"/>
      <c r="P1" s="25"/>
      <c r="Q1" s="25"/>
      <c r="R1" s="25"/>
      <c r="S1" s="25"/>
      <c r="U1" s="25" t="s">
        <v>212</v>
      </c>
      <c r="V1" s="25"/>
      <c r="W1" s="25"/>
      <c r="X1" s="25"/>
      <c r="Y1" s="25"/>
      <c r="Z1" s="25"/>
      <c r="AA1" s="25"/>
      <c r="AB1" s="25"/>
      <c r="AC1" s="25"/>
    </row>
    <row r="2" s="24" customFormat="1" spans="1:29">
      <c r="A2" s="26"/>
      <c r="B2" s="4" t="s">
        <v>199</v>
      </c>
      <c r="C2" s="4" t="s">
        <v>200</v>
      </c>
      <c r="D2" s="4" t="s">
        <v>201</v>
      </c>
      <c r="E2" s="4" t="s">
        <v>202</v>
      </c>
      <c r="F2" s="4" t="s">
        <v>203</v>
      </c>
      <c r="G2" s="4" t="s">
        <v>204</v>
      </c>
      <c r="H2" s="4" t="s">
        <v>205</v>
      </c>
      <c r="I2" s="4" t="s">
        <v>213</v>
      </c>
      <c r="K2" s="26"/>
      <c r="L2" s="4" t="s">
        <v>199</v>
      </c>
      <c r="M2" s="4" t="s">
        <v>200</v>
      </c>
      <c r="N2" s="4" t="s">
        <v>201</v>
      </c>
      <c r="O2" s="4" t="s">
        <v>202</v>
      </c>
      <c r="P2" s="4" t="s">
        <v>203</v>
      </c>
      <c r="Q2" s="4" t="s">
        <v>204</v>
      </c>
      <c r="R2" s="4" t="s">
        <v>205</v>
      </c>
      <c r="S2" s="4" t="s">
        <v>213</v>
      </c>
      <c r="U2" s="26"/>
      <c r="V2" s="4" t="s">
        <v>199</v>
      </c>
      <c r="W2" s="4" t="s">
        <v>200</v>
      </c>
      <c r="X2" s="4" t="s">
        <v>201</v>
      </c>
      <c r="Y2" s="4" t="s">
        <v>202</v>
      </c>
      <c r="Z2" s="4" t="s">
        <v>203</v>
      </c>
      <c r="AA2" s="4" t="s">
        <v>204</v>
      </c>
      <c r="AB2" s="4" t="s">
        <v>205</v>
      </c>
      <c r="AC2" s="4" t="s">
        <v>213</v>
      </c>
    </row>
    <row r="3" s="24" customFormat="1" spans="1:29">
      <c r="A3" s="4" t="s">
        <v>206</v>
      </c>
      <c r="B3" s="27">
        <v>-2</v>
      </c>
      <c r="C3" s="27">
        <v>2.345</v>
      </c>
      <c r="D3" s="27">
        <v>1.075</v>
      </c>
      <c r="E3" s="27">
        <v>0.05</v>
      </c>
      <c r="F3" s="27">
        <v>1.74</v>
      </c>
      <c r="G3" s="27">
        <v>1.9</v>
      </c>
      <c r="H3" s="27">
        <v>1.3</v>
      </c>
      <c r="I3" s="29">
        <f>SUM(B3:H3)</f>
        <v>6.41</v>
      </c>
      <c r="K3" s="4" t="s">
        <v>206</v>
      </c>
      <c r="L3" s="4">
        <v>1.9</v>
      </c>
      <c r="M3" s="4">
        <v>2.345</v>
      </c>
      <c r="N3" s="4">
        <v>2.825</v>
      </c>
      <c r="O3" s="4">
        <v>0.05</v>
      </c>
      <c r="P3" s="4">
        <v>-0.08</v>
      </c>
      <c r="Q3" s="4">
        <v>2.85</v>
      </c>
      <c r="R3" s="4">
        <v>-0.72</v>
      </c>
      <c r="S3" s="29">
        <f>SUM(L3:R3)</f>
        <v>9.17</v>
      </c>
      <c r="U3" s="4" t="s">
        <v>206</v>
      </c>
      <c r="V3" s="31">
        <v>0</v>
      </c>
      <c r="W3" s="4">
        <v>2.345</v>
      </c>
      <c r="X3" s="4">
        <v>2.025</v>
      </c>
      <c r="Y3" s="4">
        <v>0.05</v>
      </c>
      <c r="Z3" s="4">
        <v>0.92</v>
      </c>
      <c r="AA3" s="4">
        <v>2.4</v>
      </c>
      <c r="AB3" s="4">
        <v>0.28</v>
      </c>
      <c r="AC3" s="29">
        <f>SUM(V3:AB3)</f>
        <v>8.02</v>
      </c>
    </row>
    <row r="4" s="24" customFormat="1" spans="1:29">
      <c r="A4" s="4" t="s">
        <v>96</v>
      </c>
      <c r="B4" s="28">
        <v>0</v>
      </c>
      <c r="C4" s="28">
        <v>0.8</v>
      </c>
      <c r="D4" s="28">
        <v>0.625</v>
      </c>
      <c r="E4" s="28">
        <v>0.5</v>
      </c>
      <c r="F4" s="28">
        <v>1</v>
      </c>
      <c r="G4" s="28">
        <v>0.6</v>
      </c>
      <c r="H4" s="28">
        <v>0.666666666666667</v>
      </c>
      <c r="I4" s="28" t="s">
        <v>214</v>
      </c>
      <c r="K4" s="4" t="s">
        <v>96</v>
      </c>
      <c r="L4" s="28">
        <v>1</v>
      </c>
      <c r="M4" s="28">
        <v>0.8</v>
      </c>
      <c r="N4" s="28">
        <v>0.75</v>
      </c>
      <c r="O4" s="28">
        <v>0.5</v>
      </c>
      <c r="P4" s="28">
        <v>0.5</v>
      </c>
      <c r="Q4" s="28">
        <v>0.8</v>
      </c>
      <c r="R4" s="28">
        <v>0.5</v>
      </c>
      <c r="S4" s="28" t="s">
        <v>214</v>
      </c>
      <c r="U4" s="4" t="s">
        <v>96</v>
      </c>
      <c r="V4" s="32">
        <v>0</v>
      </c>
      <c r="W4" s="28">
        <v>0.8</v>
      </c>
      <c r="X4" s="28">
        <v>0.8</v>
      </c>
      <c r="Y4" s="28">
        <v>0.5</v>
      </c>
      <c r="Z4" s="28">
        <v>1</v>
      </c>
      <c r="AA4" s="28">
        <v>0.75</v>
      </c>
      <c r="AB4" s="28">
        <v>0.6</v>
      </c>
      <c r="AC4" s="28" t="s">
        <v>214</v>
      </c>
    </row>
    <row r="5" s="24" customFormat="1" spans="1:29">
      <c r="A5" s="4" t="s">
        <v>207</v>
      </c>
      <c r="B5" s="4">
        <v>2</v>
      </c>
      <c r="C5" s="4">
        <v>5</v>
      </c>
      <c r="D5" s="4">
        <v>8</v>
      </c>
      <c r="E5" s="4">
        <v>2</v>
      </c>
      <c r="F5" s="4">
        <v>2</v>
      </c>
      <c r="G5" s="4">
        <v>5</v>
      </c>
      <c r="H5" s="4">
        <v>6</v>
      </c>
      <c r="I5" s="30">
        <f>SUM(B5:H5)</f>
        <v>30</v>
      </c>
      <c r="K5" s="4" t="s">
        <v>207</v>
      </c>
      <c r="L5" s="4">
        <v>2</v>
      </c>
      <c r="M5" s="4">
        <v>5</v>
      </c>
      <c r="N5" s="4">
        <v>8</v>
      </c>
      <c r="O5" s="4">
        <v>2</v>
      </c>
      <c r="P5" s="4">
        <v>2</v>
      </c>
      <c r="Q5" s="4">
        <v>5</v>
      </c>
      <c r="R5" s="4">
        <v>6</v>
      </c>
      <c r="S5" s="30">
        <f>SUM(L5:R5)</f>
        <v>30</v>
      </c>
      <c r="U5" s="4" t="s">
        <v>207</v>
      </c>
      <c r="V5" s="33">
        <v>0</v>
      </c>
      <c r="W5" s="4">
        <v>5</v>
      </c>
      <c r="X5" s="4">
        <v>5</v>
      </c>
      <c r="Y5" s="4">
        <v>2</v>
      </c>
      <c r="Z5" s="4">
        <v>1</v>
      </c>
      <c r="AA5" s="4">
        <v>4</v>
      </c>
      <c r="AB5" s="4">
        <v>5</v>
      </c>
      <c r="AC5" s="30">
        <f>SUM(V5:AB5)</f>
        <v>22</v>
      </c>
    </row>
  </sheetData>
  <mergeCells count="3">
    <mergeCell ref="A1:I1"/>
    <mergeCell ref="K1:S1"/>
    <mergeCell ref="U1:AC1"/>
  </mergeCells>
  <pageMargins left="0.75" right="0.75" top="1" bottom="1" header="0.5" footer="0.5"/>
  <pageSetup paperSize="9" scale="3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"/>
  <sheetViews>
    <sheetView workbookViewId="0">
      <pane ySplit="1" topLeftCell="A2" activePane="bottomLeft" state="frozen"/>
      <selection/>
      <selection pane="bottomLeft" activeCell="B5" sqref="B5:Q36"/>
    </sheetView>
  </sheetViews>
  <sheetFormatPr defaultColWidth="8.89166666666667" defaultRowHeight="13.5"/>
  <cols>
    <col min="1" max="1" width="3.44166666666667" style="1" customWidth="1"/>
    <col min="2" max="2" width="8.44166666666667" style="1" customWidth="1"/>
    <col min="3" max="3" width="8.66666666666667" style="1" customWidth="1"/>
    <col min="4" max="4" width="5.775" style="1" customWidth="1"/>
    <col min="5" max="5" width="28.225" style="1" customWidth="1"/>
    <col min="6" max="6" width="5.89166666666667" style="1" customWidth="1"/>
    <col min="7" max="7" width="8.89166666666667" style="1"/>
    <col min="8" max="9" width="3.44166666666667" style="1" customWidth="1"/>
    <col min="10" max="10" width="5" style="1" customWidth="1"/>
    <col min="11" max="11" width="12.6666666666667" style="1" customWidth="1"/>
    <col min="12" max="12" width="5" style="1" customWidth="1"/>
    <col min="13" max="14" width="6.33333333333333" style="1" customWidth="1"/>
    <col min="15" max="15" width="3.44166666666667" style="1" customWidth="1"/>
    <col min="16" max="16" width="5.66666666666667" style="1" customWidth="1"/>
    <col min="17" max="17" width="5" style="1" customWidth="1"/>
    <col min="18" max="16384" width="8.89166666666667" style="1"/>
  </cols>
  <sheetData>
    <row r="1" spans="1:17">
      <c r="A1" s="2" t="s">
        <v>102</v>
      </c>
      <c r="B1" s="2" t="s">
        <v>0</v>
      </c>
      <c r="C1" s="2" t="s">
        <v>1</v>
      </c>
      <c r="D1" s="2" t="s">
        <v>2</v>
      </c>
      <c r="E1" s="3" t="s">
        <v>3</v>
      </c>
      <c r="F1" s="4" t="s">
        <v>110</v>
      </c>
      <c r="H1" s="3" t="s">
        <v>4</v>
      </c>
      <c r="I1" s="19" t="s">
        <v>103</v>
      </c>
      <c r="J1" s="20" t="s">
        <v>104</v>
      </c>
      <c r="K1" s="21"/>
      <c r="L1" s="22"/>
      <c r="M1" s="22" t="s">
        <v>105</v>
      </c>
      <c r="N1" s="22" t="s">
        <v>106</v>
      </c>
      <c r="O1" s="4" t="s">
        <v>107</v>
      </c>
      <c r="P1" s="19" t="s">
        <v>108</v>
      </c>
      <c r="Q1" s="4" t="s">
        <v>109</v>
      </c>
    </row>
    <row r="2" hidden="1" spans="1:17">
      <c r="A2" s="2">
        <v>1</v>
      </c>
      <c r="B2" s="5" t="s">
        <v>5</v>
      </c>
      <c r="C2" s="2" t="s">
        <v>6</v>
      </c>
      <c r="D2" s="2" t="s">
        <v>7</v>
      </c>
      <c r="E2" s="6" t="s">
        <v>8</v>
      </c>
      <c r="F2" s="2" t="s">
        <v>95</v>
      </c>
      <c r="H2" s="2" t="s">
        <v>9</v>
      </c>
      <c r="I2" s="19" t="s">
        <v>114</v>
      </c>
      <c r="J2" s="19">
        <v>1.05</v>
      </c>
      <c r="K2" s="19" t="s">
        <v>115</v>
      </c>
      <c r="L2" s="19">
        <v>0.85</v>
      </c>
      <c r="M2" s="19" t="s">
        <v>116</v>
      </c>
      <c r="N2" s="19">
        <v>0</v>
      </c>
      <c r="O2" s="23" t="s">
        <v>9</v>
      </c>
      <c r="P2" s="19">
        <v>1</v>
      </c>
      <c r="Q2" s="19">
        <v>1.05</v>
      </c>
    </row>
    <row r="3" hidden="1" spans="1:17">
      <c r="A3" s="2">
        <v>2</v>
      </c>
      <c r="B3" s="5" t="s">
        <v>5</v>
      </c>
      <c r="C3" s="2" t="s">
        <v>10</v>
      </c>
      <c r="D3" s="2" t="s">
        <v>11</v>
      </c>
      <c r="E3" s="6" t="s">
        <v>12</v>
      </c>
      <c r="F3" s="2" t="s">
        <v>94</v>
      </c>
      <c r="H3" s="2" t="s">
        <v>13</v>
      </c>
      <c r="I3" s="19" t="s">
        <v>117</v>
      </c>
      <c r="J3" s="19">
        <v>1.05</v>
      </c>
      <c r="K3" s="19" t="s">
        <v>118</v>
      </c>
      <c r="L3" s="19">
        <v>0.85</v>
      </c>
      <c r="M3" s="19" t="s">
        <v>116</v>
      </c>
      <c r="N3" s="19">
        <v>-0.5</v>
      </c>
      <c r="O3" s="23" t="s">
        <v>9</v>
      </c>
      <c r="P3" s="19">
        <v>1.5</v>
      </c>
      <c r="Q3" s="19">
        <v>1.05</v>
      </c>
    </row>
    <row r="4" hidden="1" spans="1:17">
      <c r="A4" s="2">
        <v>3</v>
      </c>
      <c r="B4" s="7" t="s">
        <v>14</v>
      </c>
      <c r="C4" s="8" t="s">
        <v>15</v>
      </c>
      <c r="D4" s="8" t="s">
        <v>16</v>
      </c>
      <c r="E4" s="9" t="s">
        <v>17</v>
      </c>
      <c r="F4" s="2" t="s">
        <v>95</v>
      </c>
      <c r="H4" s="8" t="s">
        <v>13</v>
      </c>
      <c r="I4" s="19" t="s">
        <v>120</v>
      </c>
      <c r="J4" s="19">
        <v>0.92</v>
      </c>
      <c r="K4" s="19" t="s">
        <v>119</v>
      </c>
      <c r="L4" s="19">
        <v>0.92</v>
      </c>
      <c r="M4" s="19" t="s">
        <v>116</v>
      </c>
      <c r="N4" s="19">
        <v>0.25</v>
      </c>
      <c r="O4" s="23" t="s">
        <v>13</v>
      </c>
      <c r="P4" s="19">
        <v>-1.25</v>
      </c>
      <c r="Q4" s="19">
        <v>0.92</v>
      </c>
    </row>
    <row r="5" spans="1:17">
      <c r="A5" s="2">
        <v>4</v>
      </c>
      <c r="B5" s="7" t="s">
        <v>14</v>
      </c>
      <c r="C5" s="8" t="s">
        <v>15</v>
      </c>
      <c r="D5" s="8" t="s">
        <v>16</v>
      </c>
      <c r="E5" s="10" t="s">
        <v>18</v>
      </c>
      <c r="F5" s="2" t="s">
        <v>95</v>
      </c>
      <c r="H5" s="8" t="s">
        <v>13</v>
      </c>
      <c r="I5" s="19" t="s">
        <v>122</v>
      </c>
      <c r="J5" s="19">
        <v>1.02</v>
      </c>
      <c r="K5" s="19" t="s">
        <v>119</v>
      </c>
      <c r="L5" s="19">
        <v>0.82</v>
      </c>
      <c r="M5" s="19" t="s">
        <v>123</v>
      </c>
      <c r="N5" s="19">
        <v>0.25</v>
      </c>
      <c r="O5" s="23" t="s">
        <v>13</v>
      </c>
      <c r="P5" s="19">
        <v>-2.25</v>
      </c>
      <c r="Q5" s="19">
        <v>0.82</v>
      </c>
    </row>
    <row r="6" hidden="1" spans="1:17">
      <c r="A6" s="2">
        <v>5</v>
      </c>
      <c r="B6" s="11" t="s">
        <v>5</v>
      </c>
      <c r="C6" s="8" t="s">
        <v>19</v>
      </c>
      <c r="D6" s="8" t="s">
        <v>20</v>
      </c>
      <c r="E6" s="9" t="s">
        <v>21</v>
      </c>
      <c r="F6" s="2" t="s">
        <v>95</v>
      </c>
      <c r="H6" s="8" t="s">
        <v>13</v>
      </c>
      <c r="I6" s="19" t="s">
        <v>122</v>
      </c>
      <c r="J6" s="19">
        <v>0.77</v>
      </c>
      <c r="K6" s="19" t="s">
        <v>118</v>
      </c>
      <c r="L6" s="19">
        <v>1.1</v>
      </c>
      <c r="M6" s="19" t="s">
        <v>116</v>
      </c>
      <c r="N6" s="19">
        <v>-0.5</v>
      </c>
      <c r="O6" s="23" t="s">
        <v>13</v>
      </c>
      <c r="P6" s="19">
        <v>-1.5</v>
      </c>
      <c r="Q6" s="19">
        <v>1.1</v>
      </c>
    </row>
    <row r="7" hidden="1" spans="1:17">
      <c r="A7" s="2">
        <v>6</v>
      </c>
      <c r="B7" s="11" t="s">
        <v>5</v>
      </c>
      <c r="C7" s="8" t="s">
        <v>22</v>
      </c>
      <c r="D7" s="8" t="s">
        <v>7</v>
      </c>
      <c r="E7" s="9" t="s">
        <v>23</v>
      </c>
      <c r="F7" s="2" t="s">
        <v>95</v>
      </c>
      <c r="H7" s="8" t="s">
        <v>9</v>
      </c>
      <c r="I7" s="19" t="s">
        <v>126</v>
      </c>
      <c r="J7" s="19">
        <v>0.83</v>
      </c>
      <c r="K7" s="19" t="s">
        <v>127</v>
      </c>
      <c r="L7" s="19">
        <v>1.07</v>
      </c>
      <c r="M7" s="19" t="s">
        <v>116</v>
      </c>
      <c r="N7" s="19">
        <v>-1.5</v>
      </c>
      <c r="O7" s="23" t="s">
        <v>9</v>
      </c>
      <c r="P7" s="19">
        <v>1.5</v>
      </c>
      <c r="Q7" s="19">
        <v>0.83</v>
      </c>
    </row>
    <row r="8" hidden="1" spans="1:17">
      <c r="A8" s="2">
        <v>7</v>
      </c>
      <c r="B8" s="7" t="s">
        <v>14</v>
      </c>
      <c r="C8" s="8" t="s">
        <v>24</v>
      </c>
      <c r="D8" s="8" t="s">
        <v>25</v>
      </c>
      <c r="E8" s="9" t="s">
        <v>26</v>
      </c>
      <c r="F8" s="2" t="s">
        <v>95</v>
      </c>
      <c r="H8" s="8" t="s">
        <v>9</v>
      </c>
      <c r="I8" s="19" t="s">
        <v>129</v>
      </c>
      <c r="J8" s="19">
        <v>0.97</v>
      </c>
      <c r="K8" s="19" t="s">
        <v>121</v>
      </c>
      <c r="L8" s="19">
        <v>0.82</v>
      </c>
      <c r="M8" s="19" t="s">
        <v>116</v>
      </c>
      <c r="N8" s="19">
        <v>0.5</v>
      </c>
      <c r="O8" s="23" t="s">
        <v>9</v>
      </c>
      <c r="P8" s="19">
        <v>2.5</v>
      </c>
      <c r="Q8" s="19">
        <v>0.97</v>
      </c>
    </row>
    <row r="9" hidden="1" spans="1:17">
      <c r="A9" s="2">
        <v>8</v>
      </c>
      <c r="B9" s="7" t="s">
        <v>14</v>
      </c>
      <c r="C9" s="8" t="s">
        <v>24</v>
      </c>
      <c r="D9" s="8" t="s">
        <v>25</v>
      </c>
      <c r="E9" s="9" t="s">
        <v>27</v>
      </c>
      <c r="F9" s="2" t="s">
        <v>94</v>
      </c>
      <c r="H9" s="8" t="s">
        <v>9</v>
      </c>
      <c r="I9" s="19" t="s">
        <v>131</v>
      </c>
      <c r="J9" s="19">
        <v>1.02</v>
      </c>
      <c r="K9" s="19" t="s">
        <v>119</v>
      </c>
      <c r="L9" s="19">
        <v>0.77</v>
      </c>
      <c r="M9" s="19" t="s">
        <v>116</v>
      </c>
      <c r="N9" s="19">
        <v>0.25</v>
      </c>
      <c r="O9" s="23" t="s">
        <v>13</v>
      </c>
      <c r="P9" s="19">
        <v>-0.25</v>
      </c>
      <c r="Q9" s="19">
        <v>0.77</v>
      </c>
    </row>
    <row r="10" spans="1:17">
      <c r="A10" s="2">
        <v>9</v>
      </c>
      <c r="B10" s="7" t="s">
        <v>14</v>
      </c>
      <c r="C10" s="8" t="s">
        <v>24</v>
      </c>
      <c r="D10" s="8" t="s">
        <v>25</v>
      </c>
      <c r="E10" s="10" t="s">
        <v>28</v>
      </c>
      <c r="F10" s="2" t="s">
        <v>94</v>
      </c>
      <c r="H10" s="8" t="s">
        <v>9</v>
      </c>
      <c r="I10" s="19" t="s">
        <v>126</v>
      </c>
      <c r="J10" s="19">
        <v>0.9</v>
      </c>
      <c r="K10" s="19" t="s">
        <v>119</v>
      </c>
      <c r="L10" s="19">
        <v>0.9</v>
      </c>
      <c r="M10" s="19" t="s">
        <v>123</v>
      </c>
      <c r="N10" s="19">
        <v>0.25</v>
      </c>
      <c r="O10" s="23" t="s">
        <v>13</v>
      </c>
      <c r="P10" s="19">
        <v>-0.25</v>
      </c>
      <c r="Q10" s="19">
        <v>0.9</v>
      </c>
    </row>
    <row r="11" hidden="1" spans="1:17">
      <c r="A11" s="2">
        <v>10</v>
      </c>
      <c r="B11" s="12" t="s">
        <v>29</v>
      </c>
      <c r="C11" s="8" t="s">
        <v>30</v>
      </c>
      <c r="D11" s="8" t="s">
        <v>31</v>
      </c>
      <c r="E11" s="9" t="s">
        <v>32</v>
      </c>
      <c r="F11" s="2" t="s">
        <v>95</v>
      </c>
      <c r="H11" s="8" t="s">
        <v>9</v>
      </c>
      <c r="I11" s="19" t="s">
        <v>134</v>
      </c>
      <c r="J11" s="19">
        <v>0.87</v>
      </c>
      <c r="K11" s="19" t="s">
        <v>135</v>
      </c>
      <c r="L11" s="19">
        <v>0.97</v>
      </c>
      <c r="M11" s="19" t="s">
        <v>116</v>
      </c>
      <c r="N11" s="19">
        <v>-0.75</v>
      </c>
      <c r="O11" s="23" t="s">
        <v>9</v>
      </c>
      <c r="P11" s="19">
        <v>0.75</v>
      </c>
      <c r="Q11" s="19">
        <v>0.87</v>
      </c>
    </row>
    <row r="12" hidden="1" spans="1:17">
      <c r="A12" s="2">
        <v>11</v>
      </c>
      <c r="B12" s="11" t="s">
        <v>5</v>
      </c>
      <c r="C12" s="8" t="s">
        <v>33</v>
      </c>
      <c r="D12" s="8" t="s">
        <v>7</v>
      </c>
      <c r="E12" s="9" t="s">
        <v>34</v>
      </c>
      <c r="F12" s="2" t="s">
        <v>95</v>
      </c>
      <c r="H12" s="8" t="s">
        <v>9</v>
      </c>
      <c r="I12" s="19" t="s">
        <v>137</v>
      </c>
      <c r="J12" s="19">
        <v>0.95</v>
      </c>
      <c r="K12" s="19" t="s">
        <v>115</v>
      </c>
      <c r="L12" s="19">
        <v>0.95</v>
      </c>
      <c r="M12" s="19" t="s">
        <v>116</v>
      </c>
      <c r="N12" s="19">
        <v>0</v>
      </c>
      <c r="O12" s="23" t="s">
        <v>9</v>
      </c>
      <c r="P12" s="19">
        <v>2</v>
      </c>
      <c r="Q12" s="19">
        <v>0.95</v>
      </c>
    </row>
    <row r="13" hidden="1" spans="1:17">
      <c r="A13" s="2">
        <v>12</v>
      </c>
      <c r="B13" s="11" t="s">
        <v>5</v>
      </c>
      <c r="C13" s="8" t="s">
        <v>35</v>
      </c>
      <c r="D13" s="8" t="s">
        <v>7</v>
      </c>
      <c r="E13" s="9" t="s">
        <v>36</v>
      </c>
      <c r="F13" s="2" t="s">
        <v>95</v>
      </c>
      <c r="H13" s="8" t="s">
        <v>9</v>
      </c>
      <c r="I13" s="19" t="s">
        <v>138</v>
      </c>
      <c r="J13" s="19">
        <v>0.92</v>
      </c>
      <c r="K13" s="19" t="s">
        <v>139</v>
      </c>
      <c r="L13" s="19">
        <v>0.98</v>
      </c>
      <c r="M13" s="19" t="s">
        <v>116</v>
      </c>
      <c r="N13" s="19">
        <v>-1.25</v>
      </c>
      <c r="O13" s="23" t="s">
        <v>9</v>
      </c>
      <c r="P13" s="19">
        <v>0.25</v>
      </c>
      <c r="Q13" s="19">
        <v>0.92</v>
      </c>
    </row>
    <row r="14" hidden="1" spans="1:17">
      <c r="A14" s="2">
        <v>13</v>
      </c>
      <c r="B14" s="7" t="s">
        <v>14</v>
      </c>
      <c r="C14" s="8" t="s">
        <v>33</v>
      </c>
      <c r="D14" s="8" t="s">
        <v>37</v>
      </c>
      <c r="E14" s="9" t="s">
        <v>38</v>
      </c>
      <c r="F14" s="2" t="s">
        <v>94</v>
      </c>
      <c r="H14" s="8" t="s">
        <v>13</v>
      </c>
      <c r="I14" s="19" t="s">
        <v>140</v>
      </c>
      <c r="J14" s="19">
        <v>0.82</v>
      </c>
      <c r="K14" s="19" t="s">
        <v>121</v>
      </c>
      <c r="L14" s="19">
        <v>0.97</v>
      </c>
      <c r="M14" s="19" t="s">
        <v>116</v>
      </c>
      <c r="N14" s="19">
        <v>0.5</v>
      </c>
      <c r="O14" s="23" t="s">
        <v>9</v>
      </c>
      <c r="P14" s="19">
        <v>1.5</v>
      </c>
      <c r="Q14" s="19">
        <v>0.82</v>
      </c>
    </row>
    <row r="15" hidden="1" spans="1:17">
      <c r="A15" s="2">
        <v>14</v>
      </c>
      <c r="B15" s="7" t="s">
        <v>14</v>
      </c>
      <c r="C15" s="8" t="s">
        <v>39</v>
      </c>
      <c r="D15" s="8" t="s">
        <v>40</v>
      </c>
      <c r="E15" s="9" t="s">
        <v>41</v>
      </c>
      <c r="F15" s="2" t="s">
        <v>94</v>
      </c>
      <c r="H15" s="8" t="s">
        <v>13</v>
      </c>
      <c r="I15" s="19" t="s">
        <v>142</v>
      </c>
      <c r="J15" s="19">
        <v>1</v>
      </c>
      <c r="K15" s="19" t="s">
        <v>121</v>
      </c>
      <c r="L15" s="19">
        <v>0.85</v>
      </c>
      <c r="M15" s="19" t="s">
        <v>116</v>
      </c>
      <c r="N15" s="19">
        <v>0.5</v>
      </c>
      <c r="O15" s="23" t="s">
        <v>9</v>
      </c>
      <c r="P15" s="19">
        <v>1.5</v>
      </c>
      <c r="Q15" s="19">
        <v>1</v>
      </c>
    </row>
    <row r="16" spans="1:17">
      <c r="A16" s="2">
        <v>15</v>
      </c>
      <c r="B16" s="13" t="s">
        <v>42</v>
      </c>
      <c r="C16" s="8" t="s">
        <v>43</v>
      </c>
      <c r="D16" s="8" t="s">
        <v>44</v>
      </c>
      <c r="E16" s="10" t="s">
        <v>45</v>
      </c>
      <c r="F16" s="2" t="s">
        <v>95</v>
      </c>
      <c r="H16" s="8" t="s">
        <v>13</v>
      </c>
      <c r="I16" s="19" t="s">
        <v>143</v>
      </c>
      <c r="J16" s="19">
        <v>0.82</v>
      </c>
      <c r="K16" s="19" t="s">
        <v>119</v>
      </c>
      <c r="L16" s="19">
        <v>1.02</v>
      </c>
      <c r="M16" s="19" t="s">
        <v>123</v>
      </c>
      <c r="N16" s="19">
        <v>0.25</v>
      </c>
      <c r="O16" s="23" t="s">
        <v>13</v>
      </c>
      <c r="P16" s="19">
        <v>-1.25</v>
      </c>
      <c r="Q16" s="19">
        <v>1.02</v>
      </c>
    </row>
    <row r="17" spans="1:17">
      <c r="A17" s="2">
        <v>16</v>
      </c>
      <c r="B17" s="7" t="s">
        <v>14</v>
      </c>
      <c r="C17" s="8" t="s">
        <v>46</v>
      </c>
      <c r="D17" s="8" t="s">
        <v>47</v>
      </c>
      <c r="E17" s="10" t="s">
        <v>48</v>
      </c>
      <c r="F17" s="2" t="s">
        <v>94</v>
      </c>
      <c r="H17" s="8" t="s">
        <v>13</v>
      </c>
      <c r="I17" s="23" t="s">
        <v>140</v>
      </c>
      <c r="J17" s="19">
        <v>0.9</v>
      </c>
      <c r="K17" s="19" t="s">
        <v>124</v>
      </c>
      <c r="L17" s="19">
        <v>0.95</v>
      </c>
      <c r="M17" s="19" t="s">
        <v>123</v>
      </c>
      <c r="N17" s="19">
        <v>0.75</v>
      </c>
      <c r="O17" s="23" t="s">
        <v>9</v>
      </c>
      <c r="P17" s="19">
        <v>1.25</v>
      </c>
      <c r="Q17" s="19">
        <v>0.9</v>
      </c>
    </row>
    <row r="18" spans="1:17">
      <c r="A18" s="2">
        <v>17</v>
      </c>
      <c r="B18" s="7" t="s">
        <v>14</v>
      </c>
      <c r="C18" s="8" t="s">
        <v>49</v>
      </c>
      <c r="D18" s="8" t="s">
        <v>16</v>
      </c>
      <c r="E18" s="10" t="s">
        <v>50</v>
      </c>
      <c r="F18" s="2" t="s">
        <v>94</v>
      </c>
      <c r="H18" s="8" t="s">
        <v>13</v>
      </c>
      <c r="I18" s="23" t="s">
        <v>142</v>
      </c>
      <c r="J18" s="19">
        <v>1</v>
      </c>
      <c r="K18" s="19" t="s">
        <v>119</v>
      </c>
      <c r="L18" s="19">
        <v>0.85</v>
      </c>
      <c r="M18" s="19" t="s">
        <v>123</v>
      </c>
      <c r="N18" s="19">
        <v>0.25</v>
      </c>
      <c r="O18" s="23" t="s">
        <v>9</v>
      </c>
      <c r="P18" s="19">
        <v>1.75</v>
      </c>
      <c r="Q18" s="19">
        <v>1</v>
      </c>
    </row>
    <row r="19" hidden="1" spans="1:17">
      <c r="A19" s="2">
        <v>18</v>
      </c>
      <c r="B19" s="11" t="s">
        <v>5</v>
      </c>
      <c r="C19" s="14" t="s">
        <v>51</v>
      </c>
      <c r="D19" s="8" t="s">
        <v>52</v>
      </c>
      <c r="E19" s="9" t="s">
        <v>53</v>
      </c>
      <c r="F19" s="2" t="s">
        <v>95</v>
      </c>
      <c r="H19" s="8" t="s">
        <v>13</v>
      </c>
      <c r="I19" s="23" t="s">
        <v>131</v>
      </c>
      <c r="J19" s="19">
        <v>0.97</v>
      </c>
      <c r="K19" s="19" t="s">
        <v>124</v>
      </c>
      <c r="L19" s="19">
        <v>0.87</v>
      </c>
      <c r="M19" s="19" t="s">
        <v>116</v>
      </c>
      <c r="N19" s="19">
        <v>0.75</v>
      </c>
      <c r="O19" s="23" t="s">
        <v>13</v>
      </c>
      <c r="P19" s="19">
        <v>-0.75</v>
      </c>
      <c r="Q19" s="19">
        <v>0.87</v>
      </c>
    </row>
    <row r="20" hidden="1" spans="1:17">
      <c r="A20" s="2">
        <v>19</v>
      </c>
      <c r="B20" s="11" t="s">
        <v>5</v>
      </c>
      <c r="C20" s="14" t="s">
        <v>54</v>
      </c>
      <c r="D20" s="8" t="s">
        <v>7</v>
      </c>
      <c r="E20" s="9" t="s">
        <v>55</v>
      </c>
      <c r="F20" s="2" t="s">
        <v>95</v>
      </c>
      <c r="H20" s="8" t="s">
        <v>9</v>
      </c>
      <c r="I20" s="23" t="s">
        <v>146</v>
      </c>
      <c r="J20" s="19">
        <v>1.12</v>
      </c>
      <c r="K20" s="19" t="s">
        <v>115</v>
      </c>
      <c r="L20" s="19">
        <v>0.78</v>
      </c>
      <c r="M20" s="19" t="s">
        <v>116</v>
      </c>
      <c r="N20" s="19">
        <v>0</v>
      </c>
      <c r="O20" s="23" t="s">
        <v>9</v>
      </c>
      <c r="P20" s="19">
        <v>4</v>
      </c>
      <c r="Q20" s="19">
        <v>1.12</v>
      </c>
    </row>
    <row r="21" hidden="1" spans="1:17">
      <c r="A21" s="2">
        <v>20</v>
      </c>
      <c r="B21" s="11" t="s">
        <v>5</v>
      </c>
      <c r="C21" s="14" t="s">
        <v>54</v>
      </c>
      <c r="D21" s="8" t="s">
        <v>56</v>
      </c>
      <c r="E21" s="15" t="s">
        <v>57</v>
      </c>
      <c r="F21" s="2" t="s">
        <v>95</v>
      </c>
      <c r="H21" s="8" t="s">
        <v>13</v>
      </c>
      <c r="I21" s="23" t="s">
        <v>143</v>
      </c>
      <c r="J21" s="19">
        <v>0.93</v>
      </c>
      <c r="K21" s="19" t="s">
        <v>135</v>
      </c>
      <c r="L21" s="19">
        <v>0.97</v>
      </c>
      <c r="M21" s="19" t="s">
        <v>116</v>
      </c>
      <c r="N21" s="19">
        <v>-0.75</v>
      </c>
      <c r="O21" s="23" t="s">
        <v>13</v>
      </c>
      <c r="P21" s="19">
        <v>-0.25</v>
      </c>
      <c r="Q21" s="19">
        <v>0.97</v>
      </c>
    </row>
    <row r="22" hidden="1" spans="1:17">
      <c r="A22" s="2">
        <v>21</v>
      </c>
      <c r="B22" s="11" t="s">
        <v>64</v>
      </c>
      <c r="C22" s="14" t="s">
        <v>54</v>
      </c>
      <c r="D22" s="8" t="s">
        <v>56</v>
      </c>
      <c r="E22" s="15" t="s">
        <v>57</v>
      </c>
      <c r="F22" s="2" t="s">
        <v>95</v>
      </c>
      <c r="H22" s="8"/>
      <c r="I22" s="23"/>
      <c r="J22" s="19"/>
      <c r="K22" s="19"/>
      <c r="L22" s="19"/>
      <c r="M22" s="19"/>
      <c r="N22" s="19"/>
      <c r="O22" s="23"/>
      <c r="P22" s="19"/>
      <c r="Q22" s="19"/>
    </row>
    <row r="23" hidden="1" spans="1:17">
      <c r="A23" s="2">
        <v>22</v>
      </c>
      <c r="B23" s="11" t="s">
        <v>5</v>
      </c>
      <c r="C23" s="14" t="s">
        <v>58</v>
      </c>
      <c r="D23" s="8" t="s">
        <v>7</v>
      </c>
      <c r="E23" s="15" t="s">
        <v>59</v>
      </c>
      <c r="F23" s="2" t="s">
        <v>94</v>
      </c>
      <c r="H23" s="8" t="s">
        <v>9</v>
      </c>
      <c r="I23" s="23" t="s">
        <v>148</v>
      </c>
      <c r="J23" s="19">
        <v>0.81</v>
      </c>
      <c r="K23" s="19" t="s">
        <v>118</v>
      </c>
      <c r="L23" s="19">
        <v>1.09</v>
      </c>
      <c r="M23" s="19" t="s">
        <v>116</v>
      </c>
      <c r="N23" s="19">
        <v>-0.5</v>
      </c>
      <c r="O23" s="23" t="s">
        <v>13</v>
      </c>
      <c r="P23" s="19">
        <v>-2.5</v>
      </c>
      <c r="Q23" s="19">
        <v>1.09</v>
      </c>
    </row>
    <row r="24" hidden="1" spans="1:17">
      <c r="A24" s="2">
        <v>23</v>
      </c>
      <c r="B24" s="11" t="s">
        <v>63</v>
      </c>
      <c r="C24" s="14" t="s">
        <v>58</v>
      </c>
      <c r="D24" s="8" t="s">
        <v>7</v>
      </c>
      <c r="E24" s="15" t="s">
        <v>59</v>
      </c>
      <c r="F24" s="2" t="s">
        <v>94</v>
      </c>
      <c r="H24" s="8"/>
      <c r="I24" s="23"/>
      <c r="J24" s="19"/>
      <c r="K24" s="19"/>
      <c r="L24" s="19"/>
      <c r="M24" s="19"/>
      <c r="N24" s="19"/>
      <c r="O24" s="23"/>
      <c r="P24" s="19"/>
      <c r="Q24" s="19"/>
    </row>
    <row r="25" hidden="1" spans="1:17">
      <c r="A25" s="2">
        <v>24</v>
      </c>
      <c r="B25" s="11" t="s">
        <v>5</v>
      </c>
      <c r="C25" s="14" t="s">
        <v>60</v>
      </c>
      <c r="D25" s="8" t="s">
        <v>56</v>
      </c>
      <c r="E25" s="15" t="s">
        <v>61</v>
      </c>
      <c r="F25" s="2" t="s">
        <v>95</v>
      </c>
      <c r="H25" s="8" t="s">
        <v>13</v>
      </c>
      <c r="I25" s="23" t="s">
        <v>150</v>
      </c>
      <c r="J25" s="19">
        <v>1.03</v>
      </c>
      <c r="K25" s="19" t="s">
        <v>139</v>
      </c>
      <c r="L25" s="19">
        <v>0.87</v>
      </c>
      <c r="M25" s="19" t="s">
        <v>116</v>
      </c>
      <c r="N25" s="19">
        <v>-1.25</v>
      </c>
      <c r="O25" s="23" t="s">
        <v>13</v>
      </c>
      <c r="P25" s="19">
        <v>-0.75</v>
      </c>
      <c r="Q25" s="19">
        <v>0.87</v>
      </c>
    </row>
    <row r="26" hidden="1" spans="1:17">
      <c r="A26" s="2">
        <v>25</v>
      </c>
      <c r="B26" s="11" t="s">
        <v>62</v>
      </c>
      <c r="C26" s="14" t="s">
        <v>60</v>
      </c>
      <c r="D26" s="8" t="s">
        <v>56</v>
      </c>
      <c r="E26" s="15" t="s">
        <v>61</v>
      </c>
      <c r="F26" s="2" t="s">
        <v>95</v>
      </c>
      <c r="H26" s="8"/>
      <c r="I26" s="23"/>
      <c r="J26" s="19"/>
      <c r="K26" s="19"/>
      <c r="L26" s="19"/>
      <c r="M26" s="19"/>
      <c r="N26" s="19"/>
      <c r="O26" s="23"/>
      <c r="P26" s="19"/>
      <c r="Q26" s="19"/>
    </row>
    <row r="27" hidden="1" spans="1:17">
      <c r="A27" s="2">
        <v>26</v>
      </c>
      <c r="B27" s="12" t="s">
        <v>29</v>
      </c>
      <c r="C27" s="8" t="s">
        <v>65</v>
      </c>
      <c r="D27" s="8" t="s">
        <v>66</v>
      </c>
      <c r="E27" s="9" t="s">
        <v>67</v>
      </c>
      <c r="F27" s="2" t="s">
        <v>95</v>
      </c>
      <c r="H27" s="8" t="s">
        <v>13</v>
      </c>
      <c r="I27" s="4" t="s">
        <v>134</v>
      </c>
      <c r="J27" s="19">
        <v>1.1</v>
      </c>
      <c r="K27" s="19" t="s">
        <v>119</v>
      </c>
      <c r="L27" s="19">
        <v>0.77</v>
      </c>
      <c r="M27" s="19" t="s">
        <v>116</v>
      </c>
      <c r="N27" s="19">
        <v>0.25</v>
      </c>
      <c r="O27" s="23" t="s">
        <v>13</v>
      </c>
      <c r="P27" s="19">
        <v>-0.25</v>
      </c>
      <c r="Q27" s="19">
        <v>0.77</v>
      </c>
    </row>
    <row r="28" hidden="1" spans="1:17">
      <c r="A28" s="2">
        <v>27</v>
      </c>
      <c r="B28" s="11" t="s">
        <v>5</v>
      </c>
      <c r="C28" s="8" t="s">
        <v>68</v>
      </c>
      <c r="D28" s="8" t="s">
        <v>20</v>
      </c>
      <c r="E28" s="9" t="s">
        <v>69</v>
      </c>
      <c r="F28" s="2" t="s">
        <v>94</v>
      </c>
      <c r="H28" s="8" t="s">
        <v>13</v>
      </c>
      <c r="I28" s="4" t="s">
        <v>143</v>
      </c>
      <c r="J28" s="19">
        <v>1.02</v>
      </c>
      <c r="K28" s="19" t="s">
        <v>127</v>
      </c>
      <c r="L28" s="19">
        <v>0.82</v>
      </c>
      <c r="M28" s="19" t="s">
        <v>116</v>
      </c>
      <c r="N28" s="19">
        <v>-1.5</v>
      </c>
      <c r="O28" s="23" t="s">
        <v>9</v>
      </c>
      <c r="P28" s="19">
        <v>0.5</v>
      </c>
      <c r="Q28" s="19">
        <v>1.02</v>
      </c>
    </row>
    <row r="29" spans="1:17">
      <c r="A29" s="2">
        <v>28</v>
      </c>
      <c r="B29" s="11" t="s">
        <v>5</v>
      </c>
      <c r="C29" s="8" t="s">
        <v>70</v>
      </c>
      <c r="D29" s="8" t="s">
        <v>52</v>
      </c>
      <c r="E29" s="16" t="s">
        <v>71</v>
      </c>
      <c r="F29" s="2" t="s">
        <v>95</v>
      </c>
      <c r="H29" s="8" t="s">
        <v>13</v>
      </c>
      <c r="I29" s="4" t="s">
        <v>138</v>
      </c>
      <c r="J29" s="19">
        <v>0.8</v>
      </c>
      <c r="K29" s="19" t="s">
        <v>115</v>
      </c>
      <c r="L29" s="19">
        <v>1.05</v>
      </c>
      <c r="M29" s="19" t="s">
        <v>123</v>
      </c>
      <c r="N29" s="19">
        <v>0</v>
      </c>
      <c r="O29" s="23" t="s">
        <v>13</v>
      </c>
      <c r="P29" s="19">
        <v>-1</v>
      </c>
      <c r="Q29" s="19">
        <v>1.05</v>
      </c>
    </row>
    <row r="30" hidden="1" spans="1:17">
      <c r="A30" s="2">
        <v>29</v>
      </c>
      <c r="B30" s="11" t="s">
        <v>63</v>
      </c>
      <c r="C30" s="8" t="s">
        <v>70</v>
      </c>
      <c r="D30" s="8" t="s">
        <v>52</v>
      </c>
      <c r="E30" s="16" t="s">
        <v>71</v>
      </c>
      <c r="F30" s="2" t="s">
        <v>95</v>
      </c>
      <c r="H30" s="8"/>
      <c r="I30" s="4"/>
      <c r="J30" s="19"/>
      <c r="K30" s="19"/>
      <c r="L30" s="19"/>
      <c r="M30" s="19"/>
      <c r="N30" s="19"/>
      <c r="O30" s="23"/>
      <c r="P30" s="19"/>
      <c r="Q30" s="19"/>
    </row>
    <row r="31" hidden="1" spans="1:17">
      <c r="A31" s="2">
        <v>30</v>
      </c>
      <c r="B31" s="7" t="s">
        <v>14</v>
      </c>
      <c r="C31" s="8" t="s">
        <v>74</v>
      </c>
      <c r="D31" s="8" t="s">
        <v>75</v>
      </c>
      <c r="E31" s="9" t="s">
        <v>76</v>
      </c>
      <c r="F31" s="2" t="s">
        <v>95</v>
      </c>
      <c r="H31" s="8" t="s">
        <v>9</v>
      </c>
      <c r="I31" s="4" t="s">
        <v>114</v>
      </c>
      <c r="J31" s="19">
        <v>0.95</v>
      </c>
      <c r="K31" s="19" t="s">
        <v>139</v>
      </c>
      <c r="L31" s="19">
        <v>0.85</v>
      </c>
      <c r="M31" s="19" t="s">
        <v>116</v>
      </c>
      <c r="N31" s="19">
        <v>-1.25</v>
      </c>
      <c r="O31" s="23" t="s">
        <v>9</v>
      </c>
      <c r="P31" s="19">
        <v>2.25</v>
      </c>
      <c r="Q31" s="19">
        <v>0.95</v>
      </c>
    </row>
    <row r="32" hidden="1" spans="1:17">
      <c r="A32" s="2">
        <v>31</v>
      </c>
      <c r="B32" s="7" t="s">
        <v>14</v>
      </c>
      <c r="C32" s="8" t="s">
        <v>77</v>
      </c>
      <c r="D32" s="8" t="s">
        <v>78</v>
      </c>
      <c r="E32" s="9" t="s">
        <v>79</v>
      </c>
      <c r="F32" s="2" t="s">
        <v>95</v>
      </c>
      <c r="H32" s="8" t="s">
        <v>13</v>
      </c>
      <c r="I32" s="4" t="s">
        <v>134</v>
      </c>
      <c r="J32" s="19">
        <v>0.97</v>
      </c>
      <c r="K32" s="19" t="s">
        <v>121</v>
      </c>
      <c r="L32" s="19">
        <v>0.82</v>
      </c>
      <c r="M32" s="19" t="s">
        <v>116</v>
      </c>
      <c r="N32" s="19">
        <v>0.5</v>
      </c>
      <c r="O32" s="23" t="s">
        <v>13</v>
      </c>
      <c r="P32" s="19">
        <v>-0.5</v>
      </c>
      <c r="Q32" s="19">
        <v>0.82</v>
      </c>
    </row>
    <row r="33" spans="1:17">
      <c r="A33" s="2">
        <v>32</v>
      </c>
      <c r="B33" s="17" t="s">
        <v>62</v>
      </c>
      <c r="C33" s="8" t="s">
        <v>72</v>
      </c>
      <c r="D33" s="8" t="s">
        <v>56</v>
      </c>
      <c r="E33" s="16" t="s">
        <v>73</v>
      </c>
      <c r="F33" s="2" t="s">
        <v>94</v>
      </c>
      <c r="H33" s="8" t="s">
        <v>13</v>
      </c>
      <c r="I33" s="4" t="s">
        <v>126</v>
      </c>
      <c r="J33" s="19">
        <v>0.85</v>
      </c>
      <c r="K33" s="19" t="s">
        <v>139</v>
      </c>
      <c r="L33" s="19">
        <v>1.05</v>
      </c>
      <c r="M33" s="19" t="s">
        <v>123</v>
      </c>
      <c r="N33" s="19">
        <v>-1.25</v>
      </c>
      <c r="O33" s="23" t="s">
        <v>9</v>
      </c>
      <c r="P33" s="19">
        <v>1.25</v>
      </c>
      <c r="Q33" s="19">
        <v>0.85</v>
      </c>
    </row>
    <row r="34" hidden="1" spans="1:17">
      <c r="A34" s="2">
        <v>33</v>
      </c>
      <c r="B34" s="17" t="s">
        <v>63</v>
      </c>
      <c r="C34" s="8" t="s">
        <v>72</v>
      </c>
      <c r="D34" s="8" t="s">
        <v>56</v>
      </c>
      <c r="E34" s="16" t="s">
        <v>73</v>
      </c>
      <c r="F34" s="2" t="s">
        <v>94</v>
      </c>
      <c r="H34" s="8"/>
      <c r="I34" s="4"/>
      <c r="J34" s="19"/>
      <c r="K34" s="19"/>
      <c r="L34" s="19"/>
      <c r="M34" s="19"/>
      <c r="N34" s="19"/>
      <c r="O34" s="23"/>
      <c r="P34" s="19"/>
      <c r="Q34" s="19"/>
    </row>
    <row r="35" hidden="1" spans="1:17">
      <c r="A35" s="2">
        <v>34</v>
      </c>
      <c r="B35" s="17" t="s">
        <v>5</v>
      </c>
      <c r="C35" s="8" t="s">
        <v>72</v>
      </c>
      <c r="D35" s="8" t="s">
        <v>56</v>
      </c>
      <c r="E35" s="16" t="s">
        <v>73</v>
      </c>
      <c r="F35" s="2" t="s">
        <v>94</v>
      </c>
      <c r="H35" s="8"/>
      <c r="I35" s="4"/>
      <c r="J35" s="19"/>
      <c r="K35" s="19"/>
      <c r="L35" s="19"/>
      <c r="M35" s="19"/>
      <c r="N35" s="19"/>
      <c r="O35" s="23"/>
      <c r="P35" s="19"/>
      <c r="Q35" s="19"/>
    </row>
    <row r="36" spans="1:17">
      <c r="A36" s="2">
        <v>35</v>
      </c>
      <c r="B36" s="18" t="s">
        <v>64</v>
      </c>
      <c r="C36" s="8" t="s">
        <v>77</v>
      </c>
      <c r="D36" s="8" t="s">
        <v>25</v>
      </c>
      <c r="E36" s="10" t="s">
        <v>80</v>
      </c>
      <c r="F36" s="2" t="s">
        <v>94</v>
      </c>
      <c r="H36" s="8" t="s">
        <v>9</v>
      </c>
      <c r="I36" s="4" t="s">
        <v>151</v>
      </c>
      <c r="J36" s="19">
        <v>0.85</v>
      </c>
      <c r="K36" s="19" t="s">
        <v>135</v>
      </c>
      <c r="L36" s="19">
        <v>0.95</v>
      </c>
      <c r="M36" s="19" t="s">
        <v>123</v>
      </c>
      <c r="N36" s="19">
        <v>-0.75</v>
      </c>
      <c r="O36" s="23" t="s">
        <v>13</v>
      </c>
      <c r="P36" s="19">
        <v>-1.25</v>
      </c>
      <c r="Q36" s="19">
        <v>0.95</v>
      </c>
    </row>
    <row r="37" hidden="1" spans="1:17">
      <c r="A37" s="2">
        <v>36</v>
      </c>
      <c r="B37" s="18" t="s">
        <v>64</v>
      </c>
      <c r="C37" s="8" t="s">
        <v>77</v>
      </c>
      <c r="D37" s="8" t="s">
        <v>25</v>
      </c>
      <c r="E37" s="9" t="s">
        <v>81</v>
      </c>
      <c r="F37" s="2" t="s">
        <v>95</v>
      </c>
      <c r="H37" s="8" t="s">
        <v>9</v>
      </c>
      <c r="I37" s="4" t="s">
        <v>146</v>
      </c>
      <c r="J37" s="19">
        <v>0.87</v>
      </c>
      <c r="K37" s="19" t="s">
        <v>139</v>
      </c>
      <c r="L37" s="19">
        <v>0.92</v>
      </c>
      <c r="M37" s="19" t="s">
        <v>116</v>
      </c>
      <c r="N37" s="19">
        <v>-1.25</v>
      </c>
      <c r="O37" s="23" t="s">
        <v>9</v>
      </c>
      <c r="P37" s="19">
        <v>5.25</v>
      </c>
      <c r="Q37" s="19">
        <v>0.87</v>
      </c>
    </row>
  </sheetData>
  <autoFilter ref="A1:Q37">
    <filterColumn colId="12">
      <customFilters>
        <customFilter operator="equal" val="是"/>
      </customFilters>
    </filterColumn>
    <extLst/>
  </autoFilter>
  <mergeCells count="1">
    <mergeCell ref="J1:L1"/>
  </mergeCells>
  <conditionalFormatting sqref="F22">
    <cfRule type="containsText" dxfId="4" priority="20" operator="between" text="红">
      <formula>NOT(ISERROR(SEARCH("红",F22)))</formula>
    </cfRule>
    <cfRule type="containsText" dxfId="3" priority="19" operator="between" text="黑">
      <formula>NOT(ISERROR(SEARCH("黑",F22)))</formula>
    </cfRule>
  </conditionalFormatting>
  <conditionalFormatting sqref="F24">
    <cfRule type="containsText" dxfId="4" priority="17" operator="between" text="红">
      <formula>NOT(ISERROR(SEARCH("红",F24)))</formula>
    </cfRule>
    <cfRule type="containsText" dxfId="3" priority="16" operator="between" text="黑">
      <formula>NOT(ISERROR(SEARCH("黑",F24)))</formula>
    </cfRule>
  </conditionalFormatting>
  <conditionalFormatting sqref="F26">
    <cfRule type="containsText" dxfId="4" priority="14" operator="between" text="红">
      <formula>NOT(ISERROR(SEARCH("红",F26)))</formula>
    </cfRule>
    <cfRule type="containsText" dxfId="3" priority="13" operator="between" text="黑">
      <formula>NOT(ISERROR(SEARCH("黑",F26)))</formula>
    </cfRule>
  </conditionalFormatting>
  <conditionalFormatting sqref="F30">
    <cfRule type="containsText" dxfId="4" priority="12" operator="between" text="红">
      <formula>NOT(ISERROR(SEARCH("红",F30)))</formula>
    </cfRule>
    <cfRule type="containsText" dxfId="3" priority="11" operator="between" text="黑">
      <formula>NOT(ISERROR(SEARCH("黑",F30)))</formula>
    </cfRule>
  </conditionalFormatting>
  <conditionalFormatting sqref="F34">
    <cfRule type="containsText" dxfId="4" priority="8" operator="between" text="红">
      <formula>NOT(ISERROR(SEARCH("红",F34)))</formula>
    </cfRule>
    <cfRule type="containsText" dxfId="3" priority="6" operator="between" text="黑">
      <formula>NOT(ISERROR(SEARCH("黑",F34)))</formula>
    </cfRule>
  </conditionalFormatting>
  <conditionalFormatting sqref="F35">
    <cfRule type="containsText" dxfId="4" priority="7" operator="between" text="红">
      <formula>NOT(ISERROR(SEARCH("红",F35)))</formula>
    </cfRule>
    <cfRule type="containsText" dxfId="3" priority="5" operator="between" text="黑">
      <formula>NOT(ISERROR(SEARCH("黑",F35)))</formula>
    </cfRule>
  </conditionalFormatting>
  <conditionalFormatting sqref="M2:M37">
    <cfRule type="containsText" dxfId="3" priority="24" operator="between" text="是">
      <formula>NOT(ISERROR(SEARCH("是",M2)))</formula>
    </cfRule>
  </conditionalFormatting>
  <conditionalFormatting sqref="F2:F21 F23 F25 F27:F29 F31:F33 F36:F37">
    <cfRule type="containsText" dxfId="3" priority="25" operator="between" text="黑">
      <formula>NOT(ISERROR(SEARCH("黑",F2)))</formula>
    </cfRule>
    <cfRule type="containsText" dxfId="4" priority="26" operator="between" text="红">
      <formula>NOT(ISERROR(SEARCH("红",F2)))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</vt:lpstr>
      <vt:lpstr>统计</vt:lpstr>
      <vt:lpstr>按推荐全统计</vt:lpstr>
      <vt:lpstr>正向不划线+反划线</vt:lpstr>
      <vt:lpstr>只统计未划线</vt:lpstr>
      <vt:lpstr>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甜甜圈</dc:creator>
  <cp:lastModifiedBy>Administrator</cp:lastModifiedBy>
  <dcterms:created xsi:type="dcterms:W3CDTF">2015-06-05T18:19:00Z</dcterms:created>
  <dcterms:modified xsi:type="dcterms:W3CDTF">2020-07-10T10:17:22Z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