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Templater\Documentatie\"/>
    </mc:Choice>
  </mc:AlternateContent>
  <xr:revisionPtr revIDLastSave="0" documentId="13_ncr:1_{9032DABD-4CE4-407B-9943-2126D3A9E7DA}" xr6:coauthVersionLast="47" xr6:coauthVersionMax="47" xr10:uidLastSave="{00000000-0000-0000-0000-000000000000}"/>
  <bookViews>
    <workbookView xWindow="-108" yWindow="-108" windowWidth="23256" windowHeight="12456" xr2:uid="{E34AC782-7D53-43E9-8047-0B626BB004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BK25" i="1" s="1"/>
  <c r="P25" i="1" l="1"/>
  <c r="R25" i="1"/>
  <c r="S25" i="1"/>
  <c r="Q25" i="1"/>
  <c r="AQ25" i="1"/>
  <c r="AZ25" i="1"/>
  <c r="BA25" i="1"/>
  <c r="BB25" i="1"/>
  <c r="T25" i="1"/>
  <c r="BC25" i="1"/>
  <c r="AB25" i="1"/>
  <c r="AC25" i="1"/>
  <c r="E25" i="1"/>
  <c r="AD25" i="1"/>
  <c r="F25" i="1"/>
  <c r="AE25" i="1"/>
  <c r="G25" i="1"/>
  <c r="AN25" i="1"/>
  <c r="H25" i="1"/>
  <c r="AO25" i="1"/>
  <c r="I25" i="1"/>
  <c r="AP25" i="1"/>
  <c r="BF25" i="1"/>
  <c r="K25" i="1"/>
  <c r="W25" i="1"/>
  <c r="AI25" i="1"/>
  <c r="AU25" i="1"/>
  <c r="BG25" i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L25" i="1"/>
  <c r="X25" i="1"/>
  <c r="AJ25" i="1"/>
  <c r="AV25" i="1"/>
  <c r="BH25" i="1"/>
  <c r="M25" i="1"/>
  <c r="Y25" i="1"/>
  <c r="AK25" i="1"/>
  <c r="AW25" i="1"/>
  <c r="BI25" i="1"/>
  <c r="N25" i="1"/>
  <c r="Z25" i="1"/>
  <c r="AL25" i="1"/>
  <c r="AX25" i="1"/>
  <c r="BJ25" i="1"/>
  <c r="AF25" i="1"/>
  <c r="AR25" i="1"/>
  <c r="BD25" i="1"/>
  <c r="U25" i="1"/>
  <c r="AG25" i="1"/>
  <c r="AS25" i="1"/>
  <c r="BE25" i="1"/>
  <c r="J25" i="1"/>
  <c r="V25" i="1"/>
  <c r="AH25" i="1"/>
  <c r="AT25" i="1"/>
  <c r="O25" i="1"/>
  <c r="AA25" i="1"/>
  <c r="AM25" i="1"/>
  <c r="AY25" i="1"/>
  <c r="BE24" i="1" l="1"/>
  <c r="BF24" i="1" s="1"/>
  <c r="BG24" i="1" s="1"/>
  <c r="BH24" i="1" s="1"/>
  <c r="BI24" i="1" s="1"/>
  <c r="BJ24" i="1" s="1"/>
  <c r="BK24" i="1" s="1"/>
</calcChain>
</file>

<file path=xl/sharedStrings.xml><?xml version="1.0" encoding="utf-8"?>
<sst xmlns="http://schemas.openxmlformats.org/spreadsheetml/2006/main" count="97" uniqueCount="83">
  <si>
    <t>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</si>
  <si>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</si>
  <si>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</si>
  <si>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</si>
  <si>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</si>
  <si>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</si>
  <si>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</si>
  <si>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</si>
  <si>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</si>
  <si>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</si>
  <si>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</si>
  <si>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</si>
  <si>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</si>
  <si>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</si>
  <si>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</si>
  <si>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</si>
  <si>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</si>
  <si>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</si>
  <si>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</si>
  <si>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</si>
  <si>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</si>
  <si>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</si>
  <si>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</si>
  <si>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</si>
  <si>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</si>
  <si>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</si>
  <si>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</si>
  <si>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</si>
  <si>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</si>
  <si>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</si>
  <si>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</si>
  <si>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</si>
  <si>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</si>
  <si>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</si>
  <si>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</si>
  <si>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</si>
  <si>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</si>
  <si>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</si>
  <si>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</si>
  <si>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</si>
  <si>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</si>
  <si>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</si>
  <si>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</si>
  <si>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</si>
  <si>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</si>
  <si>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</si>
  <si>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</si>
  <si>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</si>
  <si>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</si>
  <si>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</si>
  <si>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</si>
  <si>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</si>
  <si>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</si>
  <si>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</si>
  <si>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</si>
  <si>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</si>
  <si>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</si>
  <si>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</si>
  <si>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</si>
  <si>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</si>
  <si>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</si>
  <si>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</si>
  <si>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</si>
  <si>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</si>
  <si>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Database</t>
  </si>
  <si>
    <t>PDO-connectie</t>
  </si>
  <si>
    <t>Inlog scherm</t>
  </si>
  <si>
    <t>Registreer scherm</t>
  </si>
  <si>
    <t>CV Onderdelen</t>
  </si>
  <si>
    <t>Inlognaam zien</t>
  </si>
  <si>
    <t>Remaining Effort</t>
  </si>
  <si>
    <t>Ideal Trend</t>
  </si>
  <si>
    <t>CRUD1</t>
  </si>
  <si>
    <t>CRUD2</t>
  </si>
  <si>
    <t>Wireframes</t>
  </si>
  <si>
    <t>ERD</t>
  </si>
  <si>
    <t>Class Diagram</t>
  </si>
  <si>
    <t>Trello Backlog &amp; Tasks Setup</t>
  </si>
  <si>
    <t>Account settings</t>
  </si>
  <si>
    <t>Download PDF</t>
  </si>
  <si>
    <t>Index, Signup</t>
  </si>
  <si>
    <t>CV Omgeving (Client)</t>
  </si>
  <si>
    <t>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</si>
</sst>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Blad1!$B$24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Blad1!$D$5:$BK$5</c:f>
              <c:strCache>
                <c:ptCount val="6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</c:strCache>
            </c:strRef>
          </c:cat>
          <c:val>
            <c:numRef>
              <c:f>Blad1!$D$24:$BK$24</c:f>
              <c:numCache>
                <c:formatCode>General</c:formatCode>
                <c:ptCount val="60"/>
                <c:pt idx="0">
                  <c:v>60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52</c:v>
                </c:pt>
                <c:pt idx="7">
                  <c:v>51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45</c:v>
                </c:pt>
                <c:pt idx="13">
                  <c:v>42</c:v>
                </c:pt>
                <c:pt idx="14">
                  <c:v>39</c:v>
                </c:pt>
                <c:pt idx="15">
                  <c:v>40</c:v>
                </c:pt>
                <c:pt idx="16">
                  <c:v>35</c:v>
                </c:pt>
                <c:pt idx="17">
                  <c:v>38</c:v>
                </c:pt>
                <c:pt idx="18">
                  <c:v>35</c:v>
                </c:pt>
                <c:pt idx="19">
                  <c:v>37</c:v>
                </c:pt>
                <c:pt idx="20">
                  <c:v>35</c:v>
                </c:pt>
                <c:pt idx="21">
                  <c:v>34</c:v>
                </c:pt>
                <c:pt idx="22">
                  <c:v>32</c:v>
                </c:pt>
                <c:pt idx="23">
                  <c:v>27</c:v>
                </c:pt>
                <c:pt idx="24">
                  <c:v>31</c:v>
                </c:pt>
                <c:pt idx="25">
                  <c:v>29</c:v>
                </c:pt>
                <c:pt idx="26">
                  <c:v>29</c:v>
                </c:pt>
                <c:pt idx="27">
                  <c:v>26</c:v>
                </c:pt>
                <c:pt idx="28">
                  <c:v>27</c:v>
                </c:pt>
                <c:pt idx="29">
                  <c:v>26</c:v>
                </c:pt>
                <c:pt idx="30">
                  <c:v>27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28</c:v>
                </c:pt>
                <c:pt idx="35">
                  <c:v>27</c:v>
                </c:pt>
                <c:pt idx="36">
                  <c:v>25</c:v>
                </c:pt>
                <c:pt idx="37">
                  <c:v>22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6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5-4548-AB4C-DEDAA3ECA50D}"/>
            </c:ext>
          </c:extLst>
        </c:ser>
        <c:ser>
          <c:idx val="1"/>
          <c:order val="1"/>
          <c:tx>
            <c:strRef>
              <c:f>Blad1!$B$25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Blad1!$D$5:$BK$5</c:f>
              <c:strCache>
                <c:ptCount val="6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</c:strCache>
            </c:strRef>
          </c:cat>
          <c:val>
            <c:numRef>
              <c:f>Blad1!$D$25:$BK$25</c:f>
              <c:numCache>
                <c:formatCode>General</c:formatCode>
                <c:ptCount val="60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50</c:v>
                </c:pt>
                <c:pt idx="11">
                  <c:v>49</c:v>
                </c:pt>
                <c:pt idx="12">
                  <c:v>48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38</c:v>
                </c:pt>
                <c:pt idx="23">
                  <c:v>37</c:v>
                </c:pt>
                <c:pt idx="24">
                  <c:v>36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23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17</c:v>
                </c:pt>
                <c:pt idx="44">
                  <c:v>16</c:v>
                </c:pt>
                <c:pt idx="45">
                  <c:v>15</c:v>
                </c:pt>
                <c:pt idx="46">
                  <c:v>14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5-4548-AB4C-DEDAA3ECA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694544"/>
        <c:axId val="493694896"/>
      </c:lineChart>
      <c:catAx>
        <c:axId val="4936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694896"/>
        <c:crosses val="autoZero"/>
        <c:auto val="1"/>
        <c:lblAlgn val="ctr"/>
        <c:lblOffset val="100"/>
        <c:noMultiLvlLbl val="0"/>
      </c:catAx>
      <c:valAx>
        <c:axId val="4936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6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179070</xdr:rowOff>
    </xdr:from>
    <xdr:to>
      <xdr:col>13</xdr:col>
      <xdr:colOff>0</xdr:colOff>
      <xdr:row>47</xdr:row>
      <xdr:rowOff>175260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48E4EAC-51ED-095A-6813-99736570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C6C7-E02C-4509-B8EE-0C7EEB5D0B6F}">
  <dimension ref="B2:BK25"/>
  <sheetViews>
    <sheetView tabSelected="1" workbookViewId="0">
      <selection activeCell="D15" sqref="D15"/>
    </sheetView>
  </sheetViews>
  <sheetFormatPr defaultRowHeight="14.4" x14ac:dyDescent="0.3"/>
  <cols>
    <col min="1" max="1" width="3" customWidth="1"/>
    <col min="2" max="2" width="17.77734375" customWidth="1"/>
    <col min="3" max="3" width="17.88671875" customWidth="1"/>
    <col min="4" max="4" width="13.44140625" customWidth="1"/>
    <col min="66" max="66" width="8.88671875" customWidth="1"/>
    <col min="67" max="67" width="9.109375" customWidth="1"/>
  </cols>
  <sheetData>
    <row r="2" spans="2:63" ht="23.4" x14ac:dyDescent="0.45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63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2:63" x14ac:dyDescent="0.3">
      <c r="B4" s="20" t="s">
        <v>1</v>
      </c>
      <c r="C4" s="20" t="s">
        <v>2</v>
      </c>
      <c r="D4" s="4" t="s">
        <v>3</v>
      </c>
      <c r="E4" s="5">
        <v>45035</v>
      </c>
      <c r="F4" s="5">
        <v>45036</v>
      </c>
      <c r="G4" s="5">
        <v>45037</v>
      </c>
      <c r="H4" s="5">
        <v>45038</v>
      </c>
      <c r="I4" s="5">
        <v>45039</v>
      </c>
      <c r="J4" s="5">
        <v>45040</v>
      </c>
      <c r="K4" s="5">
        <v>45041</v>
      </c>
      <c r="L4" s="5">
        <v>45042</v>
      </c>
      <c r="M4" s="5">
        <v>45043</v>
      </c>
      <c r="N4" s="5">
        <v>45044</v>
      </c>
      <c r="O4" s="5">
        <v>45045</v>
      </c>
      <c r="P4" s="5">
        <v>45046</v>
      </c>
      <c r="Q4" s="5">
        <v>45047</v>
      </c>
      <c r="R4" s="5">
        <v>45048</v>
      </c>
      <c r="S4" s="5">
        <v>45049</v>
      </c>
      <c r="T4" s="5">
        <v>45050</v>
      </c>
      <c r="U4" s="5">
        <v>45051</v>
      </c>
      <c r="V4" s="5">
        <v>45052</v>
      </c>
      <c r="W4" s="5">
        <v>45053</v>
      </c>
      <c r="X4" s="5">
        <v>45054</v>
      </c>
      <c r="Y4" s="5">
        <v>45055</v>
      </c>
      <c r="Z4" s="5">
        <v>45056</v>
      </c>
      <c r="AA4" s="5">
        <v>45057</v>
      </c>
      <c r="AB4" s="5">
        <v>45058</v>
      </c>
      <c r="AC4" s="5">
        <v>45059</v>
      </c>
      <c r="AD4" s="5">
        <v>45060</v>
      </c>
      <c r="AE4" s="5">
        <v>45061</v>
      </c>
      <c r="AF4" s="5">
        <v>45062</v>
      </c>
      <c r="AG4" s="5">
        <v>45063</v>
      </c>
      <c r="AH4" s="5">
        <v>45064</v>
      </c>
      <c r="AI4" s="5">
        <v>45065</v>
      </c>
      <c r="AJ4" s="5">
        <v>45066</v>
      </c>
      <c r="AK4" s="5">
        <v>45067</v>
      </c>
      <c r="AL4" s="5">
        <v>45068</v>
      </c>
      <c r="AM4" s="5">
        <v>45069</v>
      </c>
      <c r="AN4" s="5">
        <v>45070</v>
      </c>
      <c r="AO4" s="5">
        <v>45071</v>
      </c>
      <c r="AP4" s="5">
        <v>45072</v>
      </c>
      <c r="AQ4" s="5">
        <v>45073</v>
      </c>
      <c r="AR4" s="5">
        <v>45074</v>
      </c>
      <c r="AS4" s="5">
        <v>45075</v>
      </c>
      <c r="AT4" s="5">
        <v>45076</v>
      </c>
      <c r="AU4" s="5">
        <v>45077</v>
      </c>
      <c r="AV4" s="5">
        <v>45078</v>
      </c>
      <c r="AW4" s="5">
        <v>45079</v>
      </c>
      <c r="AX4" s="5">
        <v>45080</v>
      </c>
      <c r="AY4" s="5">
        <v>45081</v>
      </c>
      <c r="AZ4" s="5">
        <v>45082</v>
      </c>
      <c r="BA4" s="5">
        <v>45083</v>
      </c>
      <c r="BB4" s="5">
        <v>45084</v>
      </c>
      <c r="BC4" s="5">
        <v>45085</v>
      </c>
      <c r="BD4" s="5">
        <v>45086</v>
      </c>
      <c r="BE4" s="5">
        <v>45087</v>
      </c>
      <c r="BF4" s="5">
        <v>45088</v>
      </c>
      <c r="BG4" s="5">
        <v>45089</v>
      </c>
      <c r="BH4" s="5">
        <v>45090</v>
      </c>
      <c r="BI4" s="5">
        <v>45091</v>
      </c>
      <c r="BJ4" s="5">
        <v>45092</v>
      </c>
      <c r="BK4" s="5">
        <v>45093</v>
      </c>
    </row>
    <row r="5" spans="2:63" x14ac:dyDescent="0.3">
      <c r="B5" s="21"/>
      <c r="C5" s="21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  <c r="BB5" s="5" t="s">
        <v>54</v>
      </c>
      <c r="BC5" s="5" t="s">
        <v>55</v>
      </c>
      <c r="BD5" s="5" t="s">
        <v>56</v>
      </c>
      <c r="BE5" s="5" t="s">
        <v>57</v>
      </c>
      <c r="BF5" s="5" t="s">
        <v>58</v>
      </c>
      <c r="BG5" s="5" t="s">
        <v>59</v>
      </c>
      <c r="BH5" s="5" t="s">
        <v>60</v>
      </c>
      <c r="BI5" s="5" t="s">
        <v>61</v>
      </c>
      <c r="BJ5" s="5" t="s">
        <v>62</v>
      </c>
      <c r="BK5" s="5" t="s">
        <v>63</v>
      </c>
    </row>
    <row r="6" spans="2:63" x14ac:dyDescent="0.3">
      <c r="B6" s="1" t="s">
        <v>80</v>
      </c>
      <c r="C6" s="1" t="s">
        <v>80</v>
      </c>
      <c r="D6" s="9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</v>
      </c>
      <c r="R6" s="2">
        <v>2</v>
      </c>
      <c r="S6" s="2">
        <v>1</v>
      </c>
      <c r="T6" s="2">
        <v>1</v>
      </c>
      <c r="U6" s="2">
        <v>-1</v>
      </c>
      <c r="V6" s="2">
        <v>1</v>
      </c>
      <c r="W6" s="2">
        <v>-1</v>
      </c>
      <c r="X6" s="2">
        <v>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2:63" x14ac:dyDescent="0.3">
      <c r="B7" s="1" t="s">
        <v>81</v>
      </c>
      <c r="C7" s="1" t="s">
        <v>81</v>
      </c>
      <c r="D7" s="9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>
        <v>2</v>
      </c>
      <c r="AA7" s="2"/>
      <c r="AB7" s="2"/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1</v>
      </c>
      <c r="AP7" s="2">
        <v>1</v>
      </c>
      <c r="AQ7" s="2"/>
      <c r="AR7" s="2"/>
      <c r="AS7" s="2">
        <v>1</v>
      </c>
      <c r="AT7" s="2"/>
      <c r="AU7" s="2"/>
      <c r="AV7" s="2"/>
      <c r="AW7" s="2">
        <v>1</v>
      </c>
      <c r="AX7" s="2"/>
      <c r="AY7" s="2"/>
      <c r="AZ7" s="2"/>
      <c r="BA7" s="2"/>
      <c r="BB7" s="2"/>
      <c r="BC7" s="2">
        <v>1</v>
      </c>
      <c r="BD7" s="2"/>
      <c r="BE7" s="2"/>
      <c r="BF7" s="2"/>
      <c r="BG7" s="2"/>
      <c r="BH7" s="2"/>
      <c r="BI7" s="2"/>
      <c r="BJ7" s="2"/>
      <c r="BK7" s="2"/>
    </row>
    <row r="8" spans="2:63" x14ac:dyDescent="0.3">
      <c r="B8" s="1" t="s">
        <v>64</v>
      </c>
      <c r="C8" s="1" t="s">
        <v>64</v>
      </c>
      <c r="D8" s="9">
        <v>4</v>
      </c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>
        <v>3</v>
      </c>
      <c r="P8" s="2"/>
      <c r="Q8" s="2"/>
      <c r="R8" s="2"/>
      <c r="S8" s="2"/>
      <c r="T8" s="2"/>
      <c r="U8" s="2"/>
      <c r="V8" s="2"/>
      <c r="W8" s="2"/>
      <c r="X8" s="2">
        <v>-1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2:63" x14ac:dyDescent="0.3">
      <c r="B9" s="1" t="s">
        <v>65</v>
      </c>
      <c r="C9" s="1" t="s">
        <v>65</v>
      </c>
      <c r="D9" s="9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2:63" x14ac:dyDescent="0.3">
      <c r="B10" s="1" t="s">
        <v>66</v>
      </c>
      <c r="C10" s="1" t="s">
        <v>66</v>
      </c>
      <c r="D10" s="9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2"/>
      <c r="S10" s="2">
        <v>-1</v>
      </c>
      <c r="T10" s="2">
        <v>2</v>
      </c>
      <c r="U10" s="2">
        <v>-1</v>
      </c>
      <c r="V10" s="2">
        <v>1</v>
      </c>
      <c r="W10" s="2">
        <v>-1</v>
      </c>
      <c r="X10" s="2">
        <v>1</v>
      </c>
      <c r="Y10" s="2"/>
      <c r="Z10" s="2"/>
      <c r="AA10" s="2"/>
      <c r="AB10" s="2"/>
      <c r="AC10" s="2"/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2:63" x14ac:dyDescent="0.3">
      <c r="B11" s="1" t="s">
        <v>67</v>
      </c>
      <c r="C11" s="1" t="s">
        <v>67</v>
      </c>
      <c r="D11" s="9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</v>
      </c>
      <c r="S11" s="2">
        <v>-1</v>
      </c>
      <c r="T11" s="2">
        <v>2</v>
      </c>
      <c r="U11" s="2">
        <v>-1</v>
      </c>
      <c r="V11" s="2">
        <v>1</v>
      </c>
      <c r="W11" s="2">
        <v>-1</v>
      </c>
      <c r="X11" s="2">
        <v>1</v>
      </c>
      <c r="Y11" s="2"/>
      <c r="Z11" s="2"/>
      <c r="AA11" s="2"/>
      <c r="AB11" s="2"/>
      <c r="AC11" s="2"/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2:63" x14ac:dyDescent="0.3">
      <c r="B12" s="1" t="s">
        <v>82</v>
      </c>
      <c r="C12" s="1" t="s">
        <v>82</v>
      </c>
      <c r="D12" s="9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2:63" x14ac:dyDescent="0.3">
      <c r="B13" s="1" t="s">
        <v>68</v>
      </c>
      <c r="C13" s="1" t="s">
        <v>68</v>
      </c>
      <c r="D13" s="9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3</v>
      </c>
      <c r="AQ13" s="2"/>
      <c r="AR13" s="2"/>
      <c r="AS13" s="2"/>
      <c r="AT13" s="2"/>
      <c r="AU13" s="2"/>
      <c r="AV13" s="2">
        <v>1</v>
      </c>
      <c r="AW13" s="2"/>
      <c r="AX13" s="2"/>
      <c r="AY13" s="2"/>
      <c r="AZ13" s="2"/>
      <c r="BA13" s="2"/>
      <c r="BB13" s="2">
        <v>1</v>
      </c>
      <c r="BC13" s="2"/>
      <c r="BD13" s="2">
        <v>1</v>
      </c>
      <c r="BE13" s="2"/>
      <c r="BF13" s="2"/>
      <c r="BG13" s="2"/>
      <c r="BH13" s="2"/>
      <c r="BI13" s="2"/>
      <c r="BJ13" s="2"/>
      <c r="BK13" s="2"/>
    </row>
    <row r="14" spans="2:63" x14ac:dyDescent="0.3">
      <c r="B14" s="1" t="s">
        <v>69</v>
      </c>
      <c r="C14" s="1" t="s">
        <v>69</v>
      </c>
      <c r="D14" s="9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2:63" x14ac:dyDescent="0.3">
      <c r="B15" s="1" t="s">
        <v>79</v>
      </c>
      <c r="C15" s="1" t="s">
        <v>79</v>
      </c>
      <c r="D15" s="9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>
        <v>2</v>
      </c>
    </row>
    <row r="16" spans="2:63" x14ac:dyDescent="0.3">
      <c r="B16" s="1" t="s">
        <v>78</v>
      </c>
      <c r="C16" s="1" t="s">
        <v>78</v>
      </c>
      <c r="D16" s="9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-3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s="2">
        <v>1</v>
      </c>
      <c r="AO16" s="2">
        <v>1</v>
      </c>
      <c r="AP16" s="2">
        <v>1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2:63" x14ac:dyDescent="0.3">
      <c r="B17" s="3" t="s">
        <v>72</v>
      </c>
      <c r="C17" s="2" t="s">
        <v>72</v>
      </c>
      <c r="D17" s="9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4</v>
      </c>
      <c r="AB17" s="2">
        <v>-1</v>
      </c>
      <c r="AC17" s="2">
        <v>1</v>
      </c>
      <c r="AD17" s="2">
        <v>-1</v>
      </c>
      <c r="AE17" s="2">
        <v>1</v>
      </c>
      <c r="AF17" s="2">
        <v>-1</v>
      </c>
      <c r="AG17" s="2">
        <v>1</v>
      </c>
      <c r="AH17" s="2">
        <v>-1</v>
      </c>
      <c r="AI17" s="2">
        <v>1</v>
      </c>
      <c r="AJ17" s="2">
        <v>-1</v>
      </c>
      <c r="AK17" s="2">
        <v>1</v>
      </c>
      <c r="AL17" s="2"/>
      <c r="AM17" s="2"/>
      <c r="AN17" s="2"/>
      <c r="AO17" s="2"/>
      <c r="AP17" s="2"/>
      <c r="AQ17" s="2">
        <v>-1</v>
      </c>
      <c r="AR17" s="2">
        <v>1</v>
      </c>
      <c r="AS17" s="2">
        <v>2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2:63" x14ac:dyDescent="0.3">
      <c r="B18" s="2" t="s">
        <v>73</v>
      </c>
      <c r="C18" s="2" t="s">
        <v>73</v>
      </c>
      <c r="D18" s="9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1</v>
      </c>
      <c r="AO18" s="2">
        <v>1</v>
      </c>
      <c r="AP18" s="2">
        <v>-1</v>
      </c>
      <c r="AQ18" s="2">
        <v>1</v>
      </c>
      <c r="AR18" s="2">
        <v>-1</v>
      </c>
      <c r="AS18" s="2">
        <v>1</v>
      </c>
      <c r="AT18" s="2">
        <v>-1</v>
      </c>
      <c r="AU18" s="2">
        <v>1</v>
      </c>
      <c r="AV18" s="2">
        <v>-1</v>
      </c>
      <c r="AW18" s="2">
        <v>1</v>
      </c>
      <c r="AX18" s="2">
        <v>-1</v>
      </c>
      <c r="AY18" s="2">
        <v>1</v>
      </c>
      <c r="AZ18" s="2">
        <v>-1</v>
      </c>
      <c r="BA18" s="2">
        <v>1</v>
      </c>
      <c r="BB18" s="2">
        <v>-1</v>
      </c>
      <c r="BC18" s="2"/>
      <c r="BD18" s="2">
        <v>1</v>
      </c>
      <c r="BE18" s="2">
        <v>1</v>
      </c>
      <c r="BF18" s="2"/>
      <c r="BG18" s="2"/>
      <c r="BH18" s="2"/>
      <c r="BI18" s="2"/>
      <c r="BJ18" s="2">
        <v>1</v>
      </c>
      <c r="BK18" s="2">
        <v>2</v>
      </c>
    </row>
    <row r="19" spans="2:63" x14ac:dyDescent="0.3">
      <c r="B19" s="15" t="s">
        <v>74</v>
      </c>
      <c r="C19" s="17"/>
      <c r="D19" s="9">
        <v>1</v>
      </c>
      <c r="E19" s="2"/>
      <c r="F19" s="2"/>
      <c r="G19" s="2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-1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1</v>
      </c>
      <c r="BG19" s="2"/>
      <c r="BH19" s="2"/>
      <c r="BI19" s="2"/>
      <c r="BJ19" s="2"/>
      <c r="BK19" s="2"/>
    </row>
    <row r="20" spans="2:63" x14ac:dyDescent="0.3">
      <c r="B20" s="15" t="s">
        <v>75</v>
      </c>
      <c r="C20" s="17"/>
      <c r="D20" s="9">
        <v>1</v>
      </c>
      <c r="E20" s="2"/>
      <c r="F20" s="2"/>
      <c r="G20" s="2"/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-1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1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15" t="s">
        <v>2</v>
      </c>
      <c r="C21" s="17"/>
      <c r="D21" s="9">
        <v>2</v>
      </c>
      <c r="E21" s="2">
        <v>1</v>
      </c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15" t="s">
        <v>76</v>
      </c>
      <c r="C22" s="17"/>
      <c r="D22" s="9">
        <v>1</v>
      </c>
      <c r="E22" s="2"/>
      <c r="F22" s="2"/>
      <c r="G22" s="2"/>
      <c r="H22" s="2"/>
      <c r="I22" s="2"/>
      <c r="J22" s="2"/>
      <c r="K22" s="2"/>
      <c r="L22" s="2"/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-1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>
        <v>1</v>
      </c>
    </row>
    <row r="23" spans="2:63" x14ac:dyDescent="0.3">
      <c r="B23" s="15" t="s">
        <v>77</v>
      </c>
      <c r="C23" s="17"/>
      <c r="D23" s="9">
        <v>5</v>
      </c>
      <c r="E23" s="2">
        <v>1</v>
      </c>
      <c r="F23" s="2"/>
      <c r="G23" s="2"/>
      <c r="H23" s="2">
        <v>1</v>
      </c>
      <c r="I23" s="2">
        <v>1</v>
      </c>
      <c r="J23" s="2">
        <v>1</v>
      </c>
      <c r="K23" s="2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18" t="s">
        <v>70</v>
      </c>
      <c r="C24" s="19"/>
      <c r="D24" s="7">
        <f>D6+D7+D8+D9+D10+D11+D12+D13+D14+D15+D16+D17+D18+D19+D20+D21+D22+D23</f>
        <v>60</v>
      </c>
      <c r="E24" s="8">
        <f>D24-SUM(E6:E23)</f>
        <v>58</v>
      </c>
      <c r="F24" s="8">
        <f t="shared" ref="F24:H24" si="0">E24-SUM(F6:F23)</f>
        <v>57</v>
      </c>
      <c r="G24" s="8">
        <f t="shared" si="0"/>
        <v>56</v>
      </c>
      <c r="H24" s="8">
        <f t="shared" si="0"/>
        <v>54</v>
      </c>
      <c r="I24" s="8">
        <f>H24-SUM(I6:I23)</f>
        <v>53</v>
      </c>
      <c r="J24" s="8">
        <f t="shared" ref="J24:BK24" si="1">I24-SUM(J6:J23)</f>
        <v>52</v>
      </c>
      <c r="K24" s="8">
        <f t="shared" si="1"/>
        <v>51</v>
      </c>
      <c r="L24" s="8">
        <f t="shared" si="1"/>
        <v>51</v>
      </c>
      <c r="M24" s="8">
        <f t="shared" si="1"/>
        <v>50</v>
      </c>
      <c r="N24" s="8">
        <f t="shared" si="1"/>
        <v>49</v>
      </c>
      <c r="O24" s="8">
        <f t="shared" si="1"/>
        <v>46</v>
      </c>
      <c r="P24" s="8">
        <f t="shared" si="1"/>
        <v>45</v>
      </c>
      <c r="Q24" s="8">
        <f t="shared" si="1"/>
        <v>42</v>
      </c>
      <c r="R24" s="8">
        <f t="shared" si="1"/>
        <v>39</v>
      </c>
      <c r="S24" s="8">
        <f t="shared" si="1"/>
        <v>40</v>
      </c>
      <c r="T24" s="8">
        <f t="shared" si="1"/>
        <v>35</v>
      </c>
      <c r="U24" s="8">
        <f t="shared" si="1"/>
        <v>38</v>
      </c>
      <c r="V24" s="8">
        <f t="shared" si="1"/>
        <v>35</v>
      </c>
      <c r="W24" s="8">
        <f t="shared" si="1"/>
        <v>37</v>
      </c>
      <c r="X24" s="8">
        <f t="shared" si="1"/>
        <v>35</v>
      </c>
      <c r="Y24" s="8">
        <f t="shared" si="1"/>
        <v>34</v>
      </c>
      <c r="Z24" s="8">
        <f t="shared" si="1"/>
        <v>32</v>
      </c>
      <c r="AA24" s="8">
        <f t="shared" si="1"/>
        <v>27</v>
      </c>
      <c r="AB24" s="8">
        <f t="shared" si="1"/>
        <v>31</v>
      </c>
      <c r="AC24" s="8">
        <f t="shared" si="1"/>
        <v>29</v>
      </c>
      <c r="AD24" s="8">
        <f t="shared" si="1"/>
        <v>29</v>
      </c>
      <c r="AE24" s="8">
        <f t="shared" si="1"/>
        <v>26</v>
      </c>
      <c r="AF24" s="8">
        <f t="shared" si="1"/>
        <v>27</v>
      </c>
      <c r="AG24" s="8">
        <f t="shared" si="1"/>
        <v>26</v>
      </c>
      <c r="AH24" s="8">
        <f t="shared" si="1"/>
        <v>27</v>
      </c>
      <c r="AI24" s="8">
        <f t="shared" si="1"/>
        <v>26</v>
      </c>
      <c r="AJ24" s="8">
        <f t="shared" si="1"/>
        <v>27</v>
      </c>
      <c r="AK24" s="8">
        <f t="shared" si="1"/>
        <v>28</v>
      </c>
      <c r="AL24" s="8">
        <f t="shared" si="1"/>
        <v>28</v>
      </c>
      <c r="AM24" s="8">
        <f t="shared" si="1"/>
        <v>27</v>
      </c>
      <c r="AN24" s="8">
        <f t="shared" si="1"/>
        <v>25</v>
      </c>
      <c r="AO24" s="8">
        <f t="shared" si="1"/>
        <v>22</v>
      </c>
      <c r="AP24" s="8">
        <f t="shared" si="1"/>
        <v>18</v>
      </c>
      <c r="AQ24" s="8">
        <f t="shared" si="1"/>
        <v>18</v>
      </c>
      <c r="AR24" s="8">
        <f t="shared" si="1"/>
        <v>18</v>
      </c>
      <c r="AS24" s="8">
        <f t="shared" si="1"/>
        <v>14</v>
      </c>
      <c r="AT24" s="8">
        <f t="shared" si="1"/>
        <v>15</v>
      </c>
      <c r="AU24" s="8">
        <f t="shared" si="1"/>
        <v>15</v>
      </c>
      <c r="AV24" s="8">
        <f t="shared" si="1"/>
        <v>15</v>
      </c>
      <c r="AW24" s="8">
        <f t="shared" si="1"/>
        <v>13</v>
      </c>
      <c r="AX24" s="8">
        <f t="shared" si="1"/>
        <v>13</v>
      </c>
      <c r="AY24" s="8">
        <f t="shared" si="1"/>
        <v>12</v>
      </c>
      <c r="AZ24" s="8">
        <f t="shared" si="1"/>
        <v>13</v>
      </c>
      <c r="BA24" s="8">
        <f t="shared" si="1"/>
        <v>12</v>
      </c>
      <c r="BB24" s="8">
        <f t="shared" si="1"/>
        <v>12</v>
      </c>
      <c r="BC24" s="8">
        <f t="shared" si="1"/>
        <v>11</v>
      </c>
      <c r="BD24" s="8">
        <f t="shared" si="1"/>
        <v>9</v>
      </c>
      <c r="BE24" s="8">
        <f>BD24-SUM(BE6:BE23)</f>
        <v>8</v>
      </c>
      <c r="BF24" s="8">
        <f t="shared" si="1"/>
        <v>7</v>
      </c>
      <c r="BG24" s="8">
        <f t="shared" si="1"/>
        <v>7</v>
      </c>
      <c r="BH24" s="8">
        <f t="shared" si="1"/>
        <v>7</v>
      </c>
      <c r="BI24" s="8">
        <f t="shared" si="1"/>
        <v>7</v>
      </c>
      <c r="BJ24" s="8">
        <f t="shared" si="1"/>
        <v>6</v>
      </c>
      <c r="BK24" s="8">
        <f t="shared" si="1"/>
        <v>1</v>
      </c>
    </row>
    <row r="25" spans="2:63" x14ac:dyDescent="0.3">
      <c r="B25" s="10" t="s">
        <v>71</v>
      </c>
      <c r="C25" s="11"/>
      <c r="D25" s="7">
        <f>D6+D7+D8+D9+D10+D11+D12+D13+D14+D15+D16+D17+D18+D19+D20+D21+D22+D23</f>
        <v>60</v>
      </c>
      <c r="E25" s="6">
        <f>$D$24-($D$24/60*1)</f>
        <v>59</v>
      </c>
      <c r="F25" s="6">
        <f>$D$24-($D$24/60*2)</f>
        <v>58</v>
      </c>
      <c r="G25" s="6">
        <f>$D$24-($D$24/60*3)</f>
        <v>57</v>
      </c>
      <c r="H25" s="6">
        <f>$D$24-($D$24/60*4)</f>
        <v>56</v>
      </c>
      <c r="I25" s="6">
        <f>$D$24-($D$24/60*5)</f>
        <v>55</v>
      </c>
      <c r="J25" s="6">
        <f>$D$24-($D$24/60*6)</f>
        <v>54</v>
      </c>
      <c r="K25" s="6">
        <f>$D$24-($D$24/60*7)</f>
        <v>53</v>
      </c>
      <c r="L25" s="6">
        <f>$D$24-($D$24/60*8)</f>
        <v>52</v>
      </c>
      <c r="M25" s="6">
        <f>$D$24-($D$24/60*9)</f>
        <v>51</v>
      </c>
      <c r="N25" s="6">
        <f>$D$24-($D$24/60*10)</f>
        <v>50</v>
      </c>
      <c r="O25" s="6">
        <f>$D$24-($D$24/60*11)</f>
        <v>49</v>
      </c>
      <c r="P25" s="6">
        <f>$D$24-($D$24/60*12)</f>
        <v>48</v>
      </c>
      <c r="Q25" s="6">
        <f>$D$24-($D$24/60*13)</f>
        <v>47</v>
      </c>
      <c r="R25" s="6">
        <f>$D$24-($D$24/60*14)</f>
        <v>46</v>
      </c>
      <c r="S25" s="6">
        <f>$D$24-($D$24/60*15)</f>
        <v>45</v>
      </c>
      <c r="T25" s="6">
        <f>$D$24-($D$24/60*16)</f>
        <v>44</v>
      </c>
      <c r="U25" s="6">
        <f>$D$24-($D$24/60*17)</f>
        <v>43</v>
      </c>
      <c r="V25" s="6">
        <f>$D$24-($D$24/60*18)</f>
        <v>42</v>
      </c>
      <c r="W25" s="6">
        <f>$D$24-($D$24/60*19)</f>
        <v>41</v>
      </c>
      <c r="X25" s="6">
        <f>$D$24-($D$24/60*20)</f>
        <v>40</v>
      </c>
      <c r="Y25" s="6">
        <f>$D$24-($D$24/60*21)</f>
        <v>39</v>
      </c>
      <c r="Z25" s="6">
        <f>$D$24-($D$24/60*22)</f>
        <v>38</v>
      </c>
      <c r="AA25" s="6">
        <f>$D$24-($D$24/60*23)</f>
        <v>37</v>
      </c>
      <c r="AB25" s="6">
        <f>$D$24-($D$24/60*24)</f>
        <v>36</v>
      </c>
      <c r="AC25" s="6">
        <f>$D$24-($D$24/60*25)</f>
        <v>35</v>
      </c>
      <c r="AD25" s="6">
        <f>$D$24-($D$24/60*26)</f>
        <v>34</v>
      </c>
      <c r="AE25" s="6">
        <f>$D$24-($D$24/60*27)</f>
        <v>33</v>
      </c>
      <c r="AF25" s="6">
        <f>$D$24-($D$24/60*28)</f>
        <v>32</v>
      </c>
      <c r="AG25" s="6">
        <f>$D$24-($D$24/60*29)</f>
        <v>31</v>
      </c>
      <c r="AH25" s="6">
        <f>$D$24-($D$24/60*30)</f>
        <v>30</v>
      </c>
      <c r="AI25" s="6">
        <f>$D$24-($D$24/60*31)</f>
        <v>29</v>
      </c>
      <c r="AJ25" s="6">
        <f>$D$24-($D$24/60*32)</f>
        <v>28</v>
      </c>
      <c r="AK25" s="6">
        <f>$D$24-($D$24/60*33)</f>
        <v>27</v>
      </c>
      <c r="AL25" s="6">
        <f>$D$24-($D$24/60*34)</f>
        <v>26</v>
      </c>
      <c r="AM25" s="6">
        <f>$D$24-($D$24/60*35)</f>
        <v>25</v>
      </c>
      <c r="AN25" s="6">
        <f>$D$24-($D$24/60*36)</f>
        <v>24</v>
      </c>
      <c r="AO25" s="6">
        <f>$D$24-($D$24/60*37)</f>
        <v>23</v>
      </c>
      <c r="AP25" s="6">
        <f>$D$24-($D$24/60*38)</f>
        <v>22</v>
      </c>
      <c r="AQ25" s="6">
        <f>$D$24-($D$24/60*39)</f>
        <v>21</v>
      </c>
      <c r="AR25" s="6">
        <f>$D$24-($D$24/60*40)</f>
        <v>20</v>
      </c>
      <c r="AS25" s="6">
        <f>$D$24-($D$24/60*41)</f>
        <v>19</v>
      </c>
      <c r="AT25" s="6">
        <f>$D$24-($D$24/60*42)</f>
        <v>18</v>
      </c>
      <c r="AU25" s="6">
        <f>$D$24-($D$24/60*43)</f>
        <v>17</v>
      </c>
      <c r="AV25" s="6">
        <f>$D$24-($D$24/60*44)</f>
        <v>16</v>
      </c>
      <c r="AW25" s="6">
        <f>$D$24-($D$24/60*45)</f>
        <v>15</v>
      </c>
      <c r="AX25" s="6">
        <f>$D$24-($D$24/60*46)</f>
        <v>14</v>
      </c>
      <c r="AY25" s="6">
        <f>$D$24-($D$24/60*47)</f>
        <v>13</v>
      </c>
      <c r="AZ25" s="6">
        <f>$D$24-($D$24/60*48)</f>
        <v>12</v>
      </c>
      <c r="BA25" s="6">
        <f>$D$24-($D$24/60*49)</f>
        <v>11</v>
      </c>
      <c r="BB25" s="6">
        <f>$D$24-($D$24/60*50)</f>
        <v>10</v>
      </c>
      <c r="BC25" s="6">
        <f>$D$24-($D$24/60*51)</f>
        <v>9</v>
      </c>
      <c r="BD25" s="6">
        <f>$D$24-($D$24/60*52)</f>
        <v>8</v>
      </c>
      <c r="BE25" s="6">
        <f>$D$24-($D$24/60*53)</f>
        <v>7</v>
      </c>
      <c r="BF25" s="6">
        <f>$D$24-($D$24/60*54)</f>
        <v>6</v>
      </c>
      <c r="BG25" s="6">
        <f>$D$24-($D$24/60*55)</f>
        <v>5</v>
      </c>
      <c r="BH25" s="6">
        <f>$D$24-($D$24/60*56)</f>
        <v>4</v>
      </c>
      <c r="BI25" s="6">
        <f>$D$24-($D$24/60*57)</f>
        <v>3</v>
      </c>
      <c r="BJ25" s="6">
        <f>$D$24-($D$24/60*58)</f>
        <v>2</v>
      </c>
      <c r="BK25" s="6">
        <f>$D$24-($D$24/60*59)</f>
        <v>1</v>
      </c>
    </row>
  </sheetData>
  <mergeCells count="11">
    <mergeCell ref="B25:C25"/>
    <mergeCell ref="B2:Q2"/>
    <mergeCell ref="B3:Q3"/>
    <mergeCell ref="B20:C20"/>
    <mergeCell ref="B21:C21"/>
    <mergeCell ref="B24:C24"/>
    <mergeCell ref="B22:C22"/>
    <mergeCell ref="B23:C23"/>
    <mergeCell ref="C4:C5"/>
    <mergeCell ref="B4:B5"/>
    <mergeCell ref="B19:C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2023-04-26T11:46:03Z</dcterms:created>
  <dcterms:modified xsi:type="dcterms:W3CDTF">2023-06-26T10:36:21Z</dcterms:modified>
</cp:coreProperties>
</file>