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nkeyTravel\Documentatie\"/>
    </mc:Choice>
  </mc:AlternateContent>
  <xr:revisionPtr revIDLastSave="0" documentId="13_ncr:1_{90435253-5841-49A0-AEDB-8D0E1EE3A14D}" xr6:coauthVersionLast="47" xr6:coauthVersionMax="47" xr10:uidLastSave="{00000000-0000-0000-0000-000000000000}"/>
  <bookViews>
    <workbookView xWindow="-110" yWindow="-110" windowWidth="19420" windowHeight="11020" xr2:uid="{5E3DFA77-994E-40F7-9D1E-9CF86D7BF3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50" i="1" l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D50" i="1"/>
  <c r="E50" i="1" s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G50" i="1" l="1"/>
  <c r="H50" i="1"/>
  <c r="M50" i="1"/>
  <c r="N50" i="1"/>
  <c r="F50" i="1"/>
  <c r="I50" i="1"/>
  <c r="J50" i="1"/>
  <c r="K50" i="1"/>
  <c r="L50" i="1"/>
  <c r="O50" i="1"/>
  <c r="P50" i="1"/>
  <c r="Q50" i="1"/>
  <c r="R50" i="1"/>
</calcChain>
</file>

<file path=xl/sharedStrings.xml><?xml version="1.0" encoding="utf-8"?>
<sst xmlns="http://schemas.openxmlformats.org/spreadsheetml/2006/main" count="113" uniqueCount="113">
  <si>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</si>
  <si>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</si>
  <si>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</si>
  <si>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</si>
  <si>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</si>
  <si>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</si>
  <si>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</si>
  <si>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</si>
  <si>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</si>
  <si>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</si>
  <si>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</si>
  <si>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</si>
  <si>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</si>
  <si>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</si>
  <si>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</si>
  <si>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</si>
  <si>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</si>
  <si>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</si>
  <si>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</si>
  <si>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</si>
  <si>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</si>
  <si>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</si>
  <si>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</si>
  <si>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</si>
  <si>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</si>
  <si>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</si>
  <si>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</si>
  <si>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</si>
  <si>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</si>
  <si>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</si>
  <si>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</si>
  <si>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</si>
  <si>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</si>
  <si>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</si>
  <si>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</si>
  <si>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</si>
  <si>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</si>
  <si>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</si>
  <si>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</si>
  <si>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</si>
  <si>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</si>
  <si>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</si>
  <si>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</si>
  <si>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</si>
  <si>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</si>
  <si>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</si>
  <si>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</si>
  <si>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</si>
  <si>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</si>
  <si>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</si>
  <si>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</si>
  <si>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</si>
  <si>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</si>
  <si>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</si>
  <si>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</si>
  <si>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</si>
  <si>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</si>
  <si>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</si>
  <si>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</si>
  <si>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</si>
  <si>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</si>
  <si>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</si>
  <si>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</si>
  <si>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</si>
  <si>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</si>
  <si>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</si>
  <si>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</si>
  <si>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</si>
  <si>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</si>
  <si>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Remaining Effort</t>
  </si>
  <si>
    <t>Ideal Trend</t>
  </si>
  <si>
    <t>Index webpagina</t>
  </si>
  <si>
    <t>Tabellen Overzicht</t>
  </si>
  <si>
    <t>Inlog Venster</t>
  </si>
  <si>
    <t>Registratie Venster</t>
  </si>
  <si>
    <t>Klant Omgeving</t>
  </si>
  <si>
    <t>Admin Omgeving</t>
  </si>
  <si>
    <t>Update Klant</t>
  </si>
  <si>
    <t>Delete Klant</t>
  </si>
  <si>
    <t>Pincode Login (GPS)</t>
  </si>
  <si>
    <t>Navigatie Scherm</t>
  </si>
  <si>
    <t>Create Klant (Signup)</t>
  </si>
  <si>
    <t>Read Klant (Login)</t>
  </si>
  <si>
    <t>Functie: Uitloggen</t>
  </si>
  <si>
    <t>Zoeken op Coordinaten</t>
  </si>
  <si>
    <t>Track Location Active?</t>
  </si>
  <si>
    <t>Create Restaurant</t>
  </si>
  <si>
    <t>Update Restaurant</t>
  </si>
  <si>
    <t>Read Restaurant</t>
  </si>
  <si>
    <t>Delete Restaurant</t>
  </si>
  <si>
    <t>Create Tochten</t>
  </si>
  <si>
    <t>Read Tochten</t>
  </si>
  <si>
    <t>Update Tochten</t>
  </si>
  <si>
    <t>Delete Tochten</t>
  </si>
  <si>
    <t>Create Tracker</t>
  </si>
  <si>
    <t>Read Tracker</t>
  </si>
  <si>
    <t>Update Tracker</t>
  </si>
  <si>
    <t>Delete Tracker</t>
  </si>
  <si>
    <t>Create Herberg</t>
  </si>
  <si>
    <t>Read Herberg</t>
  </si>
  <si>
    <t>Update Herberg</t>
  </si>
  <si>
    <t>Delete Herberg</t>
  </si>
  <si>
    <t>Formulieren</t>
  </si>
  <si>
    <t>MySQL Database+</t>
  </si>
  <si>
    <t>Done</t>
  </si>
  <si>
    <t>In Progress</t>
  </si>
  <si>
    <t>On Hold...</t>
  </si>
  <si>
    <t>Wireframes</t>
  </si>
  <si>
    <t>Class Diagram</t>
  </si>
  <si>
    <t>Entity Relation Diagram</t>
  </si>
  <si>
    <t>Definition of Fun</t>
  </si>
  <si>
    <t>Overige Documentatie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</si>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</sst>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7" tint="0.39997558519241921"/>
      <name val="Constantia"/>
      <family val="1"/>
    </font>
    <font>
      <sz val="11"/>
      <color theme="7" tint="0.5999938962981048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1" borderId="2" xfId="0" applyFill="1" applyBorder="1"/>
    <xf numFmtId="0" fontId="0" fillId="11" borderId="2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7" fontId="1" fillId="11" borderId="1" xfId="0" applyNumberFormat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5" fillId="12" borderId="1" xfId="0" applyFont="1" applyFill="1" applyBorder="1"/>
    <xf numFmtId="0" fontId="5" fillId="12" borderId="2" xfId="0" applyFont="1" applyFill="1" applyBorder="1"/>
    <xf numFmtId="0" fontId="5" fillId="12" borderId="2" xfId="0" applyFont="1" applyFill="1" applyBorder="1" applyAlignment="1">
      <alignment horizontal="right"/>
    </xf>
    <xf numFmtId="0" fontId="0" fillId="12" borderId="1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CCFFCC"/>
      <color rgb="FF99FF99"/>
      <color rgb="FF66FF66"/>
      <color rgb="FFFF0066"/>
      <color rgb="FF00FFFF"/>
      <color rgb="FF33CC33"/>
      <color rgb="FF00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i="1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Blad1!$B$49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Blad1!$D$49:$BP$49</c:f>
              <c:numCache>
                <c:formatCode>General</c:formatCode>
                <c:ptCount val="65"/>
                <c:pt idx="0">
                  <c:v>64</c:v>
                </c:pt>
                <c:pt idx="1">
                  <c:v>63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61</c:v>
                </c:pt>
                <c:pt idx="21">
                  <c:v>62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55</c:v>
                </c:pt>
                <c:pt idx="33">
                  <c:v>54</c:v>
                </c:pt>
                <c:pt idx="34">
                  <c:v>53</c:v>
                </c:pt>
                <c:pt idx="35">
                  <c:v>52</c:v>
                </c:pt>
                <c:pt idx="36">
                  <c:v>48</c:v>
                </c:pt>
                <c:pt idx="37">
                  <c:v>47.5</c:v>
                </c:pt>
                <c:pt idx="38">
                  <c:v>47.5</c:v>
                </c:pt>
                <c:pt idx="39">
                  <c:v>47.5</c:v>
                </c:pt>
                <c:pt idx="40">
                  <c:v>47.5</c:v>
                </c:pt>
                <c:pt idx="41">
                  <c:v>47.5</c:v>
                </c:pt>
                <c:pt idx="42">
                  <c:v>47.5</c:v>
                </c:pt>
                <c:pt idx="43">
                  <c:v>47.5</c:v>
                </c:pt>
                <c:pt idx="44">
                  <c:v>47.5</c:v>
                </c:pt>
                <c:pt idx="45">
                  <c:v>47.5</c:v>
                </c:pt>
                <c:pt idx="46">
                  <c:v>47.5</c:v>
                </c:pt>
                <c:pt idx="47">
                  <c:v>47.5</c:v>
                </c:pt>
                <c:pt idx="48">
                  <c:v>47.5</c:v>
                </c:pt>
                <c:pt idx="49">
                  <c:v>47.5</c:v>
                </c:pt>
                <c:pt idx="50">
                  <c:v>47.5</c:v>
                </c:pt>
                <c:pt idx="51">
                  <c:v>47.5</c:v>
                </c:pt>
                <c:pt idx="52">
                  <c:v>47.5</c:v>
                </c:pt>
                <c:pt idx="53">
                  <c:v>47.5</c:v>
                </c:pt>
                <c:pt idx="54">
                  <c:v>47.5</c:v>
                </c:pt>
                <c:pt idx="55">
                  <c:v>47.5</c:v>
                </c:pt>
                <c:pt idx="56">
                  <c:v>47.5</c:v>
                </c:pt>
                <c:pt idx="57">
                  <c:v>47.5</c:v>
                </c:pt>
                <c:pt idx="58">
                  <c:v>47.5</c:v>
                </c:pt>
                <c:pt idx="59">
                  <c:v>47.5</c:v>
                </c:pt>
                <c:pt idx="60">
                  <c:v>47.5</c:v>
                </c:pt>
                <c:pt idx="61">
                  <c:v>47.5</c:v>
                </c:pt>
                <c:pt idx="62">
                  <c:v>47.5</c:v>
                </c:pt>
                <c:pt idx="63">
                  <c:v>47.5</c:v>
                </c:pt>
                <c:pt idx="64">
                  <c:v>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7-4F1D-9656-D231CF0475E9}"/>
            </c:ext>
          </c:extLst>
        </c:ser>
        <c:ser>
          <c:idx val="1"/>
          <c:order val="1"/>
          <c:tx>
            <c:strRef>
              <c:f>Blad1!$B$50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Blad1!$D$50:$BP$50</c:f>
              <c:numCache>
                <c:formatCode>General</c:formatCode>
                <c:ptCount val="65"/>
                <c:pt idx="0">
                  <c:v>64</c:v>
                </c:pt>
                <c:pt idx="1">
                  <c:v>63</c:v>
                </c:pt>
                <c:pt idx="2">
                  <c:v>62</c:v>
                </c:pt>
                <c:pt idx="3">
                  <c:v>61</c:v>
                </c:pt>
                <c:pt idx="4">
                  <c:v>60</c:v>
                </c:pt>
                <c:pt idx="5">
                  <c:v>59</c:v>
                </c:pt>
                <c:pt idx="6">
                  <c:v>58</c:v>
                </c:pt>
                <c:pt idx="7">
                  <c:v>57</c:v>
                </c:pt>
                <c:pt idx="8">
                  <c:v>56</c:v>
                </c:pt>
                <c:pt idx="9">
                  <c:v>55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50</c:v>
                </c:pt>
                <c:pt idx="15">
                  <c:v>49</c:v>
                </c:pt>
                <c:pt idx="16">
                  <c:v>48</c:v>
                </c:pt>
                <c:pt idx="17">
                  <c:v>47</c:v>
                </c:pt>
                <c:pt idx="18">
                  <c:v>46</c:v>
                </c:pt>
                <c:pt idx="19">
                  <c:v>45</c:v>
                </c:pt>
                <c:pt idx="20">
                  <c:v>44</c:v>
                </c:pt>
                <c:pt idx="21">
                  <c:v>43</c:v>
                </c:pt>
                <c:pt idx="22">
                  <c:v>42</c:v>
                </c:pt>
                <c:pt idx="23">
                  <c:v>41</c:v>
                </c:pt>
                <c:pt idx="24">
                  <c:v>40</c:v>
                </c:pt>
                <c:pt idx="25">
                  <c:v>39</c:v>
                </c:pt>
                <c:pt idx="26">
                  <c:v>38</c:v>
                </c:pt>
                <c:pt idx="27">
                  <c:v>37</c:v>
                </c:pt>
                <c:pt idx="28">
                  <c:v>36</c:v>
                </c:pt>
                <c:pt idx="29">
                  <c:v>35</c:v>
                </c:pt>
                <c:pt idx="30">
                  <c:v>34</c:v>
                </c:pt>
                <c:pt idx="31">
                  <c:v>33</c:v>
                </c:pt>
                <c:pt idx="32">
                  <c:v>32</c:v>
                </c:pt>
                <c:pt idx="33">
                  <c:v>31</c:v>
                </c:pt>
                <c:pt idx="34">
                  <c:v>30</c:v>
                </c:pt>
                <c:pt idx="35">
                  <c:v>29</c:v>
                </c:pt>
                <c:pt idx="36">
                  <c:v>28</c:v>
                </c:pt>
                <c:pt idx="37">
                  <c:v>27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21</c:v>
                </c:pt>
                <c:pt idx="44">
                  <c:v>20</c:v>
                </c:pt>
                <c:pt idx="45">
                  <c:v>19</c:v>
                </c:pt>
                <c:pt idx="46">
                  <c:v>18</c:v>
                </c:pt>
                <c:pt idx="47">
                  <c:v>17</c:v>
                </c:pt>
                <c:pt idx="48">
                  <c:v>16</c:v>
                </c:pt>
                <c:pt idx="49">
                  <c:v>15</c:v>
                </c:pt>
                <c:pt idx="50">
                  <c:v>14</c:v>
                </c:pt>
                <c:pt idx="51">
                  <c:v>13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7-4F1D-9656-D231CF04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64816"/>
        <c:axId val="599262352"/>
      </c:lineChart>
      <c:catAx>
        <c:axId val="599264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9262352"/>
        <c:crosses val="autoZero"/>
        <c:auto val="1"/>
        <c:lblAlgn val="ctr"/>
        <c:lblOffset val="100"/>
        <c:noMultiLvlLbl val="0"/>
      </c:catAx>
      <c:valAx>
        <c:axId val="599262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92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1371600</xdr:colOff>
      <xdr:row>50</xdr:row>
      <xdr:rowOff>175260</xdr:rowOff>
    </xdr:from>
    <xdr:to>
      <xdr:col>16</xdr:col>
      <xdr:colOff>601980</xdr:colOff>
      <xdr:row>75</xdr:row>
      <xdr:rowOff>7620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F1A4C8F-EB12-671E-D845-C2DD715BB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2589-B7B2-4C33-8704-E55E84A72B35}">
  <dimension ref="B1:BQ53"/>
  <sheetViews>
    <sheetView tabSelected="1" workbookViewId="0">
      <selection activeCell="G37" sqref="G37"/>
    </sheetView>
  </sheetViews>
  <sheetFormatPr defaultRowHeight="14.5" x14ac:dyDescent="0.35"/>
  <cols>
    <col min="1" max="1" width="2.453125" customWidth="1"/>
    <col min="2" max="2" width="10.1796875" customWidth="1"/>
    <col min="3" max="3" width="20.08984375" customWidth="1"/>
    <col min="4" max="4" width="13.6328125" customWidth="1"/>
    <col min="39" max="40" width="9.36328125" bestFit="1" customWidth="1"/>
  </cols>
  <sheetData>
    <row r="1" spans="2:69" ht="15" thickBot="1" x14ac:dyDescent="0.4"/>
    <row r="2" spans="2:69" ht="28.25" customHeight="1" thickBot="1" x14ac:dyDescent="0.4">
      <c r="B2" s="42" t="s">
        <v>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4"/>
      <c r="V2" s="35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1"/>
    </row>
    <row r="3" spans="2:69" x14ac:dyDescent="0.35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2:69" x14ac:dyDescent="0.35">
      <c r="B4" s="40" t="s">
        <v>1</v>
      </c>
      <c r="C4" s="40" t="s">
        <v>2</v>
      </c>
      <c r="D4" s="27" t="s">
        <v>3</v>
      </c>
      <c r="E4" s="28">
        <v>45166</v>
      </c>
      <c r="F4" s="28">
        <v>45167</v>
      </c>
      <c r="G4" s="28">
        <v>45168</v>
      </c>
      <c r="H4" s="28">
        <v>45169</v>
      </c>
      <c r="I4" s="28">
        <v>45170</v>
      </c>
      <c r="J4" s="28">
        <v>45171</v>
      </c>
      <c r="K4" s="28">
        <v>45172</v>
      </c>
      <c r="L4" s="28">
        <v>45173</v>
      </c>
      <c r="M4" s="28">
        <v>45174</v>
      </c>
      <c r="N4" s="28">
        <v>45175</v>
      </c>
      <c r="O4" s="28">
        <v>45176</v>
      </c>
      <c r="P4" s="28">
        <v>45177</v>
      </c>
      <c r="Q4" s="28">
        <v>45178</v>
      </c>
      <c r="R4" s="28">
        <v>45179</v>
      </c>
      <c r="S4" s="28">
        <v>45180</v>
      </c>
      <c r="T4" s="28">
        <v>45181</v>
      </c>
      <c r="U4" s="28">
        <v>45182</v>
      </c>
      <c r="V4" s="28">
        <v>45183</v>
      </c>
      <c r="W4" s="28">
        <v>45184</v>
      </c>
      <c r="X4" s="28">
        <v>45185</v>
      </c>
      <c r="Y4" s="28">
        <v>45186</v>
      </c>
      <c r="Z4" s="28">
        <v>45187</v>
      </c>
      <c r="AA4" s="28">
        <v>45188</v>
      </c>
      <c r="AB4" s="28">
        <v>45189</v>
      </c>
      <c r="AC4" s="28">
        <v>45190</v>
      </c>
      <c r="AD4" s="28">
        <v>45191</v>
      </c>
      <c r="AE4" s="28">
        <v>45192</v>
      </c>
      <c r="AF4" s="28">
        <v>45193</v>
      </c>
      <c r="AG4" s="28">
        <v>45194</v>
      </c>
      <c r="AH4" s="28">
        <v>45195</v>
      </c>
      <c r="AI4" s="28">
        <v>45196</v>
      </c>
      <c r="AJ4" s="28">
        <v>45197</v>
      </c>
      <c r="AK4" s="28">
        <v>45198</v>
      </c>
      <c r="AL4" s="28">
        <v>45199</v>
      </c>
      <c r="AM4" s="28">
        <v>45200</v>
      </c>
      <c r="AN4" s="28">
        <v>45201</v>
      </c>
      <c r="AO4" s="28">
        <v>45202</v>
      </c>
      <c r="AP4" s="28">
        <v>45203</v>
      </c>
      <c r="AQ4" s="28">
        <v>45204</v>
      </c>
      <c r="AR4" s="28">
        <v>45205</v>
      </c>
      <c r="AS4" s="28">
        <v>45206</v>
      </c>
      <c r="AT4" s="28">
        <v>45207</v>
      </c>
      <c r="AU4" s="28">
        <v>45208</v>
      </c>
      <c r="AV4" s="28">
        <v>45209</v>
      </c>
      <c r="AW4" s="28">
        <v>45210</v>
      </c>
      <c r="AX4" s="28">
        <v>45211</v>
      </c>
      <c r="AY4" s="28">
        <v>45212</v>
      </c>
      <c r="AZ4" s="28">
        <v>45213</v>
      </c>
      <c r="BA4" s="28">
        <v>45214</v>
      </c>
      <c r="BB4" s="28">
        <v>45215</v>
      </c>
      <c r="BC4" s="28">
        <v>45216</v>
      </c>
      <c r="BD4" s="28">
        <v>45217</v>
      </c>
      <c r="BE4" s="28">
        <v>45218</v>
      </c>
      <c r="BF4" s="28">
        <v>45219</v>
      </c>
      <c r="BG4" s="28">
        <v>45220</v>
      </c>
      <c r="BH4" s="28">
        <v>45221</v>
      </c>
      <c r="BI4" s="28">
        <v>45222</v>
      </c>
      <c r="BJ4" s="28">
        <v>45223</v>
      </c>
      <c r="BK4" s="28">
        <v>45224</v>
      </c>
      <c r="BL4" s="28">
        <v>45225</v>
      </c>
      <c r="BM4" s="28">
        <v>45226</v>
      </c>
      <c r="BN4" s="28">
        <v>45227</v>
      </c>
      <c r="BO4" s="28">
        <v>45228</v>
      </c>
      <c r="BP4" s="28">
        <v>45229</v>
      </c>
    </row>
    <row r="5" spans="2:69" x14ac:dyDescent="0.35">
      <c r="B5" s="41"/>
      <c r="C5" s="41"/>
      <c r="D5" s="27" t="s">
        <v>4</v>
      </c>
      <c r="E5" s="27" t="s">
        <v>5</v>
      </c>
      <c r="F5" s="27" t="s">
        <v>6</v>
      </c>
      <c r="G5" s="27" t="s">
        <v>7</v>
      </c>
      <c r="H5" s="27" t="s">
        <v>8</v>
      </c>
      <c r="I5" s="27" t="s">
        <v>9</v>
      </c>
      <c r="J5" s="27" t="s">
        <v>10</v>
      </c>
      <c r="K5" s="27" t="s">
        <v>11</v>
      </c>
      <c r="L5" s="27" t="s">
        <v>12</v>
      </c>
      <c r="M5" s="27" t="s">
        <v>13</v>
      </c>
      <c r="N5" s="27" t="s">
        <v>14</v>
      </c>
      <c r="O5" s="27" t="s">
        <v>15</v>
      </c>
      <c r="P5" s="27" t="s">
        <v>16</v>
      </c>
      <c r="Q5" s="27" t="s">
        <v>17</v>
      </c>
      <c r="R5" s="27" t="s">
        <v>18</v>
      </c>
      <c r="S5" s="27" t="s">
        <v>19</v>
      </c>
      <c r="T5" s="27" t="s">
        <v>20</v>
      </c>
      <c r="U5" s="27" t="s">
        <v>21</v>
      </c>
      <c r="V5" s="27" t="s">
        <v>22</v>
      </c>
      <c r="W5" s="27" t="s">
        <v>23</v>
      </c>
      <c r="X5" s="27" t="s">
        <v>24</v>
      </c>
      <c r="Y5" s="27" t="s">
        <v>25</v>
      </c>
      <c r="Z5" s="27" t="s">
        <v>26</v>
      </c>
      <c r="AA5" s="27" t="s">
        <v>27</v>
      </c>
      <c r="AB5" s="27" t="s">
        <v>28</v>
      </c>
      <c r="AC5" s="27" t="s">
        <v>29</v>
      </c>
      <c r="AD5" s="27" t="s">
        <v>30</v>
      </c>
      <c r="AE5" s="27" t="s">
        <v>31</v>
      </c>
      <c r="AF5" s="27" t="s">
        <v>32</v>
      </c>
      <c r="AG5" s="27" t="s">
        <v>33</v>
      </c>
      <c r="AH5" s="27" t="s">
        <v>34</v>
      </c>
      <c r="AI5" s="27" t="s">
        <v>35</v>
      </c>
      <c r="AJ5" s="27" t="s">
        <v>36</v>
      </c>
      <c r="AK5" s="27" t="s">
        <v>37</v>
      </c>
      <c r="AL5" s="27" t="s">
        <v>38</v>
      </c>
      <c r="AM5" s="27" t="s">
        <v>39</v>
      </c>
      <c r="AN5" s="27" t="s">
        <v>40</v>
      </c>
      <c r="AO5" s="27" t="s">
        <v>41</v>
      </c>
      <c r="AP5" s="27" t="s">
        <v>42</v>
      </c>
      <c r="AQ5" s="27" t="s">
        <v>43</v>
      </c>
      <c r="AR5" s="27" t="s">
        <v>44</v>
      </c>
      <c r="AS5" s="27" t="s">
        <v>45</v>
      </c>
      <c r="AT5" s="27" t="s">
        <v>46</v>
      </c>
      <c r="AU5" s="27" t="s">
        <v>47</v>
      </c>
      <c r="AV5" s="27" t="s">
        <v>48</v>
      </c>
      <c r="AW5" s="27" t="s">
        <v>49</v>
      </c>
      <c r="AX5" s="27" t="s">
        <v>50</v>
      </c>
      <c r="AY5" s="27" t="s">
        <v>51</v>
      </c>
      <c r="AZ5" s="27" t="s">
        <v>52</v>
      </c>
      <c r="BA5" s="27" t="s">
        <v>53</v>
      </c>
      <c r="BB5" s="27" t="s">
        <v>54</v>
      </c>
      <c r="BC5" s="27" t="s">
        <v>55</v>
      </c>
      <c r="BD5" s="27" t="s">
        <v>56</v>
      </c>
      <c r="BE5" s="27" t="s">
        <v>57</v>
      </c>
      <c r="BF5" s="27" t="s">
        <v>58</v>
      </c>
      <c r="BG5" s="27" t="s">
        <v>59</v>
      </c>
      <c r="BH5" s="27" t="s">
        <v>60</v>
      </c>
      <c r="BI5" s="27" t="s">
        <v>61</v>
      </c>
      <c r="BJ5" s="27" t="s">
        <v>62</v>
      </c>
      <c r="BK5" s="27" t="s">
        <v>63</v>
      </c>
      <c r="BL5" s="27" t="s">
        <v>64</v>
      </c>
      <c r="BM5" s="27" t="s">
        <v>65</v>
      </c>
      <c r="BN5" s="27" t="s">
        <v>66</v>
      </c>
      <c r="BO5" s="27" t="s">
        <v>67</v>
      </c>
      <c r="BP5" s="27" t="s">
        <v>68</v>
      </c>
      <c r="BQ5" s="1"/>
    </row>
    <row r="6" spans="2:69" x14ac:dyDescent="0.35">
      <c r="B6" s="31">
        <v>1</v>
      </c>
      <c r="C6" s="15" t="s">
        <v>71</v>
      </c>
      <c r="D6" s="15">
        <v>1</v>
      </c>
      <c r="E6" s="15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2:69" x14ac:dyDescent="0.35">
      <c r="B7" s="31">
        <v>2</v>
      </c>
      <c r="C7" s="15" t="s">
        <v>73</v>
      </c>
      <c r="D7" s="15">
        <v>0.5</v>
      </c>
      <c r="E7" s="21"/>
      <c r="F7" s="15">
        <v>0.5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2:69" x14ac:dyDescent="0.35">
      <c r="B8" s="31">
        <v>3</v>
      </c>
      <c r="C8" s="15" t="s">
        <v>74</v>
      </c>
      <c r="D8" s="15">
        <v>0.5</v>
      </c>
      <c r="E8" s="21"/>
      <c r="F8" s="15">
        <v>0.5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2:69" x14ac:dyDescent="0.35">
      <c r="B9" s="31">
        <v>4</v>
      </c>
      <c r="C9" s="15" t="s">
        <v>75</v>
      </c>
      <c r="D9" s="15">
        <v>1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15">
        <v>1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2:69" x14ac:dyDescent="0.35">
      <c r="B10" s="31">
        <v>5</v>
      </c>
      <c r="C10" s="2" t="s">
        <v>76</v>
      </c>
      <c r="D10" s="29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2:69" x14ac:dyDescent="0.35">
      <c r="B11" s="31">
        <v>6</v>
      </c>
      <c r="C11" s="15" t="s">
        <v>72</v>
      </c>
      <c r="D11" s="15">
        <v>1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15">
        <v>1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2:69" x14ac:dyDescent="0.35">
      <c r="B12" s="31">
        <v>7</v>
      </c>
      <c r="C12" s="17" t="s">
        <v>81</v>
      </c>
      <c r="D12" s="17">
        <v>2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>
        <v>1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2:69" x14ac:dyDescent="0.35">
      <c r="B13" s="31">
        <v>8</v>
      </c>
      <c r="C13" s="12" t="s">
        <v>82</v>
      </c>
      <c r="D13" s="29">
        <v>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2:69" x14ac:dyDescent="0.35">
      <c r="B14" s="31">
        <v>9</v>
      </c>
      <c r="C14" s="12" t="s">
        <v>77</v>
      </c>
      <c r="D14" s="29">
        <v>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2:69" x14ac:dyDescent="0.35">
      <c r="B15" s="31">
        <v>10</v>
      </c>
      <c r="C15" s="12" t="s">
        <v>78</v>
      </c>
      <c r="D15" s="29"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2:69" x14ac:dyDescent="0.35">
      <c r="B16" s="31">
        <v>11</v>
      </c>
      <c r="C16" s="2" t="s">
        <v>79</v>
      </c>
      <c r="D16" s="29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2:68" x14ac:dyDescent="0.35">
      <c r="B17" s="31">
        <v>12</v>
      </c>
      <c r="C17" s="15" t="s">
        <v>80</v>
      </c>
      <c r="D17" s="15">
        <v>2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>
        <v>1</v>
      </c>
      <c r="Y17" s="17">
        <v>-1</v>
      </c>
      <c r="Z17" s="17">
        <v>1</v>
      </c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15">
        <v>1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2:68" x14ac:dyDescent="0.35">
      <c r="B18" s="31">
        <v>13</v>
      </c>
      <c r="C18" s="15" t="s">
        <v>83</v>
      </c>
      <c r="D18" s="15">
        <v>0.5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15">
        <v>0.5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2:68" x14ac:dyDescent="0.35">
      <c r="B19" s="31">
        <v>14</v>
      </c>
      <c r="C19" s="15" t="s">
        <v>84</v>
      </c>
      <c r="D19" s="15">
        <v>1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15">
        <v>1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2:68" x14ac:dyDescent="0.35">
      <c r="B20" s="31">
        <v>15</v>
      </c>
      <c r="C20" s="2" t="s">
        <v>85</v>
      </c>
      <c r="D20" s="29">
        <v>0.5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2:68" x14ac:dyDescent="0.35">
      <c r="B21" s="31">
        <v>16</v>
      </c>
      <c r="C21" s="11" t="s">
        <v>86</v>
      </c>
      <c r="D21" s="29">
        <v>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2:68" x14ac:dyDescent="0.35">
      <c r="B22" s="31">
        <v>17</v>
      </c>
      <c r="C22" s="11" t="s">
        <v>88</v>
      </c>
      <c r="D22" s="29">
        <v>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2:68" x14ac:dyDescent="0.35">
      <c r="B23" s="31">
        <v>18</v>
      </c>
      <c r="C23" s="11" t="s">
        <v>87</v>
      </c>
      <c r="D23" s="29">
        <v>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2:68" x14ac:dyDescent="0.35">
      <c r="B24" s="31">
        <v>19</v>
      </c>
      <c r="C24" s="11" t="s">
        <v>89</v>
      </c>
      <c r="D24" s="29">
        <v>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2:68" x14ac:dyDescent="0.35">
      <c r="B25" s="31">
        <v>20</v>
      </c>
      <c r="C25" s="15" t="s">
        <v>103</v>
      </c>
      <c r="D25" s="15">
        <v>2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17">
        <v>1</v>
      </c>
      <c r="AE25" s="21"/>
      <c r="AF25" s="21"/>
      <c r="AG25" s="15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2:68" x14ac:dyDescent="0.35">
      <c r="B26" s="31">
        <v>21</v>
      </c>
      <c r="C26" s="10" t="s">
        <v>90</v>
      </c>
      <c r="D26" s="29">
        <v>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2:68" x14ac:dyDescent="0.35">
      <c r="B27" s="31">
        <v>22</v>
      </c>
      <c r="C27" s="10" t="s">
        <v>91</v>
      </c>
      <c r="D27" s="29">
        <v>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2:68" x14ac:dyDescent="0.35">
      <c r="B28" s="31">
        <v>23</v>
      </c>
      <c r="C28" s="10" t="s">
        <v>92</v>
      </c>
      <c r="D28" s="29">
        <v>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2:68" x14ac:dyDescent="0.35">
      <c r="B29" s="31">
        <v>24</v>
      </c>
      <c r="C29" s="10" t="s">
        <v>93</v>
      </c>
      <c r="D29" s="29">
        <v>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2:68" x14ac:dyDescent="0.35">
      <c r="B30" s="31">
        <v>25</v>
      </c>
      <c r="C30" s="7" t="s">
        <v>94</v>
      </c>
      <c r="D30" s="29"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2:68" x14ac:dyDescent="0.35">
      <c r="B31" s="31">
        <v>26</v>
      </c>
      <c r="C31" s="7" t="s">
        <v>95</v>
      </c>
      <c r="D31" s="29"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2:68" x14ac:dyDescent="0.35">
      <c r="B32" s="31">
        <v>27</v>
      </c>
      <c r="C32" s="7" t="s">
        <v>96</v>
      </c>
      <c r="D32" s="29"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2:68" x14ac:dyDescent="0.35">
      <c r="B33" s="31">
        <v>28</v>
      </c>
      <c r="C33" s="7" t="s">
        <v>97</v>
      </c>
      <c r="D33" s="29"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2:68" x14ac:dyDescent="0.35">
      <c r="B34" s="31">
        <v>29</v>
      </c>
      <c r="C34" s="8" t="s">
        <v>98</v>
      </c>
      <c r="D34" s="29"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2:68" x14ac:dyDescent="0.35">
      <c r="B35" s="31">
        <v>30</v>
      </c>
      <c r="C35" s="8" t="s">
        <v>99</v>
      </c>
      <c r="D35" s="29">
        <v>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2:68" x14ac:dyDescent="0.35">
      <c r="B36" s="31">
        <v>31</v>
      </c>
      <c r="C36" s="8" t="s">
        <v>100</v>
      </c>
      <c r="D36" s="29">
        <v>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2:68" x14ac:dyDescent="0.35">
      <c r="B37" s="32">
        <v>32</v>
      </c>
      <c r="C37" s="9" t="s">
        <v>101</v>
      </c>
      <c r="D37" s="30">
        <v>2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2:68" x14ac:dyDescent="0.35">
      <c r="B38" s="33">
        <v>33</v>
      </c>
      <c r="C38" s="16" t="s">
        <v>102</v>
      </c>
      <c r="D38" s="16">
        <v>1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16">
        <v>1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2:68" x14ac:dyDescent="0.35">
      <c r="B39" s="32">
        <v>34</v>
      </c>
      <c r="C39" s="15" t="s">
        <v>107</v>
      </c>
      <c r="D39" s="15">
        <v>1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15">
        <v>1</v>
      </c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2:68" x14ac:dyDescent="0.35">
      <c r="B40" s="33">
        <v>35</v>
      </c>
      <c r="C40" s="15" t="s">
        <v>108</v>
      </c>
      <c r="D40" s="15">
        <v>1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15">
        <v>1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2:68" x14ac:dyDescent="0.35">
      <c r="B41" s="32">
        <v>36</v>
      </c>
      <c r="C41" s="15" t="s">
        <v>109</v>
      </c>
      <c r="D41" s="15">
        <v>1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15">
        <v>1</v>
      </c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2:68" x14ac:dyDescent="0.35">
      <c r="B42" s="33">
        <v>37</v>
      </c>
      <c r="C42" s="15" t="s">
        <v>110</v>
      </c>
      <c r="D42" s="15">
        <v>1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15">
        <v>1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2:68" x14ac:dyDescent="0.35">
      <c r="B43" s="32">
        <v>38</v>
      </c>
      <c r="C43" s="2" t="s">
        <v>111</v>
      </c>
      <c r="D43" s="29">
        <v>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2:68" x14ac:dyDescent="0.35">
      <c r="B44" s="33">
        <v>39</v>
      </c>
      <c r="C44" s="15" t="s">
        <v>112</v>
      </c>
      <c r="D44" s="15">
        <v>1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15">
        <v>1</v>
      </c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2:68" x14ac:dyDescent="0.35">
      <c r="B45" s="32">
        <v>40</v>
      </c>
      <c r="C45" s="3"/>
      <c r="D45" s="29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2:68" x14ac:dyDescent="0.35">
      <c r="B46" s="33">
        <v>41</v>
      </c>
      <c r="C46" s="3"/>
      <c r="D46" s="29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2:68" x14ac:dyDescent="0.35">
      <c r="B47" s="23"/>
      <c r="C47" s="23"/>
      <c r="D47" s="2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2:68" ht="15" thickBot="1" x14ac:dyDescent="0.4">
      <c r="B48" s="25"/>
      <c r="C48" s="25"/>
      <c r="D48" s="2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2:68" x14ac:dyDescent="0.35">
      <c r="B49" s="38" t="s">
        <v>69</v>
      </c>
      <c r="C49" s="39"/>
      <c r="D49" s="5">
        <f>SUM(D6:D48)</f>
        <v>64</v>
      </c>
      <c r="E49" s="5">
        <f>D49-SUM(E6:E48)</f>
        <v>63</v>
      </c>
      <c r="F49" s="5">
        <f t="shared" ref="F49:K49" si="0">E49-SUM(F6:F48)</f>
        <v>62</v>
      </c>
      <c r="G49" s="5">
        <f t="shared" si="0"/>
        <v>62</v>
      </c>
      <c r="H49" s="5">
        <f t="shared" si="0"/>
        <v>62</v>
      </c>
      <c r="I49" s="5">
        <f t="shared" si="0"/>
        <v>62</v>
      </c>
      <c r="J49" s="5">
        <f t="shared" si="0"/>
        <v>62</v>
      </c>
      <c r="K49" s="5">
        <f t="shared" si="0"/>
        <v>62</v>
      </c>
      <c r="L49" s="5">
        <f t="shared" ref="L49" si="1">K49-SUM(L6:L48)</f>
        <v>62</v>
      </c>
      <c r="M49" s="5">
        <f t="shared" ref="M49" si="2">L49-SUM(M6:M48)</f>
        <v>62</v>
      </c>
      <c r="N49" s="5">
        <f t="shared" ref="N49" si="3">M49-SUM(N6:N48)</f>
        <v>62</v>
      </c>
      <c r="O49" s="5">
        <f t="shared" ref="O49" si="4">N49-SUM(O6:O48)</f>
        <v>62</v>
      </c>
      <c r="P49" s="5">
        <f t="shared" ref="P49:Q49" si="5">O49-SUM(P6:P48)</f>
        <v>62</v>
      </c>
      <c r="Q49" s="5">
        <f t="shared" si="5"/>
        <v>62</v>
      </c>
      <c r="R49" s="5">
        <f t="shared" ref="R49" si="6">Q49-SUM(R6:R48)</f>
        <v>62</v>
      </c>
      <c r="S49" s="5">
        <f t="shared" ref="S49" si="7">R49-SUM(S6:S48)</f>
        <v>62</v>
      </c>
      <c r="T49" s="5">
        <f t="shared" ref="T49" si="8">S49-SUM(T6:T48)</f>
        <v>62</v>
      </c>
      <c r="U49" s="5">
        <f t="shared" ref="U49" si="9">T49-SUM(U6:U48)</f>
        <v>62</v>
      </c>
      <c r="V49" s="5">
        <f t="shared" ref="V49:W49" si="10">U49-SUM(V6:V48)</f>
        <v>62</v>
      </c>
      <c r="W49" s="5">
        <f t="shared" si="10"/>
        <v>62</v>
      </c>
      <c r="X49" s="5">
        <f t="shared" ref="X49" si="11">W49-SUM(X6:X48)</f>
        <v>61</v>
      </c>
      <c r="Y49" s="5">
        <f t="shared" ref="Y49" si="12">X49-SUM(Y6:Y48)</f>
        <v>62</v>
      </c>
      <c r="Z49" s="5">
        <f t="shared" ref="Z49" si="13">Y49-SUM(Z6:Z48)</f>
        <v>59</v>
      </c>
      <c r="AA49" s="5">
        <f t="shared" ref="AA49" si="14">Z49-SUM(AA6:AA48)</f>
        <v>59</v>
      </c>
      <c r="AB49" s="5">
        <f t="shared" ref="AB49:AC49" si="15">AA49-SUM(AB6:AB48)</f>
        <v>59</v>
      </c>
      <c r="AC49" s="5">
        <f t="shared" si="15"/>
        <v>59</v>
      </c>
      <c r="AD49" s="5">
        <f t="shared" ref="AD49" si="16">AC49-SUM(AD6:AD48)</f>
        <v>58</v>
      </c>
      <c r="AE49" s="5">
        <f t="shared" ref="AE49" si="17">AD49-SUM(AE6:AE48)</f>
        <v>58</v>
      </c>
      <c r="AF49" s="5">
        <f t="shared" ref="AF49" si="18">AE49-SUM(AF6:AF48)</f>
        <v>58</v>
      </c>
      <c r="AG49" s="5">
        <f t="shared" ref="AG49" si="19">AF49-SUM(AG6:AG48)</f>
        <v>57</v>
      </c>
      <c r="AH49" s="5">
        <f t="shared" ref="AH49:AI49" si="20">AG49-SUM(AH6:AH48)</f>
        <v>57</v>
      </c>
      <c r="AI49" s="5">
        <f t="shared" si="20"/>
        <v>57</v>
      </c>
      <c r="AJ49" s="5">
        <f t="shared" ref="AJ49" si="21">AI49-SUM(AJ6:AJ48)</f>
        <v>55</v>
      </c>
      <c r="AK49" s="5">
        <f t="shared" ref="AK49" si="22">AJ49-SUM(AK6:AK48)</f>
        <v>54</v>
      </c>
      <c r="AL49" s="5">
        <f t="shared" ref="AL49" si="23">AK49-SUM(AL6:AL48)</f>
        <v>53</v>
      </c>
      <c r="AM49" s="5">
        <f>AL49-SUM(AM6:AM48)</f>
        <v>52</v>
      </c>
      <c r="AN49" s="5">
        <f t="shared" ref="AN49" si="24">AM49-SUM(AN6:AN48)</f>
        <v>48</v>
      </c>
      <c r="AO49" s="5">
        <f t="shared" ref="AO49" si="25">AN49-SUM(AO6:AO48)</f>
        <v>47.5</v>
      </c>
      <c r="AP49" s="5">
        <f t="shared" ref="AP49" si="26">AO49-SUM(AP6:AP48)</f>
        <v>47.5</v>
      </c>
      <c r="AQ49" s="5">
        <f t="shared" ref="AQ49" si="27">AP49-SUM(AQ6:AQ48)</f>
        <v>47.5</v>
      </c>
      <c r="AR49" s="5">
        <f t="shared" ref="AR49" si="28">AQ49-SUM(AR6:AR48)</f>
        <v>47.5</v>
      </c>
      <c r="AS49" s="5">
        <f t="shared" ref="AS49" si="29">AR49-SUM(AS6:AS48)</f>
        <v>47.5</v>
      </c>
      <c r="AT49" s="5">
        <f t="shared" ref="AT49" si="30">AS49-SUM(AT6:AT48)</f>
        <v>47.5</v>
      </c>
      <c r="AU49" s="5">
        <f t="shared" ref="AU49" si="31">AT49-SUM(AU6:AU48)</f>
        <v>47.5</v>
      </c>
      <c r="AV49" s="5">
        <f t="shared" ref="AV49" si="32">AU49-SUM(AV6:AV48)</f>
        <v>47.5</v>
      </c>
      <c r="AW49" s="5">
        <f t="shared" ref="AW49" si="33">AV49-SUM(AW6:AW48)</f>
        <v>47.5</v>
      </c>
      <c r="AX49" s="5">
        <f t="shared" ref="AX49" si="34">AW49-SUM(AX6:AX48)</f>
        <v>47.5</v>
      </c>
      <c r="AY49" s="5">
        <f t="shared" ref="AY49" si="35">AX49-SUM(AY6:AY48)</f>
        <v>47.5</v>
      </c>
      <c r="AZ49" s="5">
        <f>AY49-SUM(AZ6:AZ48)</f>
        <v>47.5</v>
      </c>
      <c r="BA49" s="5">
        <f t="shared" ref="BA49" si="36">AZ49-SUM(BA6:BA48)</f>
        <v>47.5</v>
      </c>
      <c r="BB49" s="5">
        <f t="shared" ref="BB49" si="37">BA49-SUM(BB6:BB48)</f>
        <v>47.5</v>
      </c>
      <c r="BC49" s="5">
        <f t="shared" ref="BC49" si="38">BB49-SUM(BC6:BC48)</f>
        <v>47.5</v>
      </c>
      <c r="BD49" s="5">
        <f t="shared" ref="BD49" si="39">BC49-SUM(BD6:BD48)</f>
        <v>47.5</v>
      </c>
      <c r="BE49" s="5">
        <f t="shared" ref="BE49" si="40">BD49-SUM(BE6:BE48)</f>
        <v>47.5</v>
      </c>
      <c r="BF49" s="5">
        <f t="shared" ref="BF49" si="41">BE49-SUM(BF6:BF48)</f>
        <v>47.5</v>
      </c>
      <c r="BG49" s="5">
        <f t="shared" ref="BG49" si="42">BF49-SUM(BG6:BG48)</f>
        <v>47.5</v>
      </c>
      <c r="BH49" s="5">
        <f t="shared" ref="BH49" si="43">BG49-SUM(BH6:BH48)</f>
        <v>47.5</v>
      </c>
      <c r="BI49" s="5">
        <f t="shared" ref="BI49" si="44">BH49-SUM(BI6:BI48)</f>
        <v>47.5</v>
      </c>
      <c r="BJ49" s="5">
        <f t="shared" ref="BJ49" si="45">BI49-SUM(BJ6:BJ48)</f>
        <v>47.5</v>
      </c>
      <c r="BK49" s="5">
        <f t="shared" ref="BK49" si="46">BJ49-SUM(BK6:BK48)</f>
        <v>47.5</v>
      </c>
      <c r="BL49" s="5">
        <f t="shared" ref="BL49" si="47">BK49-SUM(BL6:BL48)</f>
        <v>47.5</v>
      </c>
      <c r="BM49" s="5">
        <f t="shared" ref="BM49" si="48">BL49-SUM(BM6:BM48)</f>
        <v>47.5</v>
      </c>
      <c r="BN49" s="5">
        <f t="shared" ref="BN49" si="49">BM49-SUM(BN6:BN48)</f>
        <v>47.5</v>
      </c>
      <c r="BO49" s="5">
        <f>BN49-SUM(BO6:BO48)</f>
        <v>47.5</v>
      </c>
      <c r="BP49" s="13">
        <f t="shared" ref="BP49" si="50">BO49-SUM(BP6:BP48)</f>
        <v>47.5</v>
      </c>
    </row>
    <row r="50" spans="2:68" ht="15" thickBot="1" x14ac:dyDescent="0.4">
      <c r="B50" s="36" t="s">
        <v>70</v>
      </c>
      <c r="C50" s="37"/>
      <c r="D50" s="6">
        <f>SUM(D6:D48)</f>
        <v>64</v>
      </c>
      <c r="E50" s="6">
        <f>$D$50-($D$50/64*1)</f>
        <v>63</v>
      </c>
      <c r="F50" s="6">
        <f>$D$50-($D$50/64*2)</f>
        <v>62</v>
      </c>
      <c r="G50" s="6">
        <f>$D$50-($D$50/64*3)</f>
        <v>61</v>
      </c>
      <c r="H50" s="6">
        <f>$D$50-($D$50/64*4)</f>
        <v>60</v>
      </c>
      <c r="I50" s="6">
        <f>$D$50-($D$50/64*5)</f>
        <v>59</v>
      </c>
      <c r="J50" s="6">
        <f>$D$50-($D$50/64*6)</f>
        <v>58</v>
      </c>
      <c r="K50" s="6">
        <f>$D$50-($D$50/64*7)</f>
        <v>57</v>
      </c>
      <c r="L50" s="6">
        <f>$D$50-($D$50/64*8)</f>
        <v>56</v>
      </c>
      <c r="M50" s="6">
        <f>$D$50-($D$50/64*9)</f>
        <v>55</v>
      </c>
      <c r="N50" s="6">
        <f>$D$50-($D$50/64*10)</f>
        <v>54</v>
      </c>
      <c r="O50" s="6">
        <f>$D$50-($D$50/64*11)</f>
        <v>53</v>
      </c>
      <c r="P50" s="6">
        <f>$D$50-($D$50/64*12)</f>
        <v>52</v>
      </c>
      <c r="Q50" s="6">
        <f>$D$50-($D$50/64*13)</f>
        <v>51</v>
      </c>
      <c r="R50" s="6">
        <f>$D$50-($D$50/64*14)</f>
        <v>50</v>
      </c>
      <c r="S50" s="6">
        <f>$D$50-($D$50/64*15)</f>
        <v>49</v>
      </c>
      <c r="T50" s="6">
        <f>$D$50-($D$50/64*16)</f>
        <v>48</v>
      </c>
      <c r="U50" s="6">
        <f>$D$50-($D$50/64*17)</f>
        <v>47</v>
      </c>
      <c r="V50" s="6">
        <f>$D$50-($D$50/64*18)</f>
        <v>46</v>
      </c>
      <c r="W50" s="6">
        <f>$D$50-($D$50/64*19)</f>
        <v>45</v>
      </c>
      <c r="X50" s="6">
        <f>$D$50-($D$50/64*20)</f>
        <v>44</v>
      </c>
      <c r="Y50" s="6">
        <f>$D$50-($D$50/64*21)</f>
        <v>43</v>
      </c>
      <c r="Z50" s="6">
        <f>$D$50-($D$50/64*22)</f>
        <v>42</v>
      </c>
      <c r="AA50" s="6">
        <f>$D$50-($D$50/64*23)</f>
        <v>41</v>
      </c>
      <c r="AB50" s="6">
        <f>$D$50-($D$50/64*24)</f>
        <v>40</v>
      </c>
      <c r="AC50" s="6">
        <f>$D$50-($D$50/64*25)</f>
        <v>39</v>
      </c>
      <c r="AD50" s="6">
        <f>$D$50-($D$50/64*26)</f>
        <v>38</v>
      </c>
      <c r="AE50" s="6">
        <f>$D$50-($D$50/64*27)</f>
        <v>37</v>
      </c>
      <c r="AF50" s="6">
        <f>$D$50-($D$50/64*28)</f>
        <v>36</v>
      </c>
      <c r="AG50" s="6">
        <f>$D$50-($D$50/64*29)</f>
        <v>35</v>
      </c>
      <c r="AH50" s="6">
        <f>$D$50-($D$50/64*30)</f>
        <v>34</v>
      </c>
      <c r="AI50" s="6">
        <f>$D$50-($D$50/64*31)</f>
        <v>33</v>
      </c>
      <c r="AJ50" s="6">
        <f>$D$50-($D$50/64*32)</f>
        <v>32</v>
      </c>
      <c r="AK50" s="6">
        <f>$D$50-($D$50/64*33)</f>
        <v>31</v>
      </c>
      <c r="AL50" s="6">
        <f>$D$50-($D$50/64*34)</f>
        <v>30</v>
      </c>
      <c r="AM50" s="6">
        <f>$D$50-($D$50/64*35)</f>
        <v>29</v>
      </c>
      <c r="AN50" s="6">
        <f>$D$50-($D$50/64*36)</f>
        <v>28</v>
      </c>
      <c r="AO50" s="6">
        <f>$D$50-($D$50/64*37)</f>
        <v>27</v>
      </c>
      <c r="AP50" s="6">
        <f>$D$50-($D$50/64*38)</f>
        <v>26</v>
      </c>
      <c r="AQ50" s="6">
        <f>$D$50-($D$50/64*39)</f>
        <v>25</v>
      </c>
      <c r="AR50" s="6">
        <f>$D$50-($D$50/64*40)</f>
        <v>24</v>
      </c>
      <c r="AS50" s="6">
        <f>$D$50-($D$50/64*41)</f>
        <v>23</v>
      </c>
      <c r="AT50" s="6">
        <f>$D$50-($D$50/64*42)</f>
        <v>22</v>
      </c>
      <c r="AU50" s="6">
        <f>$D$50-($D$50/64*43)</f>
        <v>21</v>
      </c>
      <c r="AV50" s="6">
        <f>$D$50-($D$50/64*44)</f>
        <v>20</v>
      </c>
      <c r="AW50" s="6">
        <f>$D$50-($D$50/64*45)</f>
        <v>19</v>
      </c>
      <c r="AX50" s="6">
        <f>$D$50-($D$50/64*46)</f>
        <v>18</v>
      </c>
      <c r="AY50" s="6">
        <f>$D$50-($D$50/64*47)</f>
        <v>17</v>
      </c>
      <c r="AZ50" s="6">
        <f>$D$50-($D$50/64*48)</f>
        <v>16</v>
      </c>
      <c r="BA50" s="6">
        <f>$D$50-($D$50/64*49)</f>
        <v>15</v>
      </c>
      <c r="BB50" s="6">
        <f>$D$50-($D$50/64*50)</f>
        <v>14</v>
      </c>
      <c r="BC50" s="6">
        <f>$D$50-($D$50/64*51)</f>
        <v>13</v>
      </c>
      <c r="BD50" s="6">
        <f>$D$50-($D$50/64*52)</f>
        <v>12</v>
      </c>
      <c r="BE50" s="6">
        <f>$D$50-($D$50/64*53)</f>
        <v>11</v>
      </c>
      <c r="BF50" s="6">
        <f>$D$50-($D$50/64*54)</f>
        <v>10</v>
      </c>
      <c r="BG50" s="6">
        <f>$D$50-($D$50/64*55)</f>
        <v>9</v>
      </c>
      <c r="BH50" s="6">
        <f>$D$50-($D$50/64*56)</f>
        <v>8</v>
      </c>
      <c r="BI50" s="6">
        <f>$D$50-($D$50/64*57)</f>
        <v>7</v>
      </c>
      <c r="BJ50" s="6">
        <f>$D$50-($D$50/64*58)</f>
        <v>6</v>
      </c>
      <c r="BK50" s="6">
        <f>$D$50-($D$50/64*59)</f>
        <v>5</v>
      </c>
      <c r="BL50" s="6">
        <f>$D$50-($D$50/64*60)</f>
        <v>4</v>
      </c>
      <c r="BM50" s="6">
        <f>$D$50-($D$50/64*61)</f>
        <v>3</v>
      </c>
      <c r="BN50" s="6">
        <f>$D$50-($D$50/64*62)</f>
        <v>2</v>
      </c>
      <c r="BO50" s="6">
        <f>$D$50-($D$50/64*63)</f>
        <v>1</v>
      </c>
      <c r="BP50" s="14">
        <f>$D$50-($D$50/64*64)</f>
        <v>0</v>
      </c>
    </row>
    <row r="51" spans="2:68" x14ac:dyDescent="0.35">
      <c r="B51" s="18" t="s">
        <v>104</v>
      </c>
    </row>
    <row r="52" spans="2:68" x14ac:dyDescent="0.35">
      <c r="B52" s="19" t="s">
        <v>105</v>
      </c>
    </row>
    <row r="53" spans="2:68" ht="15" thickBot="1" x14ac:dyDescent="0.4">
      <c r="B53" s="20" t="s">
        <v>106</v>
      </c>
    </row>
  </sheetData>
  <mergeCells count="11">
    <mergeCell ref="BJ2:BP2"/>
    <mergeCell ref="V2:AE2"/>
    <mergeCell ref="AF2:AO2"/>
    <mergeCell ref="AP2:AY2"/>
    <mergeCell ref="B50:C50"/>
    <mergeCell ref="B49:C49"/>
    <mergeCell ref="C4:C5"/>
    <mergeCell ref="B4:B5"/>
    <mergeCell ref="AZ2:BI2"/>
    <mergeCell ref="B2:U2"/>
    <mergeCell ref="B3:U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2023-10-02T15:18:01Z</dcterms:created>
  <dcterms:modified xsi:type="dcterms:W3CDTF">2023-10-03T10:25:27Z</dcterms:modified>
</cp:coreProperties>
</file>