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nkeyTravel\Documentatie\"/>
    </mc:Choice>
  </mc:AlternateContent>
  <xr:revisionPtr revIDLastSave="0" documentId="13_ncr:1_{F2C2B19B-7ED5-46F8-B0EF-BE0429533C9D}" xr6:coauthVersionLast="47" xr6:coauthVersionMax="47" xr10:uidLastSave="{00000000-0000-0000-0000-000000000000}"/>
  <bookViews>
    <workbookView xWindow="-108" yWindow="-108" windowWidth="23256" windowHeight="12456" xr2:uid="{5E3DFA77-994E-40F7-9D1E-9CF86D7BF3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4" i="1"/>
  <c r="E54" i="1" s="1"/>
  <c r="F54" i="1" s="1"/>
  <c r="G54" i="1" s="1"/>
  <c r="H54" i="1" s="1"/>
  <c r="K55" i="1" l="1"/>
  <c r="AI55" i="1"/>
  <c r="AY55" i="1"/>
  <c r="BO55" i="1"/>
  <c r="E55" i="1"/>
  <c r="M55" i="1"/>
  <c r="U55" i="1"/>
  <c r="AC55" i="1"/>
  <c r="AK55" i="1"/>
  <c r="AS55" i="1"/>
  <c r="BA55" i="1"/>
  <c r="BI55" i="1"/>
  <c r="F55" i="1"/>
  <c r="N55" i="1"/>
  <c r="V55" i="1"/>
  <c r="AD55" i="1"/>
  <c r="AL55" i="1"/>
  <c r="AT55" i="1"/>
  <c r="BB55" i="1"/>
  <c r="BJ55" i="1"/>
  <c r="G55" i="1"/>
  <c r="O55" i="1"/>
  <c r="W55" i="1"/>
  <c r="AE55" i="1"/>
  <c r="AM55" i="1"/>
  <c r="AU55" i="1"/>
  <c r="BC55" i="1"/>
  <c r="BK55" i="1"/>
  <c r="AA55" i="1"/>
  <c r="AQ55" i="1"/>
  <c r="BG55" i="1"/>
  <c r="H55" i="1"/>
  <c r="P55" i="1"/>
  <c r="X55" i="1"/>
  <c r="AF55" i="1"/>
  <c r="AN55" i="1"/>
  <c r="AV55" i="1"/>
  <c r="BD55" i="1"/>
  <c r="BL55" i="1"/>
  <c r="I55" i="1"/>
  <c r="Q55" i="1"/>
  <c r="Y55" i="1"/>
  <c r="AG55" i="1"/>
  <c r="AO55" i="1"/>
  <c r="AW55" i="1"/>
  <c r="BE55" i="1"/>
  <c r="BM55" i="1"/>
  <c r="J55" i="1"/>
  <c r="R55" i="1"/>
  <c r="Z55" i="1"/>
  <c r="AH55" i="1"/>
  <c r="AP55" i="1"/>
  <c r="AX55" i="1"/>
  <c r="BF55" i="1"/>
  <c r="BN55" i="1"/>
  <c r="S55" i="1"/>
  <c r="L55" i="1"/>
  <c r="T55" i="1"/>
  <c r="AB55" i="1"/>
  <c r="AJ55" i="1"/>
  <c r="AR55" i="1"/>
  <c r="AZ55" i="1"/>
  <c r="BH55" i="1"/>
  <c r="BP55" i="1"/>
  <c r="I54" i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l="1"/>
  <c r="AN54" i="1" s="1"/>
  <c r="AO54" i="1" l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</calcChain>
</file>

<file path=xl/sharedStrings.xml><?xml version="1.0" encoding="utf-8"?>
<sst xmlns="http://schemas.openxmlformats.org/spreadsheetml/2006/main" count="121" uniqueCount="121">
  <si>
    <t>Sprint Burndown Chart</t>
  </si>
  <si>
    <t>Backlog ID</t>
  </si>
  <si>
    <t>User Stories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</si>
  <si>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</si>
  <si>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</si>
  <si>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</si>
  <si>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</si>
  <si>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</si>
  <si>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</si>
  <si>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</si>
  <si>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</si>
  <si>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</si>
  <si>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</si>
  <si>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</si>
  <si>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</si>
  <si>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</si>
  <si>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</si>
  <si>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</si>
  <si>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</si>
  <si>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</si>
  <si>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</si>
  <si>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</si>
  <si>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</si>
  <si>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</si>
  <si>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</si>
  <si>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</si>
  <si>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</si>
  <si>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</si>
  <si>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</si>
  <si>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</si>
  <si>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</si>
  <si>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</si>
  <si>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</si>
  <si>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</si>
  <si>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</si>
  <si>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</si>
  <si>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</si>
  <si>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</si>
  <si>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</si>
  <si>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</si>
  <si>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</si>
  <si>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</si>
  <si>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</si>
  <si>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</si>
  <si>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</si>
  <si>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</si>
  <si>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</si>
  <si>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</si>
  <si>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</si>
  <si>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</si>
  <si>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</si>
  <si>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</si>
  <si>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</si>
  <si>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</si>
  <si>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</si>
  <si>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</si>
  <si>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</si>
  <si>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</si>
  <si>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</si>
  <si>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</si>
  <si>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</si>
  <si>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</si>
  <si>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</si>
  <si>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</si>
  <si>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</si>
  <si>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</si>
  <si>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</si>
  <si>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</si>
  <si>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</si>
  <si>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Remaining Effort</t>
  </si>
  <si>
    <t>Ideal Trend</t>
  </si>
  <si>
    <t>Index webpagina</t>
  </si>
  <si>
    <t>Tabellen Overzicht</t>
  </si>
  <si>
    <t>Inlog Venster</t>
  </si>
  <si>
    <t>Registratie Venster</t>
  </si>
  <si>
    <t>Klant Omgeving</t>
  </si>
  <si>
    <t>Admin Omgeving</t>
  </si>
  <si>
    <t>Update Klant</t>
  </si>
  <si>
    <t>Delete Klant</t>
  </si>
  <si>
    <t>Pincode Login (GPS)</t>
  </si>
  <si>
    <t>Navigatie Scherm</t>
  </si>
  <si>
    <t>Create Klant (Signup)</t>
  </si>
  <si>
    <t>Read Klant (Login)</t>
  </si>
  <si>
    <t>Functie: Uitloggen</t>
  </si>
  <si>
    <t>Zoeken op Coordinaten</t>
  </si>
  <si>
    <t>Create Restaurant</t>
  </si>
  <si>
    <t>Update Restaurant</t>
  </si>
  <si>
    <t>Read Restaurant</t>
  </si>
  <si>
    <t>Delete Restaurant</t>
  </si>
  <si>
    <t>Create Tochten</t>
  </si>
  <si>
    <t>Read Tochten</t>
  </si>
  <si>
    <t>Update Tochten</t>
  </si>
  <si>
    <t>Delete Tochten</t>
  </si>
  <si>
    <t>Create Tracker</t>
  </si>
  <si>
    <t>Read Tracker</t>
  </si>
  <si>
    <t>Update Tracker</t>
  </si>
  <si>
    <t>Delete Tracker</t>
  </si>
  <si>
    <t>Create Herberg</t>
  </si>
  <si>
    <t>Read Herberg</t>
  </si>
  <si>
    <t>Update Herberg</t>
  </si>
  <si>
    <t>Delete Herberg</t>
  </si>
  <si>
    <t>Formulieren</t>
  </si>
  <si>
    <t>MySQL Database+</t>
  </si>
  <si>
    <t>Done</t>
  </si>
  <si>
    <t>In Progress</t>
  </si>
  <si>
    <t>On Hold...</t>
  </si>
  <si>
    <t>Wireframes</t>
  </si>
  <si>
    <t>Class Diagram</t>
  </si>
  <si>
    <t>Entity Relation Diagram</t>
  </si>
  <si>
    <t>Definition of Fun</t>
  </si>
  <si>
    <t>Overige Documentatie</t>
  </si>
  <si>
    <t>Burndown Chart</t>
  </si>
  <si>
    <t>Create Boeking</t>
  </si>
  <si>
    <t>Read Boeking</t>
  </si>
  <si>
    <t>Update Boeking</t>
  </si>
  <si>
    <t>Delete Boeking</t>
  </si>
  <si>
    <t>Create Statussen</t>
  </si>
  <si>
    <t>Read Statussen</t>
  </si>
  <si>
    <t>Update Statussen</t>
  </si>
  <si>
    <t>Delete Statussen</t>
  </si>
  <si>
    <t>GPS-Navigatie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</si>
</sst>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7" tint="0.39997558519241921"/>
      <name val="Constantia"/>
      <family val="1"/>
    </font>
    <font>
      <sz val="11"/>
      <color theme="7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7" fontId="1" fillId="9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5" fillId="10" borderId="1" xfId="0" applyFont="1" applyFill="1" applyBorder="1"/>
    <xf numFmtId="0" fontId="5" fillId="10" borderId="2" xfId="0" applyFont="1" applyFill="1" applyBorder="1"/>
    <xf numFmtId="0" fontId="5" fillId="10" borderId="2" xfId="0" applyFont="1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/>
    <xf numFmtId="0" fontId="0" fillId="5" borderId="1" xfId="0" applyFill="1" applyBorder="1" applyAlignment="1">
      <alignment horizontal="center" vertical="top"/>
    </xf>
    <xf numFmtId="0" fontId="0" fillId="11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FFCC"/>
      <color rgb="FF99FF99"/>
      <color rgb="FF33CC33"/>
      <color rgb="FF66FF66"/>
      <color rgb="FFFF0066"/>
      <color rgb="FF00FFFF"/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i="1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Blad1!$B$54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Blad1!$C$54:$BP$54</c:f>
              <c:numCache>
                <c:formatCode>General</c:formatCode>
                <c:ptCount val="66"/>
                <c:pt idx="1">
                  <c:v>64</c:v>
                </c:pt>
                <c:pt idx="2">
                  <c:v>63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61</c:v>
                </c:pt>
                <c:pt idx="22">
                  <c:v>62</c:v>
                </c:pt>
                <c:pt idx="23">
                  <c:v>59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  <c:pt idx="30">
                  <c:v>58</c:v>
                </c:pt>
                <c:pt idx="31">
                  <c:v>58</c:v>
                </c:pt>
                <c:pt idx="32">
                  <c:v>58</c:v>
                </c:pt>
                <c:pt idx="33">
                  <c:v>56</c:v>
                </c:pt>
                <c:pt idx="34">
                  <c:v>55</c:v>
                </c:pt>
                <c:pt idx="35">
                  <c:v>55</c:v>
                </c:pt>
                <c:pt idx="36">
                  <c:v>54</c:v>
                </c:pt>
                <c:pt idx="37">
                  <c:v>49</c:v>
                </c:pt>
                <c:pt idx="38">
                  <c:v>49.5</c:v>
                </c:pt>
                <c:pt idx="39">
                  <c:v>46.5</c:v>
                </c:pt>
                <c:pt idx="40">
                  <c:v>46.5</c:v>
                </c:pt>
                <c:pt idx="41">
                  <c:v>45.5</c:v>
                </c:pt>
                <c:pt idx="42">
                  <c:v>41.5</c:v>
                </c:pt>
                <c:pt idx="43">
                  <c:v>41.5</c:v>
                </c:pt>
                <c:pt idx="44">
                  <c:v>32.5</c:v>
                </c:pt>
                <c:pt idx="45">
                  <c:v>30.5</c:v>
                </c:pt>
                <c:pt idx="46">
                  <c:v>30.5</c:v>
                </c:pt>
                <c:pt idx="47">
                  <c:v>30.5</c:v>
                </c:pt>
                <c:pt idx="48">
                  <c:v>30.5</c:v>
                </c:pt>
                <c:pt idx="49">
                  <c:v>30.5</c:v>
                </c:pt>
                <c:pt idx="50">
                  <c:v>30.5</c:v>
                </c:pt>
                <c:pt idx="51">
                  <c:v>30.5</c:v>
                </c:pt>
                <c:pt idx="52">
                  <c:v>30.5</c:v>
                </c:pt>
                <c:pt idx="53">
                  <c:v>30.5</c:v>
                </c:pt>
                <c:pt idx="54">
                  <c:v>30.5</c:v>
                </c:pt>
                <c:pt idx="55">
                  <c:v>30.5</c:v>
                </c:pt>
                <c:pt idx="56">
                  <c:v>30.5</c:v>
                </c:pt>
                <c:pt idx="57">
                  <c:v>30.5</c:v>
                </c:pt>
                <c:pt idx="58">
                  <c:v>30.5</c:v>
                </c:pt>
                <c:pt idx="59">
                  <c:v>30.5</c:v>
                </c:pt>
                <c:pt idx="60">
                  <c:v>30.5</c:v>
                </c:pt>
                <c:pt idx="61">
                  <c:v>30.5</c:v>
                </c:pt>
                <c:pt idx="62">
                  <c:v>30.5</c:v>
                </c:pt>
                <c:pt idx="63">
                  <c:v>30.5</c:v>
                </c:pt>
                <c:pt idx="64">
                  <c:v>30.5</c:v>
                </c:pt>
                <c:pt idx="65">
                  <c:v>30.5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A-432A-9E2A-21B77FD2F744}"/>
            </c:ext>
          </c:extLst>
        </c:ser>
        <c:ser>
          <c:idx val="1"/>
          <c:order val="1"/>
          <c:tx>
            <c:strRef>
              <c:f>Blad1!$B$55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Blad1!$C$55:$BP$55</c:f>
              <c:numCache>
                <c:formatCode>General</c:formatCode>
                <c:ptCount val="66"/>
                <c:pt idx="1">
                  <c:v>64</c:v>
                </c:pt>
                <c:pt idx="2">
                  <c:v>63</c:v>
                </c:pt>
                <c:pt idx="3">
                  <c:v>62</c:v>
                </c:pt>
                <c:pt idx="4">
                  <c:v>61</c:v>
                </c:pt>
                <c:pt idx="5">
                  <c:v>60</c:v>
                </c:pt>
                <c:pt idx="6">
                  <c:v>59</c:v>
                </c:pt>
                <c:pt idx="7">
                  <c:v>58</c:v>
                </c:pt>
                <c:pt idx="8">
                  <c:v>57</c:v>
                </c:pt>
                <c:pt idx="9">
                  <c:v>56</c:v>
                </c:pt>
                <c:pt idx="10">
                  <c:v>55</c:v>
                </c:pt>
                <c:pt idx="11">
                  <c:v>54</c:v>
                </c:pt>
                <c:pt idx="12">
                  <c:v>53</c:v>
                </c:pt>
                <c:pt idx="13">
                  <c:v>52</c:v>
                </c:pt>
                <c:pt idx="14">
                  <c:v>51</c:v>
                </c:pt>
                <c:pt idx="15">
                  <c:v>50</c:v>
                </c:pt>
                <c:pt idx="16">
                  <c:v>49</c:v>
                </c:pt>
                <c:pt idx="17">
                  <c:v>48</c:v>
                </c:pt>
                <c:pt idx="18">
                  <c:v>47</c:v>
                </c:pt>
                <c:pt idx="19">
                  <c:v>46</c:v>
                </c:pt>
                <c:pt idx="20">
                  <c:v>45</c:v>
                </c:pt>
                <c:pt idx="21">
                  <c:v>44</c:v>
                </c:pt>
                <c:pt idx="22">
                  <c:v>43</c:v>
                </c:pt>
                <c:pt idx="23">
                  <c:v>42</c:v>
                </c:pt>
                <c:pt idx="24">
                  <c:v>41</c:v>
                </c:pt>
                <c:pt idx="25">
                  <c:v>40</c:v>
                </c:pt>
                <c:pt idx="26">
                  <c:v>39</c:v>
                </c:pt>
                <c:pt idx="27">
                  <c:v>38</c:v>
                </c:pt>
                <c:pt idx="28">
                  <c:v>37</c:v>
                </c:pt>
                <c:pt idx="29">
                  <c:v>36</c:v>
                </c:pt>
                <c:pt idx="30">
                  <c:v>35</c:v>
                </c:pt>
                <c:pt idx="31">
                  <c:v>34</c:v>
                </c:pt>
                <c:pt idx="32">
                  <c:v>33</c:v>
                </c:pt>
                <c:pt idx="33">
                  <c:v>32</c:v>
                </c:pt>
                <c:pt idx="34">
                  <c:v>31</c:v>
                </c:pt>
                <c:pt idx="35">
                  <c:v>30</c:v>
                </c:pt>
                <c:pt idx="36">
                  <c:v>29</c:v>
                </c:pt>
                <c:pt idx="37">
                  <c:v>28</c:v>
                </c:pt>
                <c:pt idx="38">
                  <c:v>27</c:v>
                </c:pt>
                <c:pt idx="39">
                  <c:v>26</c:v>
                </c:pt>
                <c:pt idx="40">
                  <c:v>25</c:v>
                </c:pt>
                <c:pt idx="41">
                  <c:v>24</c:v>
                </c:pt>
                <c:pt idx="42">
                  <c:v>23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19</c:v>
                </c:pt>
                <c:pt idx="47">
                  <c:v>18</c:v>
                </c:pt>
                <c:pt idx="48">
                  <c:v>17</c:v>
                </c:pt>
                <c:pt idx="49">
                  <c:v>16</c:v>
                </c:pt>
                <c:pt idx="50">
                  <c:v>15</c:v>
                </c:pt>
                <c:pt idx="51">
                  <c:v>14</c:v>
                </c:pt>
                <c:pt idx="52">
                  <c:v>13</c:v>
                </c:pt>
                <c:pt idx="53">
                  <c:v>12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8</c:v>
                </c:pt>
                <c:pt idx="58">
                  <c:v>7</c:v>
                </c:pt>
                <c:pt idx="59">
                  <c:v>6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A-432A-9E2A-21B77FD2F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92736"/>
        <c:axId val="88431184"/>
      </c:lineChart>
      <c:catAx>
        <c:axId val="1770927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431184"/>
        <c:crosses val="autoZero"/>
        <c:auto val="1"/>
        <c:lblAlgn val="ctr"/>
        <c:lblOffset val="100"/>
        <c:noMultiLvlLbl val="0"/>
      </c:catAx>
      <c:valAx>
        <c:axId val="884311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709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1393824</xdr:colOff>
      <xdr:row>55</xdr:row>
      <xdr:rowOff>165100</xdr:rowOff>
    </xdr:from>
    <xdr:to>
      <xdr:col>16</xdr:col>
      <xdr:colOff>0</xdr:colOff>
      <xdr:row>79</xdr:row>
      <xdr:rowOff>19050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E393E99-CC7B-6858-E9AD-188DE1C92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2589-B7B2-4C33-8704-E55E84A72B35}">
  <dimension ref="B1:BQ58"/>
  <sheetViews>
    <sheetView tabSelected="1" workbookViewId="0">
      <selection activeCell="AV23" sqref="AV23"/>
    </sheetView>
  </sheetViews>
  <sheetFormatPr defaultRowHeight="14.4" x14ac:dyDescent="0.3"/>
  <cols>
    <col min="1" max="1" width="2.44140625" customWidth="1"/>
    <col min="2" max="2" width="10.21875" customWidth="1"/>
    <col min="3" max="3" width="20.109375" customWidth="1"/>
    <col min="4" max="4" width="13.6640625" customWidth="1"/>
    <col min="39" max="40" width="9.33203125" bestFit="1" customWidth="1"/>
  </cols>
  <sheetData>
    <row r="1" spans="2:69" ht="15" thickBot="1" x14ac:dyDescent="0.35"/>
    <row r="2" spans="2:69" ht="28.2" customHeight="1" thickBot="1" x14ac:dyDescent="0.35"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  <c r="V2" s="35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1"/>
    </row>
    <row r="3" spans="2:69" x14ac:dyDescent="0.3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2:69" x14ac:dyDescent="0.3">
      <c r="B4" s="36" t="s">
        <v>1</v>
      </c>
      <c r="C4" s="36" t="s">
        <v>2</v>
      </c>
      <c r="D4" s="18" t="s">
        <v>3</v>
      </c>
      <c r="E4" s="19">
        <v>45166</v>
      </c>
      <c r="F4" s="19">
        <v>45167</v>
      </c>
      <c r="G4" s="19">
        <v>45168</v>
      </c>
      <c r="H4" s="19">
        <v>45169</v>
      </c>
      <c r="I4" s="19">
        <v>45170</v>
      </c>
      <c r="J4" s="19">
        <v>45171</v>
      </c>
      <c r="K4" s="19">
        <v>45172</v>
      </c>
      <c r="L4" s="19">
        <v>45173</v>
      </c>
      <c r="M4" s="19">
        <v>45174</v>
      </c>
      <c r="N4" s="19">
        <v>45175</v>
      </c>
      <c r="O4" s="19">
        <v>45176</v>
      </c>
      <c r="P4" s="19">
        <v>45177</v>
      </c>
      <c r="Q4" s="19">
        <v>45178</v>
      </c>
      <c r="R4" s="19">
        <v>45179</v>
      </c>
      <c r="S4" s="19">
        <v>45180</v>
      </c>
      <c r="T4" s="19">
        <v>45181</v>
      </c>
      <c r="U4" s="19">
        <v>45182</v>
      </c>
      <c r="V4" s="19">
        <v>45183</v>
      </c>
      <c r="W4" s="19">
        <v>45184</v>
      </c>
      <c r="X4" s="19">
        <v>45185</v>
      </c>
      <c r="Y4" s="19">
        <v>45186</v>
      </c>
      <c r="Z4" s="19">
        <v>45187</v>
      </c>
      <c r="AA4" s="19">
        <v>45188</v>
      </c>
      <c r="AB4" s="19">
        <v>45189</v>
      </c>
      <c r="AC4" s="19">
        <v>45190</v>
      </c>
      <c r="AD4" s="19">
        <v>45191</v>
      </c>
      <c r="AE4" s="19">
        <v>45192</v>
      </c>
      <c r="AF4" s="19">
        <v>45193</v>
      </c>
      <c r="AG4" s="19">
        <v>45194</v>
      </c>
      <c r="AH4" s="19">
        <v>45195</v>
      </c>
      <c r="AI4" s="19">
        <v>45196</v>
      </c>
      <c r="AJ4" s="19">
        <v>45197</v>
      </c>
      <c r="AK4" s="19">
        <v>45198</v>
      </c>
      <c r="AL4" s="19">
        <v>45199</v>
      </c>
      <c r="AM4" s="19">
        <v>45200</v>
      </c>
      <c r="AN4" s="19">
        <v>45201</v>
      </c>
      <c r="AO4" s="19">
        <v>45202</v>
      </c>
      <c r="AP4" s="19">
        <v>45203</v>
      </c>
      <c r="AQ4" s="19">
        <v>45204</v>
      </c>
      <c r="AR4" s="19">
        <v>45205</v>
      </c>
      <c r="AS4" s="19">
        <v>45206</v>
      </c>
      <c r="AT4" s="19">
        <v>45207</v>
      </c>
      <c r="AU4" s="19">
        <v>45208</v>
      </c>
      <c r="AV4" s="19">
        <v>45209</v>
      </c>
      <c r="AW4" s="19">
        <v>45210</v>
      </c>
      <c r="AX4" s="19">
        <v>45211</v>
      </c>
      <c r="AY4" s="19">
        <v>45212</v>
      </c>
      <c r="AZ4" s="19">
        <v>45213</v>
      </c>
      <c r="BA4" s="19">
        <v>45214</v>
      </c>
      <c r="BB4" s="19">
        <v>45215</v>
      </c>
      <c r="BC4" s="19">
        <v>45216</v>
      </c>
      <c r="BD4" s="19">
        <v>45217</v>
      </c>
      <c r="BE4" s="19">
        <v>45218</v>
      </c>
      <c r="BF4" s="19">
        <v>45219</v>
      </c>
      <c r="BG4" s="19">
        <v>45220</v>
      </c>
      <c r="BH4" s="19">
        <v>45221</v>
      </c>
      <c r="BI4" s="19">
        <v>45222</v>
      </c>
      <c r="BJ4" s="19">
        <v>45223</v>
      </c>
      <c r="BK4" s="19">
        <v>45224</v>
      </c>
      <c r="BL4" s="19">
        <v>45225</v>
      </c>
      <c r="BM4" s="19">
        <v>45226</v>
      </c>
      <c r="BN4" s="19">
        <v>45227</v>
      </c>
      <c r="BO4" s="19">
        <v>45228</v>
      </c>
      <c r="BP4" s="19">
        <v>45229</v>
      </c>
    </row>
    <row r="5" spans="2:69" x14ac:dyDescent="0.3">
      <c r="B5" s="37"/>
      <c r="C5" s="37"/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  <c r="I5" s="18" t="s">
        <v>9</v>
      </c>
      <c r="J5" s="18" t="s">
        <v>10</v>
      </c>
      <c r="K5" s="18" t="s">
        <v>11</v>
      </c>
      <c r="L5" s="18" t="s">
        <v>12</v>
      </c>
      <c r="M5" s="18" t="s">
        <v>13</v>
      </c>
      <c r="N5" s="18" t="s">
        <v>14</v>
      </c>
      <c r="O5" s="18" t="s">
        <v>15</v>
      </c>
      <c r="P5" s="18" t="s">
        <v>16</v>
      </c>
      <c r="Q5" s="18" t="s">
        <v>17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27</v>
      </c>
      <c r="AB5" s="18" t="s">
        <v>28</v>
      </c>
      <c r="AC5" s="18" t="s">
        <v>29</v>
      </c>
      <c r="AD5" s="18" t="s">
        <v>30</v>
      </c>
      <c r="AE5" s="18" t="s">
        <v>31</v>
      </c>
      <c r="AF5" s="18" t="s">
        <v>32</v>
      </c>
      <c r="AG5" s="18" t="s">
        <v>33</v>
      </c>
      <c r="AH5" s="18" t="s">
        <v>34</v>
      </c>
      <c r="AI5" s="18" t="s">
        <v>35</v>
      </c>
      <c r="AJ5" s="18" t="s">
        <v>36</v>
      </c>
      <c r="AK5" s="18" t="s">
        <v>37</v>
      </c>
      <c r="AL5" s="18" t="s">
        <v>38</v>
      </c>
      <c r="AM5" s="18" t="s">
        <v>39</v>
      </c>
      <c r="AN5" s="18" t="s">
        <v>40</v>
      </c>
      <c r="AO5" s="18" t="s">
        <v>41</v>
      </c>
      <c r="AP5" s="18" t="s">
        <v>42</v>
      </c>
      <c r="AQ5" s="18" t="s">
        <v>43</v>
      </c>
      <c r="AR5" s="18" t="s">
        <v>44</v>
      </c>
      <c r="AS5" s="18" t="s">
        <v>45</v>
      </c>
      <c r="AT5" s="18" t="s">
        <v>46</v>
      </c>
      <c r="AU5" s="18" t="s">
        <v>47</v>
      </c>
      <c r="AV5" s="18" t="s">
        <v>48</v>
      </c>
      <c r="AW5" s="18" t="s">
        <v>49</v>
      </c>
      <c r="AX5" s="18" t="s">
        <v>50</v>
      </c>
      <c r="AY5" s="18" t="s">
        <v>51</v>
      </c>
      <c r="AZ5" s="18" t="s">
        <v>52</v>
      </c>
      <c r="BA5" s="18" t="s">
        <v>53</v>
      </c>
      <c r="BB5" s="18" t="s">
        <v>54</v>
      </c>
      <c r="BC5" s="18" t="s">
        <v>55</v>
      </c>
      <c r="BD5" s="18" t="s">
        <v>56</v>
      </c>
      <c r="BE5" s="18" t="s">
        <v>57</v>
      </c>
      <c r="BF5" s="18" t="s">
        <v>58</v>
      </c>
      <c r="BG5" s="18" t="s">
        <v>59</v>
      </c>
      <c r="BH5" s="18" t="s">
        <v>60</v>
      </c>
      <c r="BI5" s="18" t="s">
        <v>61</v>
      </c>
      <c r="BJ5" s="18" t="s">
        <v>62</v>
      </c>
      <c r="BK5" s="18" t="s">
        <v>63</v>
      </c>
      <c r="BL5" s="18" t="s">
        <v>64</v>
      </c>
      <c r="BM5" s="18" t="s">
        <v>65</v>
      </c>
      <c r="BN5" s="18" t="s">
        <v>66</v>
      </c>
      <c r="BO5" s="18" t="s">
        <v>67</v>
      </c>
      <c r="BP5" s="18" t="s">
        <v>68</v>
      </c>
      <c r="BQ5" s="1"/>
    </row>
    <row r="6" spans="2:69" x14ac:dyDescent="0.3">
      <c r="B6" s="21">
        <v>1</v>
      </c>
      <c r="C6" s="10" t="s">
        <v>71</v>
      </c>
      <c r="D6" s="10">
        <v>1</v>
      </c>
      <c r="E6" s="10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2:69" x14ac:dyDescent="0.3">
      <c r="B7" s="21">
        <v>2</v>
      </c>
      <c r="C7" s="10" t="s">
        <v>73</v>
      </c>
      <c r="D7" s="10">
        <v>0.5</v>
      </c>
      <c r="E7" s="16"/>
      <c r="F7" s="10">
        <v>0.5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2:69" x14ac:dyDescent="0.3">
      <c r="B8" s="21">
        <v>3</v>
      </c>
      <c r="C8" s="10" t="s">
        <v>74</v>
      </c>
      <c r="D8" s="10">
        <v>0.5</v>
      </c>
      <c r="E8" s="16"/>
      <c r="F8" s="10">
        <v>0.5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2:69" x14ac:dyDescent="0.3">
      <c r="B9" s="21">
        <v>4</v>
      </c>
      <c r="C9" s="10" t="s">
        <v>75</v>
      </c>
      <c r="D9" s="10">
        <v>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0">
        <v>1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2:69" x14ac:dyDescent="0.3">
      <c r="B10" s="21">
        <v>5</v>
      </c>
      <c r="C10" s="10" t="s">
        <v>76</v>
      </c>
      <c r="D10" s="10">
        <v>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0">
        <v>1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2:69" x14ac:dyDescent="0.3">
      <c r="B11" s="21">
        <v>6</v>
      </c>
      <c r="C11" s="10" t="s">
        <v>72</v>
      </c>
      <c r="D11" s="10">
        <v>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0">
        <v>1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2:69" x14ac:dyDescent="0.3">
      <c r="B12" s="21">
        <v>7</v>
      </c>
      <c r="C12" s="10" t="s">
        <v>81</v>
      </c>
      <c r="D12" s="10">
        <v>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2">
        <v>1</v>
      </c>
      <c r="AL12" s="12">
        <v>-1</v>
      </c>
      <c r="AM12" s="16"/>
      <c r="AN12" s="12">
        <v>1</v>
      </c>
      <c r="AO12" s="12">
        <v>-1</v>
      </c>
      <c r="AP12" s="12">
        <v>1</v>
      </c>
      <c r="AQ12" s="12">
        <v>-1</v>
      </c>
      <c r="AR12" s="10">
        <v>2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2:69" x14ac:dyDescent="0.3">
      <c r="B13" s="21">
        <v>8</v>
      </c>
      <c r="C13" s="12" t="s">
        <v>82</v>
      </c>
      <c r="D13" s="12">
        <v>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>
        <v>1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2:69" x14ac:dyDescent="0.3">
      <c r="B14" s="21">
        <v>9</v>
      </c>
      <c r="C14" s="12" t="s">
        <v>77</v>
      </c>
      <c r="D14" s="12">
        <v>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>
        <v>1</v>
      </c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2:69" x14ac:dyDescent="0.3">
      <c r="B15" s="21">
        <v>10</v>
      </c>
      <c r="C15" s="12" t="s">
        <v>78</v>
      </c>
      <c r="D15" s="12">
        <v>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>
        <v>1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2:69" x14ac:dyDescent="0.3">
      <c r="B16" s="21">
        <v>11</v>
      </c>
      <c r="C16" s="2" t="s">
        <v>79</v>
      </c>
      <c r="D16" s="20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2:68" x14ac:dyDescent="0.3">
      <c r="B17" s="21">
        <v>12</v>
      </c>
      <c r="C17" s="10" t="s">
        <v>80</v>
      </c>
      <c r="D17" s="10">
        <v>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>
        <v>1</v>
      </c>
      <c r="Y17" s="12">
        <v>-1</v>
      </c>
      <c r="Z17" s="12">
        <v>1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0">
        <v>1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2:68" x14ac:dyDescent="0.3">
      <c r="B18" s="21">
        <v>13</v>
      </c>
      <c r="C18" s="10" t="s">
        <v>83</v>
      </c>
      <c r="D18" s="10">
        <v>0.5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0">
        <v>0.5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2:68" x14ac:dyDescent="0.3">
      <c r="B19" s="21">
        <v>14</v>
      </c>
      <c r="C19" s="10" t="s">
        <v>84</v>
      </c>
      <c r="D19" s="10">
        <v>1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0">
        <v>1</v>
      </c>
      <c r="AA19" s="12">
        <v>-1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0">
        <v>1</v>
      </c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2:68" x14ac:dyDescent="0.3">
      <c r="B20" s="21">
        <v>15</v>
      </c>
      <c r="C20" s="10" t="s">
        <v>120</v>
      </c>
      <c r="D20" s="10">
        <v>0.5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0">
        <v>1</v>
      </c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2:68" x14ac:dyDescent="0.3">
      <c r="B21" s="21">
        <v>16</v>
      </c>
      <c r="C21" s="10" t="s">
        <v>85</v>
      </c>
      <c r="D21" s="10">
        <v>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0">
        <v>2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2:68" x14ac:dyDescent="0.3">
      <c r="B22" s="21">
        <v>17</v>
      </c>
      <c r="C22" s="9" t="s">
        <v>87</v>
      </c>
      <c r="D22" s="20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2:68" x14ac:dyDescent="0.3">
      <c r="B23" s="21">
        <v>18</v>
      </c>
      <c r="C23" s="9" t="s">
        <v>86</v>
      </c>
      <c r="D23" s="20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2:68" x14ac:dyDescent="0.3">
      <c r="B24" s="21">
        <v>19</v>
      </c>
      <c r="C24" s="9" t="s">
        <v>88</v>
      </c>
      <c r="D24" s="20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2:68" x14ac:dyDescent="0.3">
      <c r="B25" s="21">
        <v>20</v>
      </c>
      <c r="C25" s="10" t="s">
        <v>102</v>
      </c>
      <c r="D25" s="10">
        <v>2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2">
        <v>1</v>
      </c>
      <c r="AE25" s="16"/>
      <c r="AF25" s="16"/>
      <c r="AG25" s="10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2:68" x14ac:dyDescent="0.3">
      <c r="B26" s="21">
        <v>21</v>
      </c>
      <c r="C26" s="8" t="s">
        <v>89</v>
      </c>
      <c r="D26" s="20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2:68" x14ac:dyDescent="0.3">
      <c r="B27" s="21">
        <v>22</v>
      </c>
      <c r="C27" s="10" t="s">
        <v>90</v>
      </c>
      <c r="D27" s="10">
        <v>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0">
        <v>2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2:68" x14ac:dyDescent="0.3">
      <c r="B28" s="21">
        <v>23</v>
      </c>
      <c r="C28" s="8" t="s">
        <v>91</v>
      </c>
      <c r="D28" s="20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2:68" x14ac:dyDescent="0.3">
      <c r="B29" s="21">
        <v>24</v>
      </c>
      <c r="C29" s="8" t="s">
        <v>92</v>
      </c>
      <c r="D29" s="20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2:68" x14ac:dyDescent="0.3">
      <c r="B30" s="21">
        <v>25</v>
      </c>
      <c r="C30" s="7" t="s">
        <v>93</v>
      </c>
      <c r="D30" s="20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2:68" x14ac:dyDescent="0.3">
      <c r="B31" s="21">
        <v>26</v>
      </c>
      <c r="C31" s="10" t="s">
        <v>94</v>
      </c>
      <c r="D31" s="10">
        <v>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0">
        <v>2</v>
      </c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2:68" x14ac:dyDescent="0.3">
      <c r="B32" s="21">
        <v>27</v>
      </c>
      <c r="C32" s="7" t="s">
        <v>95</v>
      </c>
      <c r="D32" s="20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2:68" x14ac:dyDescent="0.3">
      <c r="B33" s="21">
        <v>28</v>
      </c>
      <c r="C33" s="7" t="s">
        <v>96</v>
      </c>
      <c r="D33" s="20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2:68" x14ac:dyDescent="0.3">
      <c r="B34" s="21">
        <v>29</v>
      </c>
      <c r="C34" s="10" t="s">
        <v>97</v>
      </c>
      <c r="D34" s="10">
        <v>1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2">
        <v>1</v>
      </c>
      <c r="AR34" s="12">
        <v>-1</v>
      </c>
      <c r="AS34" s="10">
        <v>1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2:68" x14ac:dyDescent="0.3">
      <c r="B35" s="21">
        <v>30</v>
      </c>
      <c r="C35" s="10" t="s">
        <v>98</v>
      </c>
      <c r="D35" s="10">
        <v>1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0">
        <v>1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2:68" x14ac:dyDescent="0.3">
      <c r="B36" s="21">
        <v>31</v>
      </c>
      <c r="C36" s="10" t="s">
        <v>99</v>
      </c>
      <c r="D36" s="10">
        <v>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0">
        <v>1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2:68" x14ac:dyDescent="0.3">
      <c r="B37" s="22">
        <v>32</v>
      </c>
      <c r="C37" s="11" t="s">
        <v>100</v>
      </c>
      <c r="D37" s="11">
        <v>1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1">
        <v>1</v>
      </c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2:68" x14ac:dyDescent="0.3">
      <c r="B38" s="23">
        <v>33</v>
      </c>
      <c r="C38" s="25" t="s">
        <v>112</v>
      </c>
      <c r="D38" s="20">
        <v>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spans="2:68" x14ac:dyDescent="0.3">
      <c r="B39" s="22">
        <v>34</v>
      </c>
      <c r="C39" s="25" t="s">
        <v>113</v>
      </c>
      <c r="D39" s="20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2:68" x14ac:dyDescent="0.3">
      <c r="B40" s="23">
        <v>35</v>
      </c>
      <c r="C40" s="25" t="s">
        <v>114</v>
      </c>
      <c r="D40" s="20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2:68" x14ac:dyDescent="0.3">
      <c r="B41" s="22">
        <v>36</v>
      </c>
      <c r="C41" s="26" t="s">
        <v>115</v>
      </c>
      <c r="D41" s="29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2:68" x14ac:dyDescent="0.3">
      <c r="B42" s="23">
        <v>37</v>
      </c>
      <c r="C42" s="2" t="s">
        <v>116</v>
      </c>
      <c r="D42" s="20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2:68" x14ac:dyDescent="0.3">
      <c r="B43" s="22">
        <v>38</v>
      </c>
      <c r="C43" s="28" t="s">
        <v>117</v>
      </c>
      <c r="D43" s="10">
        <v>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0">
        <v>1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2:68" x14ac:dyDescent="0.3">
      <c r="B44" s="23">
        <v>39</v>
      </c>
      <c r="C44" s="25" t="s">
        <v>118</v>
      </c>
      <c r="D44" s="20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2:68" x14ac:dyDescent="0.3">
      <c r="B45" s="22">
        <v>40</v>
      </c>
      <c r="C45" s="25" t="s">
        <v>119</v>
      </c>
      <c r="D45" s="20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2:68" x14ac:dyDescent="0.3">
      <c r="B46" s="23">
        <v>41</v>
      </c>
      <c r="C46" s="26"/>
      <c r="D46" s="29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2:68" x14ac:dyDescent="0.3">
      <c r="B47" s="23">
        <v>42</v>
      </c>
      <c r="C47" s="11" t="s">
        <v>101</v>
      </c>
      <c r="D47" s="11">
        <v>1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1">
        <v>1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2:68" x14ac:dyDescent="0.3">
      <c r="B48" s="22">
        <v>43</v>
      </c>
      <c r="C48" s="10" t="s">
        <v>106</v>
      </c>
      <c r="D48" s="10">
        <v>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0">
        <v>1</v>
      </c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spans="2:68" x14ac:dyDescent="0.3">
      <c r="B49" s="23">
        <v>44</v>
      </c>
      <c r="C49" s="10" t="s">
        <v>107</v>
      </c>
      <c r="D49" s="10">
        <v>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0">
        <v>1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2:68" x14ac:dyDescent="0.3">
      <c r="B50" s="23">
        <v>45</v>
      </c>
      <c r="C50" s="10" t="s">
        <v>108</v>
      </c>
      <c r="D50" s="10">
        <v>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0">
        <v>1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2:68" x14ac:dyDescent="0.3">
      <c r="B51" s="22">
        <v>46</v>
      </c>
      <c r="C51" s="10" t="s">
        <v>109</v>
      </c>
      <c r="D51" s="10">
        <v>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0">
        <v>1</v>
      </c>
      <c r="AK51" s="2"/>
      <c r="AL51" s="2"/>
      <c r="AM51" s="2"/>
      <c r="AN51" s="2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</row>
    <row r="52" spans="2:68" x14ac:dyDescent="0.3">
      <c r="B52" s="23">
        <v>47</v>
      </c>
      <c r="C52" s="2" t="s">
        <v>110</v>
      </c>
      <c r="D52" s="20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2:68" ht="15" thickBot="1" x14ac:dyDescent="0.35">
      <c r="B53" s="23">
        <v>48</v>
      </c>
      <c r="C53" s="10" t="s">
        <v>111</v>
      </c>
      <c r="D53" s="10">
        <v>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0">
        <v>1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2:68" x14ac:dyDescent="0.3">
      <c r="B54" s="30" t="s">
        <v>69</v>
      </c>
      <c r="C54" s="31"/>
      <c r="D54" s="24">
        <f>SUM(D6:D53)</f>
        <v>64</v>
      </c>
      <c r="E54" s="5">
        <f>D54-SUM(E6:E53)</f>
        <v>63</v>
      </c>
      <c r="F54" s="5">
        <f>E54-SUM(F6:F53)</f>
        <v>62</v>
      </c>
      <c r="G54" s="5">
        <f t="shared" ref="G54:R54" si="0">F54-SUM(G6:G53)</f>
        <v>62</v>
      </c>
      <c r="H54" s="5">
        <f>G54-SUM(H6:H53)</f>
        <v>62</v>
      </c>
      <c r="I54" s="5">
        <f t="shared" si="0"/>
        <v>62</v>
      </c>
      <c r="J54" s="5">
        <f t="shared" si="0"/>
        <v>62</v>
      </c>
      <c r="K54" s="5">
        <f t="shared" si="0"/>
        <v>62</v>
      </c>
      <c r="L54" s="5">
        <f t="shared" si="0"/>
        <v>62</v>
      </c>
      <c r="M54" s="5">
        <f t="shared" si="0"/>
        <v>62</v>
      </c>
      <c r="N54" s="5">
        <f t="shared" si="0"/>
        <v>62</v>
      </c>
      <c r="O54" s="5">
        <f t="shared" si="0"/>
        <v>62</v>
      </c>
      <c r="P54" s="5">
        <f t="shared" si="0"/>
        <v>62</v>
      </c>
      <c r="Q54" s="5">
        <f t="shared" si="0"/>
        <v>62</v>
      </c>
      <c r="R54" s="5">
        <f t="shared" si="0"/>
        <v>62</v>
      </c>
      <c r="S54" s="5">
        <f t="shared" ref="S54" si="1">R54-SUM(S6:S53)</f>
        <v>62</v>
      </c>
      <c r="T54" s="5">
        <f t="shared" ref="T54" si="2">S54-SUM(T6:T53)</f>
        <v>62</v>
      </c>
      <c r="U54" s="5">
        <f t="shared" ref="U54" si="3">T54-SUM(U6:U53)</f>
        <v>62</v>
      </c>
      <c r="V54" s="5">
        <f t="shared" ref="V54" si="4">U54-SUM(V6:V53)</f>
        <v>62</v>
      </c>
      <c r="W54" s="5">
        <f t="shared" ref="W54" si="5">V54-SUM(W6:W53)</f>
        <v>62</v>
      </c>
      <c r="X54" s="5">
        <f t="shared" ref="X54" si="6">W54-SUM(X6:X53)</f>
        <v>61</v>
      </c>
      <c r="Y54" s="5">
        <f t="shared" ref="Y54" si="7">X54-SUM(Y6:Y53)</f>
        <v>62</v>
      </c>
      <c r="Z54" s="5">
        <f t="shared" ref="Z54" si="8">Y54-SUM(Z6:Z53)</f>
        <v>59</v>
      </c>
      <c r="AA54" s="5">
        <f t="shared" ref="AA54" si="9">Z54-SUM(AA6:AA53)</f>
        <v>60</v>
      </c>
      <c r="AB54" s="5">
        <f t="shared" ref="AB54:AD54" si="10">AA54-SUM(AB6:AB53)</f>
        <v>60</v>
      </c>
      <c r="AC54" s="5">
        <f t="shared" si="10"/>
        <v>60</v>
      </c>
      <c r="AD54" s="5">
        <f t="shared" si="10"/>
        <v>59</v>
      </c>
      <c r="AE54" s="5">
        <f t="shared" ref="AE54" si="11">AD54-SUM(AE6:AE53)</f>
        <v>59</v>
      </c>
      <c r="AF54" s="5">
        <f t="shared" ref="AF54" si="12">AE54-SUM(AF6:AF53)</f>
        <v>59</v>
      </c>
      <c r="AG54" s="5">
        <f t="shared" ref="AG54:AI54" si="13">AF54-SUM(AG6:AG53)</f>
        <v>58</v>
      </c>
      <c r="AH54" s="5">
        <f t="shared" si="13"/>
        <v>58</v>
      </c>
      <c r="AI54" s="5">
        <f t="shared" si="13"/>
        <v>58</v>
      </c>
      <c r="AJ54" s="5">
        <f t="shared" ref="AJ54" si="14">AI54-SUM(AJ6:AJ53)</f>
        <v>56</v>
      </c>
      <c r="AK54" s="5">
        <f t="shared" ref="AK54" si="15">AJ54-SUM(AK6:AK53)</f>
        <v>55</v>
      </c>
      <c r="AL54" s="5">
        <f t="shared" ref="AL54" si="16">AK54-SUM(AL6:AL53)</f>
        <v>55</v>
      </c>
      <c r="AM54" s="5">
        <f>AL54-SUM(AM6:AM53)</f>
        <v>54</v>
      </c>
      <c r="AN54" s="5">
        <f t="shared" ref="AN54" si="17">AM54-SUM(AN6:AN53)</f>
        <v>49</v>
      </c>
      <c r="AO54" s="5">
        <f>AN54-SUM(AO6:AO53)</f>
        <v>49.5</v>
      </c>
      <c r="AP54" s="5">
        <f t="shared" ref="AP54" si="18">AO54-SUM(AP6:AP53)</f>
        <v>46.5</v>
      </c>
      <c r="AQ54" s="5">
        <f t="shared" ref="AQ54" si="19">AP54-SUM(AQ6:AQ53)</f>
        <v>46.5</v>
      </c>
      <c r="AR54" s="5">
        <f t="shared" ref="AR54" si="20">AQ54-SUM(AR6:AR53)</f>
        <v>45.5</v>
      </c>
      <c r="AS54" s="5">
        <f t="shared" ref="AS54" si="21">AR54-SUM(AS6:AS53)</f>
        <v>41.5</v>
      </c>
      <c r="AT54" s="5">
        <f t="shared" ref="AT54" si="22">AS54-SUM(AT6:AT53)</f>
        <v>41.5</v>
      </c>
      <c r="AU54" s="5">
        <f t="shared" ref="AU54" si="23">AT54-SUM(AU6:AU53)</f>
        <v>32.5</v>
      </c>
      <c r="AV54" s="5">
        <f t="shared" ref="AV54" si="24">AU54-SUM(AV6:AV53)</f>
        <v>30.5</v>
      </c>
      <c r="AW54" s="5">
        <f t="shared" ref="AW54" si="25">AV54-SUM(AW6:AW53)</f>
        <v>30.5</v>
      </c>
      <c r="AX54" s="5">
        <f t="shared" ref="AX54" si="26">AW54-SUM(AX6:AX53)</f>
        <v>30.5</v>
      </c>
      <c r="AY54" s="5">
        <f t="shared" ref="AY54" si="27">AX54-SUM(AY6:AY53)</f>
        <v>30.5</v>
      </c>
      <c r="AZ54" s="5">
        <f t="shared" ref="AZ54" si="28">AY54-SUM(AZ6:AZ53)</f>
        <v>30.5</v>
      </c>
      <c r="BA54" s="5">
        <f t="shared" ref="BA54" si="29">AZ54-SUM(BA6:BA53)</f>
        <v>30.5</v>
      </c>
      <c r="BB54" s="5">
        <f t="shared" ref="BB54" si="30">BA54-SUM(BB6:BB53)</f>
        <v>30.5</v>
      </c>
      <c r="BC54" s="5">
        <f t="shared" ref="BC54" si="31">BB54-SUM(BC6:BC53)</f>
        <v>30.5</v>
      </c>
      <c r="BD54" s="5">
        <f t="shared" ref="BD54" si="32">BC54-SUM(BD6:BD53)</f>
        <v>30.5</v>
      </c>
      <c r="BE54" s="5">
        <f t="shared" ref="BE54" si="33">BD54-SUM(BE6:BE53)</f>
        <v>30.5</v>
      </c>
      <c r="BF54" s="5">
        <f t="shared" ref="BF54" si="34">BE54-SUM(BF6:BF53)</f>
        <v>30.5</v>
      </c>
      <c r="BG54" s="5">
        <f t="shared" ref="BG54" si="35">BF54-SUM(BG6:BG53)</f>
        <v>30.5</v>
      </c>
      <c r="BH54" s="5">
        <f t="shared" ref="BH54" si="36">BG54-SUM(BH6:BH53)</f>
        <v>30.5</v>
      </c>
      <c r="BI54" s="5">
        <f t="shared" ref="BI54" si="37">BH54-SUM(BI6:BI53)</f>
        <v>30.5</v>
      </c>
      <c r="BJ54" s="5">
        <f t="shared" ref="BJ54:BL54" si="38">BI54-SUM(BJ6:BJ53)</f>
        <v>30.5</v>
      </c>
      <c r="BK54" s="5">
        <f t="shared" si="38"/>
        <v>30.5</v>
      </c>
      <c r="BL54" s="5">
        <f t="shared" si="38"/>
        <v>30.5</v>
      </c>
      <c r="BM54" s="5">
        <f t="shared" ref="BM54" si="39">BL54-SUM(BM6:BM53)</f>
        <v>30.5</v>
      </c>
      <c r="BN54" s="5">
        <f t="shared" ref="BN54" si="40">BM54-SUM(BN6:BN53)</f>
        <v>30.5</v>
      </c>
      <c r="BO54" s="5">
        <f t="shared" ref="BO54" si="41">BN54-SUM(BO6:BO53)</f>
        <v>30.5</v>
      </c>
      <c r="BP54" s="5">
        <f>BO54-SUM(BP6:BP53)</f>
        <v>30.5</v>
      </c>
    </row>
    <row r="55" spans="2:68" ht="15" thickBot="1" x14ac:dyDescent="0.35">
      <c r="B55" s="32" t="s">
        <v>70</v>
      </c>
      <c r="C55" s="33"/>
      <c r="D55" s="6">
        <f>SUM(D6:D53)</f>
        <v>64</v>
      </c>
      <c r="E55" s="6">
        <f>$D$54-($D$54/64*1)</f>
        <v>63</v>
      </c>
      <c r="F55" s="6">
        <f>$D$54-($D$54/64*2)</f>
        <v>62</v>
      </c>
      <c r="G55" s="6">
        <f>$D$54-($D$54/64*3)</f>
        <v>61</v>
      </c>
      <c r="H55" s="6">
        <f>$D$54-($D$54/64*4)</f>
        <v>60</v>
      </c>
      <c r="I55" s="6">
        <f>$D$54-($D$54/64*5)</f>
        <v>59</v>
      </c>
      <c r="J55" s="6">
        <f>$D$54-($D$54/64*6)</f>
        <v>58</v>
      </c>
      <c r="K55" s="6">
        <f>$D$54-($D$54/64*7)</f>
        <v>57</v>
      </c>
      <c r="L55" s="6">
        <f>$D$54-($D$54/64*8)</f>
        <v>56</v>
      </c>
      <c r="M55" s="6">
        <f>$D$54-($D$54/64*9)</f>
        <v>55</v>
      </c>
      <c r="N55" s="6">
        <f>$D$54-($D$54/64*10)</f>
        <v>54</v>
      </c>
      <c r="O55" s="6">
        <f>$D$54-($D$54/64*11)</f>
        <v>53</v>
      </c>
      <c r="P55" s="6">
        <f>$D$54-($D$54/64*12)</f>
        <v>52</v>
      </c>
      <c r="Q55" s="6">
        <f>$D$54-($D$54/64*13)</f>
        <v>51</v>
      </c>
      <c r="R55" s="6">
        <f>$D$54-($D$54/64*14)</f>
        <v>50</v>
      </c>
      <c r="S55" s="6">
        <f>$D$54-($D$54/64*15)</f>
        <v>49</v>
      </c>
      <c r="T55" s="6">
        <f>$D$54-($D$54/64*16)</f>
        <v>48</v>
      </c>
      <c r="U55" s="6">
        <f>$D$54-($D$54/64*17)</f>
        <v>47</v>
      </c>
      <c r="V55" s="6">
        <f>$D$54-($D$54/64*18)</f>
        <v>46</v>
      </c>
      <c r="W55" s="6">
        <f>$D$54-($D$54/64*19)</f>
        <v>45</v>
      </c>
      <c r="X55" s="6">
        <f>$D$54-($D$54/64*20)</f>
        <v>44</v>
      </c>
      <c r="Y55" s="6">
        <f>$D$54-($D$54/64*21)</f>
        <v>43</v>
      </c>
      <c r="Z55" s="6">
        <f>$D$54-($D$54/64*22)</f>
        <v>42</v>
      </c>
      <c r="AA55" s="6">
        <f>$D$54-($D$54/64*23)</f>
        <v>41</v>
      </c>
      <c r="AB55" s="6">
        <f>$D$54-($D$54/64*24)</f>
        <v>40</v>
      </c>
      <c r="AC55" s="6">
        <f>$D$54-($D$54/64*25)</f>
        <v>39</v>
      </c>
      <c r="AD55" s="6">
        <f>$D$54-($D$54/64*26)</f>
        <v>38</v>
      </c>
      <c r="AE55" s="6">
        <f>$D$54-($D$54/64*27)</f>
        <v>37</v>
      </c>
      <c r="AF55" s="6">
        <f>$D$54-($D$54/64*28)</f>
        <v>36</v>
      </c>
      <c r="AG55" s="6">
        <f>$D$54-($D$54/64*29)</f>
        <v>35</v>
      </c>
      <c r="AH55" s="6">
        <f>$D$54-($D$54/64*30)</f>
        <v>34</v>
      </c>
      <c r="AI55" s="6">
        <f>$D$54-($D$54/64*31)</f>
        <v>33</v>
      </c>
      <c r="AJ55" s="6">
        <f>$D$54-($D$54/64*32)</f>
        <v>32</v>
      </c>
      <c r="AK55" s="6">
        <f>$D$54-($D$54/64*33)</f>
        <v>31</v>
      </c>
      <c r="AL55" s="6">
        <f>$D$54-($D$54/64*34)</f>
        <v>30</v>
      </c>
      <c r="AM55" s="6">
        <f>$D$54-($D$54/64*35)</f>
        <v>29</v>
      </c>
      <c r="AN55" s="6">
        <f>$D$54-($D$54/64*36)</f>
        <v>28</v>
      </c>
      <c r="AO55" s="6">
        <f>$D$54-($D$54/64*37)</f>
        <v>27</v>
      </c>
      <c r="AP55" s="6">
        <f>$D$54-($D$54/64*38)</f>
        <v>26</v>
      </c>
      <c r="AQ55" s="6">
        <f>$D$54-($D$54/64*39)</f>
        <v>25</v>
      </c>
      <c r="AR55" s="6">
        <f>$D$54-($D$54/64*40)</f>
        <v>24</v>
      </c>
      <c r="AS55" s="6">
        <f>$D$54-($D$54/64*41)</f>
        <v>23</v>
      </c>
      <c r="AT55" s="6">
        <f>$D$54-($D$54/64*42)</f>
        <v>22</v>
      </c>
      <c r="AU55" s="6">
        <f>$D$54-($D$54/64*43)</f>
        <v>21</v>
      </c>
      <c r="AV55" s="6">
        <f>$D$54-($D$54/64*44)</f>
        <v>20</v>
      </c>
      <c r="AW55" s="6">
        <f>$D$54-($D$54/64*45)</f>
        <v>19</v>
      </c>
      <c r="AX55" s="6">
        <f>$D$54-($D$54/64*46)</f>
        <v>18</v>
      </c>
      <c r="AY55" s="6">
        <f>$D$54-($D$54/64*47)</f>
        <v>17</v>
      </c>
      <c r="AZ55" s="6">
        <f>$D$54-($D$54/64*48)</f>
        <v>16</v>
      </c>
      <c r="BA55" s="6">
        <f>$D$54-($D$54/64*49)</f>
        <v>15</v>
      </c>
      <c r="BB55" s="6">
        <f>$D$54-($D$54/64*50)</f>
        <v>14</v>
      </c>
      <c r="BC55" s="6">
        <f>$D$54-($D$54/64*51)</f>
        <v>13</v>
      </c>
      <c r="BD55" s="6">
        <f>$D$54-($D$54/64*52)</f>
        <v>12</v>
      </c>
      <c r="BE55" s="6">
        <f>$D$54-($D$54/64*53)</f>
        <v>11</v>
      </c>
      <c r="BF55" s="6">
        <f>$D$54-($D$54/64*54)</f>
        <v>10</v>
      </c>
      <c r="BG55" s="6">
        <f>$D$54-($D$54/64*55)</f>
        <v>9</v>
      </c>
      <c r="BH55" s="6">
        <f>$D$54-($D$54/64*56)</f>
        <v>8</v>
      </c>
      <c r="BI55" s="6">
        <f>$D$54-($D$54/64*57)</f>
        <v>7</v>
      </c>
      <c r="BJ55" s="6">
        <f>$D$54-($D$54/64*58)</f>
        <v>6</v>
      </c>
      <c r="BK55" s="6">
        <f>$D$54-($D$54/64*59)</f>
        <v>5</v>
      </c>
      <c r="BL55" s="6">
        <f>$D$54-($D$54/64*60)</f>
        <v>4</v>
      </c>
      <c r="BM55" s="6">
        <f>$D$54-($D$54/64*61)</f>
        <v>3</v>
      </c>
      <c r="BN55" s="6">
        <f>$D$54-($D$54/64*62)</f>
        <v>2</v>
      </c>
      <c r="BO55" s="6">
        <f>$D$54-($D$54/64*63)</f>
        <v>1</v>
      </c>
      <c r="BP55" s="6">
        <f>$D$54-($D$54/64*64)</f>
        <v>0</v>
      </c>
    </row>
    <row r="56" spans="2:68" x14ac:dyDescent="0.3">
      <c r="B56" s="13" t="s">
        <v>103</v>
      </c>
    </row>
    <row r="57" spans="2:68" x14ac:dyDescent="0.3">
      <c r="B57" s="14" t="s">
        <v>104</v>
      </c>
    </row>
    <row r="58" spans="2:68" ht="15" thickBot="1" x14ac:dyDescent="0.35">
      <c r="B58" s="15" t="s">
        <v>105</v>
      </c>
    </row>
  </sheetData>
  <mergeCells count="11">
    <mergeCell ref="B54:C54"/>
    <mergeCell ref="B55:C55"/>
    <mergeCell ref="BJ2:BP2"/>
    <mergeCell ref="V2:AE2"/>
    <mergeCell ref="AF2:AO2"/>
    <mergeCell ref="AP2:AY2"/>
    <mergeCell ref="C4:C5"/>
    <mergeCell ref="B4:B5"/>
    <mergeCell ref="AZ2:BI2"/>
    <mergeCell ref="B2:U2"/>
    <mergeCell ref="B3:U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2023-10-02T15:18:01Z</dcterms:created>
  <dcterms:modified xsi:type="dcterms:W3CDTF">2023-10-10T12:58:17Z</dcterms:modified>
</cp:coreProperties>
</file>