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unicipalC\documentation\"/>
    </mc:Choice>
  </mc:AlternateContent>
  <xr:revisionPtr revIDLastSave="0" documentId="13_ncr:1_{1B7A3691-16A4-4021-A37B-34B9100709B3}" xr6:coauthVersionLast="47" xr6:coauthVersionMax="47" xr10:uidLastSave="{00000000-0000-0000-0000-000000000000}"/>
  <bookViews>
    <workbookView xWindow="-110" yWindow="-110" windowWidth="19420" windowHeight="11020" xr2:uid="{DB255D5F-88DF-47E2-A1AF-778D108B7A6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G70" i="1" s="1"/>
  <c r="D69" i="1"/>
  <c r="AH70" i="1" l="1"/>
  <c r="P70" i="1"/>
  <c r="X70" i="1"/>
  <c r="AF70" i="1"/>
  <c r="AN70" i="1"/>
  <c r="AV70" i="1"/>
  <c r="BD70" i="1"/>
  <c r="BL70" i="1"/>
  <c r="BT70" i="1"/>
  <c r="Q70" i="1"/>
  <c r="Y70" i="1"/>
  <c r="AG70" i="1"/>
  <c r="AO70" i="1"/>
  <c r="AW70" i="1"/>
  <c r="BE70" i="1"/>
  <c r="BM70" i="1"/>
  <c r="BU70" i="1"/>
  <c r="BV70" i="1"/>
  <c r="BW70" i="1"/>
  <c r="W70" i="1"/>
  <c r="BS70" i="1"/>
  <c r="Z70" i="1"/>
  <c r="BF70" i="1"/>
  <c r="S70" i="1"/>
  <c r="BO70" i="1"/>
  <c r="L70" i="1"/>
  <c r="T70" i="1"/>
  <c r="AB70" i="1"/>
  <c r="AJ70" i="1"/>
  <c r="AR70" i="1"/>
  <c r="AZ70" i="1"/>
  <c r="BH70" i="1"/>
  <c r="BP70" i="1"/>
  <c r="BX70" i="1"/>
  <c r="AE70" i="1"/>
  <c r="AU70" i="1"/>
  <c r="BC70" i="1"/>
  <c r="R70" i="1"/>
  <c r="AP70" i="1"/>
  <c r="AX70" i="1"/>
  <c r="K70" i="1"/>
  <c r="AI70" i="1"/>
  <c r="BG70" i="1"/>
  <c r="M70" i="1"/>
  <c r="U70" i="1"/>
  <c r="AC70" i="1"/>
  <c r="AK70" i="1"/>
  <c r="AS70" i="1"/>
  <c r="BA70" i="1"/>
  <c r="BI70" i="1"/>
  <c r="BQ70" i="1"/>
  <c r="BY70" i="1"/>
  <c r="O70" i="1"/>
  <c r="AM70" i="1"/>
  <c r="BK70" i="1"/>
  <c r="J70" i="1"/>
  <c r="BN70" i="1"/>
  <c r="AA70" i="1"/>
  <c r="AQ70" i="1"/>
  <c r="AY70" i="1"/>
  <c r="N70" i="1"/>
  <c r="V70" i="1"/>
  <c r="AD70" i="1"/>
  <c r="AL70" i="1"/>
  <c r="AT70" i="1"/>
  <c r="BB70" i="1"/>
  <c r="BJ70" i="1"/>
  <c r="BR70" i="1"/>
  <c r="BZ70" i="1"/>
  <c r="CA70" i="1"/>
  <c r="I70" i="1"/>
  <c r="H70" i="1"/>
  <c r="E70" i="1"/>
  <c r="F70" i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</calcChain>
</file>

<file path=xl/sharedStrings.xml><?xml version="1.0" encoding="utf-8"?>
<sst xmlns="http://schemas.openxmlformats.org/spreadsheetml/2006/main" count="120" uniqueCount="120">
  <si>
    <t>Sprint Burndown Chart</t>
  </si>
  <si>
    <t>BacklogID</t>
  </si>
  <si>
    <t>Userstories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</si>
  <si>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</si>
  <si>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</si>
  <si>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</si>
  <si>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</si>
  <si>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</si>
  <si>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</si>
  <si>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</si>
  <si>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</si>
  <si>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</si>
  <si>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</si>
  <si>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</si>
  <si>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</si>
  <si>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</si>
  <si>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</si>
  <si>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0</t>
  </si>
  <si>
    <t>Dag 15</t>
  </si>
  <si>
    <t>Dag 16</t>
  </si>
  <si>
    <t>Dag 17</t>
  </si>
  <si>
    <t>Dag 18</t>
  </si>
  <si>
    <t>Dag 19</t>
  </si>
  <si>
    <t>Dag 20</t>
  </si>
  <si>
    <t>Dag 21</t>
  </si>
  <si>
    <t>Dag 22</t>
  </si>
  <si>
    <t>Dag 23</t>
  </si>
  <si>
    <t>Dag 24</t>
  </si>
  <si>
    <t>Dag 25</t>
  </si>
  <si>
    <t>Dag 26</t>
  </si>
  <si>
    <t>Dag 27</t>
  </si>
  <si>
    <t>Dag 28</t>
  </si>
  <si>
    <t>Dag 29</t>
  </si>
  <si>
    <t>Dag 30</t>
  </si>
  <si>
    <t>Dag 31</t>
  </si>
  <si>
    <t>Dag 32</t>
  </si>
  <si>
    <t>Dag 33</t>
  </si>
  <si>
    <t>Dag 34</t>
  </si>
  <si>
    <t>Dag 35</t>
  </si>
  <si>
    <t>Dag 36</t>
  </si>
  <si>
    <t>Dag 37</t>
  </si>
  <si>
    <t>Dag 38</t>
  </si>
  <si>
    <t>Dag 39</t>
  </si>
  <si>
    <t>Dag 40</t>
  </si>
  <si>
    <t>Dag 41</t>
  </si>
  <si>
    <t>Dag 42</t>
  </si>
  <si>
    <t>Dag 43</t>
  </si>
  <si>
    <t>Dag 44</t>
  </si>
  <si>
    <t>Dag 45</t>
  </si>
  <si>
    <t>Dag 46</t>
  </si>
  <si>
    <t>Dag 47</t>
  </si>
  <si>
    <t>Dag 48</t>
  </si>
  <si>
    <t>Dag 49</t>
  </si>
  <si>
    <t>Dag 50</t>
  </si>
  <si>
    <t>Dag 51</t>
  </si>
  <si>
    <t>Dag 52</t>
  </si>
  <si>
    <t>Dag 53</t>
  </si>
  <si>
    <t>Dag 54</t>
  </si>
  <si>
    <t>Dag 55</t>
  </si>
  <si>
    <t>Dag 56</t>
  </si>
  <si>
    <t>Dag 57</t>
  </si>
  <si>
    <t>Dag 58</t>
  </si>
  <si>
    <t>Dag 59</t>
  </si>
  <si>
    <t>Dag 60</t>
  </si>
  <si>
    <t>Dag 61</t>
  </si>
  <si>
    <t>Dag 62</t>
  </si>
  <si>
    <t>Dag 63</t>
  </si>
  <si>
    <t>Dag 64</t>
  </si>
  <si>
    <t>Dag 65</t>
  </si>
  <si>
    <t>Dag 66</t>
  </si>
  <si>
    <t>Dag 67</t>
  </si>
  <si>
    <t>Dag 68</t>
  </si>
  <si>
    <t>Dag 69</t>
  </si>
  <si>
    <t>Dag 70</t>
  </si>
  <si>
    <t>Dag 71</t>
  </si>
  <si>
    <t>Dag 72</t>
  </si>
  <si>
    <t>Dag 73</t>
  </si>
  <si>
    <t>Dag 74</t>
  </si>
  <si>
    <t>Dag 75</t>
  </si>
  <si>
    <t>Index Hoofdpagina</t>
  </si>
  <si>
    <t>MySQL Database</t>
  </si>
  <si>
    <t>GPS-Locatie Map</t>
  </si>
  <si>
    <t>Resp. Design &amp; CSS</t>
  </si>
  <si>
    <t>Navigatie Bar</t>
  </si>
  <si>
    <t>Gemeentelijk Logo</t>
  </si>
  <si>
    <t>PHP Create (Signup)</t>
  </si>
  <si>
    <t>PHP Read (Login)</t>
  </si>
  <si>
    <t>PHP Update (gebr.)</t>
  </si>
  <si>
    <t>PHP Delete (gebr.)</t>
  </si>
  <si>
    <t>PHP Search (gebr.)</t>
  </si>
  <si>
    <t>PHP Create (Klacht)</t>
  </si>
  <si>
    <t>PHP Read (Klacht)</t>
  </si>
  <si>
    <t>PHP Update (Klacht)</t>
  </si>
  <si>
    <t>PHP Delete (Klacht)</t>
  </si>
  <si>
    <t>PHP Search (Klacht)</t>
  </si>
  <si>
    <t>PHP Security Practice</t>
  </si>
  <si>
    <t>Userstories Doc.</t>
  </si>
  <si>
    <t>Burndown Doc.</t>
  </si>
  <si>
    <t>Ideale Lijn</t>
  </si>
  <si>
    <t>Resterende Moeite</t>
  </si>
  <si>
    <t>Initiële Schatting</t>
  </si>
  <si>
    <t>PDO DB Connectie</t>
  </si>
  <si>
    <t>OOP Code</t>
  </si>
  <si>
    <t>Favicon</t>
  </si>
  <si>
    <t>Makkelijk Ontwerp</t>
  </si>
  <si>
    <t>Gebruikersnaam</t>
  </si>
  <si>
    <t>Inlog Formulier</t>
  </si>
  <si>
    <t>Registreer Formulier</t>
  </si>
  <si>
    <t>Klachten Formulier</t>
  </si>
  <si>
    <t>Admin Interface</t>
  </si>
  <si>
    <t>GDPR Wetgeving</t>
  </si>
  <si>
    <t>Data Bewaar Limiet</t>
  </si>
  <si>
    <t>Zoekfilters</t>
  </si>
  <si>
    <t>Gegevens sturen PHP</t>
  </si>
  <si>
    <t>Use Case Diagram</t>
  </si>
  <si>
    <t>ERD</t>
  </si>
  <si>
    <t>Wireframes</t>
  </si>
  <si>
    <t>Class Diagram</t>
  </si>
  <si>
    <t>Definition of Done</t>
  </si>
  <si>
    <t>Definition of 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</si>
</sst>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9" tint="0.39997558519241921"/>
      <name val="Calibri"/>
      <family val="2"/>
      <scheme val="minor"/>
    </font>
    <font>
      <i/>
      <sz val="12"/>
      <color rgb="FF99FF99"/>
      <name val="Calibri"/>
      <family val="2"/>
      <scheme val="minor"/>
    </font>
    <font>
      <sz val="11"/>
      <color rgb="FFFFFF99"/>
      <name val="Calibri"/>
      <family val="2"/>
      <scheme val="minor"/>
    </font>
    <font>
      <i/>
      <sz val="12"/>
      <color rgb="FFFFFF99"/>
      <name val="Calibri"/>
      <family val="2"/>
      <scheme val="minor"/>
    </font>
    <font>
      <sz val="11"/>
      <color rgb="FF9999FF"/>
      <name val="Calibri"/>
      <family val="2"/>
      <scheme val="minor"/>
    </font>
    <font>
      <b/>
      <sz val="11"/>
      <color rgb="FF9999FF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5" fillId="4" borderId="1" xfId="0" applyFont="1" applyFill="1" applyBorder="1" applyAlignment="1">
      <alignment horizontal="center"/>
    </xf>
    <xf numFmtId="16" fontId="8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9999FF"/>
      <color rgb="FFCCFFCC"/>
      <color rgb="FF66FF66"/>
      <color rgb="FFFFFF99"/>
      <color rgb="FF333399"/>
      <color rgb="FFCCCCFF"/>
      <color rgb="FF3333CC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Blad1!$B$69</c:f>
              <c:strCache>
                <c:ptCount val="1"/>
                <c:pt idx="0">
                  <c:v>Resterende Moeite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Blad1!$D$69:$CA$69</c:f>
              <c:numCache>
                <c:formatCode>General</c:formatCode>
                <c:ptCount val="7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62.5</c:v>
                </c:pt>
                <c:pt idx="4">
                  <c:v>60</c:v>
                </c:pt>
                <c:pt idx="5">
                  <c:v>59.7</c:v>
                </c:pt>
                <c:pt idx="6">
                  <c:v>59.7</c:v>
                </c:pt>
                <c:pt idx="7">
                  <c:v>56.7</c:v>
                </c:pt>
                <c:pt idx="8">
                  <c:v>50.5</c:v>
                </c:pt>
                <c:pt idx="9">
                  <c:v>50.5</c:v>
                </c:pt>
                <c:pt idx="10">
                  <c:v>50.5</c:v>
                </c:pt>
                <c:pt idx="11">
                  <c:v>43</c:v>
                </c:pt>
                <c:pt idx="12">
                  <c:v>33.5</c:v>
                </c:pt>
                <c:pt idx="13">
                  <c:v>22.5</c:v>
                </c:pt>
                <c:pt idx="14">
                  <c:v>22.5</c:v>
                </c:pt>
                <c:pt idx="15">
                  <c:v>20.5</c:v>
                </c:pt>
                <c:pt idx="16">
                  <c:v>23.5</c:v>
                </c:pt>
                <c:pt idx="17">
                  <c:v>20.5</c:v>
                </c:pt>
                <c:pt idx="18">
                  <c:v>17</c:v>
                </c:pt>
                <c:pt idx="19">
                  <c:v>13.5</c:v>
                </c:pt>
                <c:pt idx="20">
                  <c:v>13.5</c:v>
                </c:pt>
                <c:pt idx="21">
                  <c:v>12.5</c:v>
                </c:pt>
                <c:pt idx="22">
                  <c:v>10.5</c:v>
                </c:pt>
                <c:pt idx="23">
                  <c:v>10.5</c:v>
                </c:pt>
                <c:pt idx="24">
                  <c:v>10.5</c:v>
                </c:pt>
                <c:pt idx="25">
                  <c:v>10.5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0-46F4-8C91-745F93401AC8}"/>
            </c:ext>
          </c:extLst>
        </c:ser>
        <c:ser>
          <c:idx val="1"/>
          <c:order val="1"/>
          <c:tx>
            <c:strRef>
              <c:f>Blad1!$B$70</c:f>
              <c:strCache>
                <c:ptCount val="1"/>
                <c:pt idx="0">
                  <c:v>Ideale Lijn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Blad1!$D$70:$CA$70</c:f>
              <c:numCache>
                <c:formatCode>General</c:formatCode>
                <c:ptCount val="76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0-46F4-8C91-745F9340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53808"/>
        <c:axId val="1750577888"/>
      </c:lineChart>
      <c:catAx>
        <c:axId val="149585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77888"/>
        <c:crosses val="autoZero"/>
        <c:auto val="1"/>
        <c:lblAlgn val="ctr"/>
        <c:lblOffset val="100"/>
        <c:noMultiLvlLbl val="0"/>
      </c:catAx>
      <c:valAx>
        <c:axId val="175057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8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</xdr:colOff>
      <xdr:row>39</xdr:row>
      <xdr:rowOff>166370</xdr:rowOff>
    </xdr:from>
    <xdr:to>
      <xdr:col>18</xdr:col>
      <xdr:colOff>425450</xdr:colOff>
      <xdr:row>60</xdr:row>
      <xdr:rowOff>172720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4665A53-ED66-82E2-E72E-D1D49240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2E50-EE00-42D2-8B67-A2DA9B04A06D}">
  <dimension ref="B2:CA70"/>
  <sheetViews>
    <sheetView tabSelected="1" topLeftCell="R1" workbookViewId="0">
      <selection activeCell="AG18" sqref="AG18"/>
    </sheetView>
  </sheetViews>
  <sheetFormatPr defaultRowHeight="14.5" x14ac:dyDescent="0.35"/>
  <cols>
    <col min="2" max="2" width="10.1796875" customWidth="1"/>
    <col min="3" max="3" width="18.1796875" customWidth="1"/>
    <col min="4" max="4" width="15.54296875" customWidth="1"/>
    <col min="5" max="5" width="10.1796875" bestFit="1" customWidth="1"/>
    <col min="6" max="6" width="10.08984375" bestFit="1" customWidth="1"/>
  </cols>
  <sheetData>
    <row r="2" spans="2:79" ht="15.5" customHeight="1" x14ac:dyDescent="0.35">
      <c r="B2" s="23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</row>
    <row r="3" spans="2:79" x14ac:dyDescent="0.3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</row>
    <row r="4" spans="2:79" x14ac:dyDescent="0.35">
      <c r="B4" s="22" t="s">
        <v>1</v>
      </c>
      <c r="C4" s="22" t="s">
        <v>2</v>
      </c>
      <c r="D4" s="10" t="s">
        <v>100</v>
      </c>
      <c r="E4" s="9">
        <v>45243</v>
      </c>
      <c r="F4" s="9">
        <v>45244</v>
      </c>
      <c r="G4" s="9">
        <v>45245</v>
      </c>
      <c r="H4" s="9">
        <v>45246</v>
      </c>
      <c r="I4" s="9">
        <v>45247</v>
      </c>
      <c r="J4" s="9">
        <v>45248</v>
      </c>
      <c r="K4" s="9">
        <v>45249</v>
      </c>
      <c r="L4" s="9">
        <v>45250</v>
      </c>
      <c r="M4" s="9">
        <v>45251</v>
      </c>
      <c r="N4" s="9">
        <v>45252</v>
      </c>
      <c r="O4" s="9">
        <v>45253</v>
      </c>
      <c r="P4" s="9">
        <v>45254</v>
      </c>
      <c r="Q4" s="9">
        <v>45255</v>
      </c>
      <c r="R4" s="9">
        <v>45256</v>
      </c>
      <c r="S4" s="9">
        <v>45257</v>
      </c>
      <c r="T4" s="9">
        <v>45258</v>
      </c>
      <c r="U4" s="9">
        <v>45259</v>
      </c>
      <c r="V4" s="9">
        <v>45260</v>
      </c>
      <c r="W4" s="9">
        <v>45261</v>
      </c>
      <c r="X4" s="9">
        <v>45262</v>
      </c>
      <c r="Y4" s="9">
        <v>45263</v>
      </c>
      <c r="Z4" s="9">
        <v>45264</v>
      </c>
      <c r="AA4" s="9">
        <v>45265</v>
      </c>
      <c r="AB4" s="9">
        <v>45266</v>
      </c>
      <c r="AC4" s="9">
        <v>45267</v>
      </c>
      <c r="AD4" s="9">
        <v>45268</v>
      </c>
      <c r="AE4" s="9">
        <v>45269</v>
      </c>
      <c r="AF4" s="9">
        <v>45270</v>
      </c>
      <c r="AG4" s="9">
        <v>45271</v>
      </c>
      <c r="AH4" s="9">
        <v>45272</v>
      </c>
      <c r="AI4" s="9">
        <v>45273</v>
      </c>
      <c r="AJ4" s="9">
        <v>45274</v>
      </c>
      <c r="AK4" s="9">
        <v>45275</v>
      </c>
      <c r="AL4" s="9">
        <v>45276</v>
      </c>
      <c r="AM4" s="9">
        <v>45277</v>
      </c>
      <c r="AN4" s="9">
        <v>45278</v>
      </c>
      <c r="AO4" s="9">
        <v>45279</v>
      </c>
      <c r="AP4" s="9">
        <v>45280</v>
      </c>
      <c r="AQ4" s="9">
        <v>45281</v>
      </c>
      <c r="AR4" s="9">
        <v>45282</v>
      </c>
      <c r="AS4" s="9">
        <v>45283</v>
      </c>
      <c r="AT4" s="9">
        <v>45284</v>
      </c>
      <c r="AU4" s="9">
        <v>45285</v>
      </c>
      <c r="AV4" s="9">
        <v>45286</v>
      </c>
      <c r="AW4" s="9">
        <v>45287</v>
      </c>
      <c r="AX4" s="9">
        <v>45288</v>
      </c>
      <c r="AY4" s="9">
        <v>45289</v>
      </c>
      <c r="AZ4" s="9">
        <v>45290</v>
      </c>
      <c r="BA4" s="9">
        <v>45291</v>
      </c>
      <c r="BB4" s="9">
        <v>45292</v>
      </c>
      <c r="BC4" s="9">
        <v>45293</v>
      </c>
      <c r="BD4" s="9">
        <v>45294</v>
      </c>
      <c r="BE4" s="9">
        <v>45295</v>
      </c>
      <c r="BF4" s="9">
        <v>45296</v>
      </c>
      <c r="BG4" s="9">
        <v>45297</v>
      </c>
      <c r="BH4" s="9">
        <v>45298</v>
      </c>
      <c r="BI4" s="9">
        <v>45299</v>
      </c>
      <c r="BJ4" s="9">
        <v>45300</v>
      </c>
      <c r="BK4" s="9">
        <v>45301</v>
      </c>
      <c r="BL4" s="9">
        <v>45302</v>
      </c>
      <c r="BM4" s="9">
        <v>45303</v>
      </c>
      <c r="BN4" s="9">
        <v>45304</v>
      </c>
      <c r="BO4" s="9">
        <v>45305</v>
      </c>
      <c r="BP4" s="9">
        <v>45306</v>
      </c>
      <c r="BQ4" s="9">
        <v>45307</v>
      </c>
      <c r="BR4" s="9">
        <v>45308</v>
      </c>
      <c r="BS4" s="9">
        <v>45309</v>
      </c>
      <c r="BT4" s="9">
        <v>45310</v>
      </c>
      <c r="BU4" s="9">
        <v>45311</v>
      </c>
      <c r="BV4" s="9">
        <v>45312</v>
      </c>
      <c r="BW4" s="9">
        <v>45313</v>
      </c>
      <c r="BX4" s="9">
        <v>45314</v>
      </c>
      <c r="BY4" s="9">
        <v>45315</v>
      </c>
      <c r="BZ4" s="9">
        <v>45316</v>
      </c>
      <c r="CA4" s="9">
        <v>45317</v>
      </c>
    </row>
    <row r="5" spans="2:79" x14ac:dyDescent="0.35">
      <c r="B5" s="22"/>
      <c r="C5" s="22"/>
      <c r="D5" s="8" t="s">
        <v>17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  <c r="P5" s="8" t="s">
        <v>14</v>
      </c>
      <c r="Q5" s="8" t="s">
        <v>15</v>
      </c>
      <c r="R5" s="8" t="s">
        <v>16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8" t="s">
        <v>32</v>
      </c>
      <c r="AH5" s="8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  <c r="AW5" s="8" t="s">
        <v>48</v>
      </c>
      <c r="AX5" s="8" t="s">
        <v>49</v>
      </c>
      <c r="AY5" s="8" t="s">
        <v>50</v>
      </c>
      <c r="AZ5" s="8" t="s">
        <v>51</v>
      </c>
      <c r="BA5" s="8" t="s">
        <v>52</v>
      </c>
      <c r="BB5" s="8" t="s">
        <v>53</v>
      </c>
      <c r="BC5" s="8" t="s">
        <v>54</v>
      </c>
      <c r="BD5" s="8" t="s">
        <v>55</v>
      </c>
      <c r="BE5" s="8" t="s">
        <v>56</v>
      </c>
      <c r="BF5" s="8" t="s">
        <v>57</v>
      </c>
      <c r="BG5" s="8" t="s">
        <v>58</v>
      </c>
      <c r="BH5" s="8" t="s">
        <v>59</v>
      </c>
      <c r="BI5" s="8" t="s">
        <v>60</v>
      </c>
      <c r="BJ5" s="8" t="s">
        <v>61</v>
      </c>
      <c r="BK5" s="8" t="s">
        <v>62</v>
      </c>
      <c r="BL5" s="8" t="s">
        <v>63</v>
      </c>
      <c r="BM5" s="8" t="s">
        <v>64</v>
      </c>
      <c r="BN5" s="8" t="s">
        <v>65</v>
      </c>
      <c r="BO5" s="8" t="s">
        <v>66</v>
      </c>
      <c r="BP5" s="8" t="s">
        <v>67</v>
      </c>
      <c r="BQ5" s="8" t="s">
        <v>68</v>
      </c>
      <c r="BR5" s="8" t="s">
        <v>69</v>
      </c>
      <c r="BS5" s="8" t="s">
        <v>70</v>
      </c>
      <c r="BT5" s="8" t="s">
        <v>71</v>
      </c>
      <c r="BU5" s="8" t="s">
        <v>72</v>
      </c>
      <c r="BV5" s="8" t="s">
        <v>73</v>
      </c>
      <c r="BW5" s="8" t="s">
        <v>74</v>
      </c>
      <c r="BX5" s="8" t="s">
        <v>75</v>
      </c>
      <c r="BY5" s="8" t="s">
        <v>76</v>
      </c>
      <c r="BZ5" s="8" t="s">
        <v>77</v>
      </c>
      <c r="CA5" s="8" t="s">
        <v>78</v>
      </c>
    </row>
    <row r="6" spans="2:79" x14ac:dyDescent="0.35">
      <c r="B6" s="5">
        <v>1</v>
      </c>
      <c r="C6" s="14" t="s">
        <v>79</v>
      </c>
      <c r="D6" s="13">
        <v>2</v>
      </c>
      <c r="E6" s="1"/>
      <c r="F6" s="1"/>
      <c r="G6" s="1"/>
      <c r="H6" s="1"/>
      <c r="I6" s="1"/>
      <c r="J6" s="1"/>
      <c r="K6" s="1">
        <v>1</v>
      </c>
      <c r="L6" s="1">
        <v>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spans="2:79" x14ac:dyDescent="0.35">
      <c r="B7" s="5">
        <v>2</v>
      </c>
      <c r="C7" s="14" t="s">
        <v>82</v>
      </c>
      <c r="D7" s="13"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>
        <v>0.5</v>
      </c>
      <c r="P7" s="1">
        <v>1</v>
      </c>
      <c r="Q7" s="1"/>
      <c r="R7" s="1"/>
      <c r="S7" s="1"/>
      <c r="T7" s="1"/>
      <c r="U7" s="1"/>
      <c r="V7" s="1"/>
      <c r="W7" s="1">
        <v>0.5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spans="2:79" x14ac:dyDescent="0.35">
      <c r="B8" s="5">
        <v>3</v>
      </c>
      <c r="C8" s="2" t="s">
        <v>80</v>
      </c>
      <c r="D8" s="1">
        <v>1</v>
      </c>
      <c r="E8" s="1"/>
      <c r="F8" s="1"/>
      <c r="G8" s="1"/>
      <c r="H8" s="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</row>
    <row r="9" spans="2:79" x14ac:dyDescent="0.35">
      <c r="B9" s="5">
        <v>4</v>
      </c>
      <c r="C9" s="14" t="s">
        <v>101</v>
      </c>
      <c r="D9" s="13">
        <v>1</v>
      </c>
      <c r="E9" s="1"/>
      <c r="F9" s="1"/>
      <c r="G9" s="1"/>
      <c r="H9" s="1"/>
      <c r="I9" s="1"/>
      <c r="J9" s="1"/>
      <c r="K9" s="1"/>
      <c r="L9" s="1">
        <v>1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</row>
    <row r="10" spans="2:79" x14ac:dyDescent="0.35">
      <c r="B10" s="5">
        <v>5</v>
      </c>
      <c r="C10" s="14" t="s">
        <v>102</v>
      </c>
      <c r="D10" s="13">
        <v>0.5</v>
      </c>
      <c r="E10" s="1"/>
      <c r="F10" s="1"/>
      <c r="G10" s="1"/>
      <c r="H10" s="1">
        <v>0.5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</row>
    <row r="11" spans="2:79" x14ac:dyDescent="0.35">
      <c r="B11" s="5">
        <v>6</v>
      </c>
      <c r="C11" s="14" t="s">
        <v>105</v>
      </c>
      <c r="D11" s="13">
        <v>0.5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0.5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</row>
    <row r="12" spans="2:79" x14ac:dyDescent="0.35">
      <c r="B12" s="5">
        <v>7</v>
      </c>
      <c r="C12" s="14" t="s">
        <v>81</v>
      </c>
      <c r="D12" s="13">
        <v>4</v>
      </c>
      <c r="E12" s="1"/>
      <c r="F12" s="1"/>
      <c r="G12" s="1"/>
      <c r="H12" s="1"/>
      <c r="I12" s="1"/>
      <c r="J12" s="1"/>
      <c r="K12" s="1"/>
      <c r="L12" s="1">
        <v>1</v>
      </c>
      <c r="M12" s="1"/>
      <c r="N12" s="1"/>
      <c r="O12" s="1"/>
      <c r="P12" s="1"/>
      <c r="Q12" s="1">
        <v>2</v>
      </c>
      <c r="R12" s="1"/>
      <c r="S12" s="1"/>
      <c r="T12" s="1">
        <v>-1</v>
      </c>
      <c r="U12" s="1">
        <v>1</v>
      </c>
      <c r="V12" s="1">
        <v>1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2:79" x14ac:dyDescent="0.35">
      <c r="B13" s="5">
        <v>8</v>
      </c>
      <c r="C13" s="14" t="s">
        <v>83</v>
      </c>
      <c r="D13" s="13">
        <v>2</v>
      </c>
      <c r="E13" s="1"/>
      <c r="F13" s="1"/>
      <c r="G13" s="1"/>
      <c r="H13" s="1"/>
      <c r="I13" s="1"/>
      <c r="J13" s="1"/>
      <c r="K13" s="1">
        <v>2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</row>
    <row r="14" spans="2:79" x14ac:dyDescent="0.35">
      <c r="B14" s="5">
        <v>9</v>
      </c>
      <c r="C14" s="14" t="s">
        <v>84</v>
      </c>
      <c r="D14" s="13">
        <v>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4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</row>
    <row r="15" spans="2:79" x14ac:dyDescent="0.35">
      <c r="B15" s="5">
        <v>10</v>
      </c>
      <c r="C15" s="14" t="s">
        <v>85</v>
      </c>
      <c r="D15" s="13">
        <v>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2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</row>
    <row r="16" spans="2:79" x14ac:dyDescent="0.35">
      <c r="B16" s="5">
        <v>11</v>
      </c>
      <c r="C16" s="14" t="s">
        <v>86</v>
      </c>
      <c r="D16" s="13">
        <v>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2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</row>
    <row r="17" spans="2:79" x14ac:dyDescent="0.35">
      <c r="B17" s="5">
        <v>12</v>
      </c>
      <c r="C17" s="18" t="s">
        <v>87</v>
      </c>
      <c r="D17" s="15">
        <v>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6">
        <v>1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</row>
    <row r="18" spans="2:79" x14ac:dyDescent="0.35">
      <c r="B18" s="5">
        <v>13</v>
      </c>
      <c r="C18" s="18" t="s">
        <v>88</v>
      </c>
      <c r="D18" s="15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6">
        <v>1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</row>
    <row r="19" spans="2:79" x14ac:dyDescent="0.35">
      <c r="B19" s="5">
        <v>14</v>
      </c>
      <c r="C19" s="14" t="s">
        <v>89</v>
      </c>
      <c r="D19" s="13"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v>2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</row>
    <row r="20" spans="2:79" x14ac:dyDescent="0.35">
      <c r="B20" s="5">
        <v>15</v>
      </c>
      <c r="C20" s="14" t="s">
        <v>95</v>
      </c>
      <c r="D20" s="13">
        <v>1</v>
      </c>
      <c r="E20" s="1"/>
      <c r="F20" s="1"/>
      <c r="G20" s="1"/>
      <c r="H20" s="1"/>
      <c r="I20" s="1"/>
      <c r="J20" s="1"/>
      <c r="K20" s="1"/>
      <c r="L20" s="1">
        <v>1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</row>
    <row r="21" spans="2:79" x14ac:dyDescent="0.35">
      <c r="B21" s="5">
        <v>16</v>
      </c>
      <c r="C21" s="14" t="s">
        <v>90</v>
      </c>
      <c r="D21" s="13">
        <v>2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">
        <v>2</v>
      </c>
      <c r="R21" s="11"/>
      <c r="S21" s="11"/>
      <c r="T21" s="16">
        <v>-1</v>
      </c>
      <c r="U21" s="1">
        <v>1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</row>
    <row r="22" spans="2:79" x14ac:dyDescent="0.35">
      <c r="B22" s="5">
        <v>17</v>
      </c>
      <c r="C22" s="14" t="s">
        <v>91</v>
      </c>
      <c r="D22" s="13">
        <v>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">
        <v>2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</row>
    <row r="23" spans="2:79" x14ac:dyDescent="0.35">
      <c r="B23" s="5">
        <v>18</v>
      </c>
      <c r="C23" s="14" t="s">
        <v>92</v>
      </c>
      <c r="D23" s="13">
        <v>2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">
        <v>2</v>
      </c>
      <c r="R23" s="11"/>
      <c r="S23" s="11"/>
      <c r="T23" s="16">
        <v>-1</v>
      </c>
      <c r="U23" s="1">
        <v>1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</row>
    <row r="24" spans="2:79" x14ac:dyDescent="0.35">
      <c r="B24" s="5">
        <v>19</v>
      </c>
      <c r="C24" s="14" t="s">
        <v>93</v>
      </c>
      <c r="D24" s="13">
        <v>2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">
        <v>2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</row>
    <row r="25" spans="2:79" x14ac:dyDescent="0.35">
      <c r="B25" s="5">
        <v>20</v>
      </c>
      <c r="C25" s="14" t="s">
        <v>94</v>
      </c>
      <c r="D25" s="13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">
        <v>1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v>1</v>
      </c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</row>
    <row r="26" spans="2:79" x14ac:dyDescent="0.35">
      <c r="B26" s="5">
        <v>21</v>
      </c>
      <c r="C26" s="14" t="s">
        <v>96</v>
      </c>
      <c r="D26" s="13">
        <v>1</v>
      </c>
      <c r="E26" s="1"/>
      <c r="F26" s="1"/>
      <c r="G26" s="1">
        <v>0.5</v>
      </c>
      <c r="H26" s="1"/>
      <c r="I26" s="1">
        <v>0.3</v>
      </c>
      <c r="J26" s="1"/>
      <c r="K26" s="1"/>
      <c r="L26" s="1">
        <v>0.2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</row>
    <row r="27" spans="2:79" x14ac:dyDescent="0.35">
      <c r="B27" s="5">
        <v>22</v>
      </c>
      <c r="C27" s="2" t="s">
        <v>97</v>
      </c>
      <c r="D27" s="13">
        <v>1</v>
      </c>
      <c r="E27" s="1"/>
      <c r="F27" s="1"/>
      <c r="G27" s="1"/>
      <c r="H27" s="1">
        <v>1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</row>
    <row r="28" spans="2:79" x14ac:dyDescent="0.35">
      <c r="B28" s="5">
        <v>23</v>
      </c>
      <c r="C28" s="14" t="s">
        <v>103</v>
      </c>
      <c r="D28" s="13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1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</row>
    <row r="29" spans="2:79" x14ac:dyDescent="0.35">
      <c r="B29" s="5">
        <v>24</v>
      </c>
      <c r="C29" s="14" t="s">
        <v>104</v>
      </c>
      <c r="D29" s="13"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>
        <v>1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</row>
    <row r="30" spans="2:79" x14ac:dyDescent="0.35">
      <c r="B30" s="5">
        <v>25</v>
      </c>
      <c r="C30" s="14" t="s">
        <v>106</v>
      </c>
      <c r="D30" s="13">
        <v>1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>
        <v>1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</row>
    <row r="31" spans="2:79" x14ac:dyDescent="0.35">
      <c r="B31" s="5">
        <v>26</v>
      </c>
      <c r="C31" s="14" t="s">
        <v>107</v>
      </c>
      <c r="D31" s="13">
        <v>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>
        <v>1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</row>
    <row r="32" spans="2:79" x14ac:dyDescent="0.35">
      <c r="B32" s="5">
        <v>27</v>
      </c>
      <c r="C32" s="14" t="s">
        <v>108</v>
      </c>
      <c r="D32" s="13">
        <v>1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>
        <v>1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</row>
    <row r="33" spans="2:79" x14ac:dyDescent="0.35">
      <c r="B33" s="5">
        <v>28</v>
      </c>
      <c r="C33" s="2" t="s">
        <v>113</v>
      </c>
      <c r="D33" s="13">
        <v>1</v>
      </c>
      <c r="E33" s="1"/>
      <c r="F33" s="1"/>
      <c r="G33" s="1"/>
      <c r="H33" s="1"/>
      <c r="I33" s="1"/>
      <c r="J33" s="1"/>
      <c r="K33" s="1"/>
      <c r="L33" s="1">
        <v>1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</row>
    <row r="34" spans="2:79" x14ac:dyDescent="0.35">
      <c r="B34" s="5">
        <v>29</v>
      </c>
      <c r="C34" s="1" t="s">
        <v>109</v>
      </c>
      <c r="D34" s="13">
        <v>4</v>
      </c>
      <c r="E34" s="1"/>
      <c r="F34" s="1"/>
      <c r="G34" s="1"/>
      <c r="H34" s="1"/>
      <c r="I34" s="1"/>
      <c r="J34" s="1"/>
      <c r="K34" s="1"/>
      <c r="L34" s="16">
        <v>1</v>
      </c>
      <c r="M34" s="1"/>
      <c r="N34" s="1"/>
      <c r="O34" s="1"/>
      <c r="P34" s="1"/>
      <c r="Q34" s="1"/>
      <c r="R34" s="1"/>
      <c r="S34" s="16">
        <v>1</v>
      </c>
      <c r="T34" s="1"/>
      <c r="U34" s="1"/>
      <c r="V34" s="16">
        <v>1.5</v>
      </c>
      <c r="W34" s="1"/>
      <c r="X34" s="1"/>
      <c r="Y34" s="1"/>
      <c r="Z34" s="1"/>
      <c r="AA34" s="1"/>
      <c r="AB34" s="1"/>
      <c r="AC34" s="1"/>
      <c r="AD34" s="1">
        <v>0.5</v>
      </c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</row>
    <row r="35" spans="2:79" x14ac:dyDescent="0.35">
      <c r="B35" s="5">
        <v>30</v>
      </c>
      <c r="C35" s="17" t="s">
        <v>110</v>
      </c>
      <c r="D35" s="12">
        <v>2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</row>
    <row r="36" spans="2:79" x14ac:dyDescent="0.35">
      <c r="B36" s="5">
        <v>31</v>
      </c>
      <c r="C36" s="17" t="s">
        <v>111</v>
      </c>
      <c r="D36" s="12">
        <v>2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</row>
    <row r="37" spans="2:79" x14ac:dyDescent="0.35">
      <c r="B37" s="5">
        <v>32</v>
      </c>
      <c r="C37" s="17" t="s">
        <v>116</v>
      </c>
      <c r="D37" s="12">
        <v>1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</row>
    <row r="38" spans="2:79" x14ac:dyDescent="0.35">
      <c r="B38" s="5">
        <v>33</v>
      </c>
      <c r="C38" s="1" t="s">
        <v>112</v>
      </c>
      <c r="D38" s="13">
        <v>3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">
        <v>2</v>
      </c>
      <c r="W38" s="1"/>
      <c r="X38" s="1"/>
      <c r="Y38" s="1">
        <v>1</v>
      </c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</row>
    <row r="39" spans="2:79" x14ac:dyDescent="0.35">
      <c r="B39" s="5">
        <v>34</v>
      </c>
      <c r="C39" s="1" t="s">
        <v>114</v>
      </c>
      <c r="D39" s="13">
        <v>1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">
        <v>1</v>
      </c>
      <c r="T39" s="1"/>
      <c r="U39" s="1"/>
      <c r="V39" s="16">
        <v>-1</v>
      </c>
      <c r="W39" s="1">
        <v>1</v>
      </c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</row>
    <row r="40" spans="2:79" x14ac:dyDescent="0.35">
      <c r="B40" s="5">
        <v>35</v>
      </c>
      <c r="C40" s="1" t="s">
        <v>117</v>
      </c>
      <c r="D40" s="13">
        <v>1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">
        <v>1</v>
      </c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</row>
    <row r="41" spans="2:79" x14ac:dyDescent="0.35">
      <c r="B41" s="5">
        <v>36</v>
      </c>
      <c r="C41" s="1" t="s">
        <v>115</v>
      </c>
      <c r="D41" s="13">
        <v>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">
        <v>1</v>
      </c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</row>
    <row r="42" spans="2:79" x14ac:dyDescent="0.35">
      <c r="B42" s="5">
        <v>37</v>
      </c>
      <c r="C42" s="1" t="s">
        <v>118</v>
      </c>
      <c r="D42" s="13">
        <v>1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">
        <v>1</v>
      </c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</row>
    <row r="43" spans="2:79" x14ac:dyDescent="0.35">
      <c r="B43" s="5">
        <v>38</v>
      </c>
      <c r="C43" s="1" t="s">
        <v>119</v>
      </c>
      <c r="D43" s="13">
        <v>1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">
        <v>1</v>
      </c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</row>
    <row r="44" spans="2:79" x14ac:dyDescent="0.35">
      <c r="B44" s="5">
        <v>39</v>
      </c>
      <c r="C44" s="11"/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</row>
    <row r="45" spans="2:79" x14ac:dyDescent="0.35">
      <c r="B45" s="5">
        <v>40</v>
      </c>
      <c r="C45" s="11"/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</row>
    <row r="46" spans="2:79" x14ac:dyDescent="0.35">
      <c r="B46" s="5">
        <v>41</v>
      </c>
      <c r="C46" s="11"/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</row>
    <row r="47" spans="2:79" x14ac:dyDescent="0.35">
      <c r="B47" s="5">
        <v>42</v>
      </c>
      <c r="C47" s="11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</row>
    <row r="48" spans="2:79" x14ac:dyDescent="0.35">
      <c r="B48" s="5">
        <v>43</v>
      </c>
      <c r="C48" s="11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</row>
    <row r="49" spans="2:79" x14ac:dyDescent="0.35">
      <c r="B49" s="5">
        <v>44</v>
      </c>
      <c r="C49" s="11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</row>
    <row r="50" spans="2:79" x14ac:dyDescent="0.35">
      <c r="B50" s="5">
        <v>45</v>
      </c>
      <c r="C50" s="11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</row>
    <row r="51" spans="2:79" x14ac:dyDescent="0.35">
      <c r="B51" s="5">
        <v>46</v>
      </c>
      <c r="C51" s="11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</row>
    <row r="52" spans="2:79" x14ac:dyDescent="0.35">
      <c r="B52" s="5">
        <v>47</v>
      </c>
      <c r="C52" s="11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</row>
    <row r="53" spans="2:79" x14ac:dyDescent="0.35">
      <c r="B53" s="5">
        <v>48</v>
      </c>
      <c r="C53" s="11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</row>
    <row r="54" spans="2:79" x14ac:dyDescent="0.35">
      <c r="B54" s="5">
        <v>49</v>
      </c>
      <c r="C54" s="11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</row>
    <row r="55" spans="2:79" x14ac:dyDescent="0.35">
      <c r="B55" s="5">
        <v>50</v>
      </c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</row>
    <row r="56" spans="2:79" x14ac:dyDescent="0.35">
      <c r="B56" s="5">
        <v>51</v>
      </c>
      <c r="C56" s="11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</row>
    <row r="57" spans="2:79" x14ac:dyDescent="0.35">
      <c r="B57" s="5">
        <v>52</v>
      </c>
      <c r="C57" s="11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</row>
    <row r="58" spans="2:79" x14ac:dyDescent="0.35">
      <c r="B58" s="5">
        <v>53</v>
      </c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</row>
    <row r="59" spans="2:79" x14ac:dyDescent="0.35">
      <c r="B59" s="5">
        <v>54</v>
      </c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</row>
    <row r="60" spans="2:79" x14ac:dyDescent="0.35">
      <c r="B60" s="5">
        <v>55</v>
      </c>
      <c r="C60" s="11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</row>
    <row r="61" spans="2:79" x14ac:dyDescent="0.35">
      <c r="B61" s="5">
        <v>56</v>
      </c>
      <c r="C61" s="11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</row>
    <row r="62" spans="2:79" x14ac:dyDescent="0.35">
      <c r="B62" s="5">
        <v>57</v>
      </c>
      <c r="C62" s="11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</row>
    <row r="63" spans="2:79" x14ac:dyDescent="0.35">
      <c r="B63" s="5">
        <v>58</v>
      </c>
      <c r="C63" s="11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</row>
    <row r="64" spans="2:79" x14ac:dyDescent="0.35">
      <c r="B64" s="5">
        <v>59</v>
      </c>
      <c r="C64" s="11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</row>
    <row r="65" spans="2:79" x14ac:dyDescent="0.35">
      <c r="B65" s="5">
        <v>60</v>
      </c>
      <c r="C65" s="11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</row>
    <row r="66" spans="2:79" x14ac:dyDescent="0.35">
      <c r="B66" s="5">
        <v>61</v>
      </c>
      <c r="C66" s="11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</row>
    <row r="67" spans="2:79" x14ac:dyDescent="0.35">
      <c r="B67" s="5">
        <v>62</v>
      </c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</row>
    <row r="68" spans="2:79" x14ac:dyDescent="0.35">
      <c r="B68" s="5">
        <v>63</v>
      </c>
      <c r="C68" s="11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</row>
    <row r="69" spans="2:79" ht="15.5" x14ac:dyDescent="0.35">
      <c r="B69" s="21" t="s">
        <v>99</v>
      </c>
      <c r="C69" s="21"/>
      <c r="D69" s="6">
        <f>SUM(D6:D68)</f>
        <v>63</v>
      </c>
      <c r="E69" s="7">
        <f t="shared" ref="E69:P69" si="0">D69-SUM(E6:E68)</f>
        <v>63</v>
      </c>
      <c r="F69" s="7">
        <f t="shared" si="0"/>
        <v>63</v>
      </c>
      <c r="G69" s="7">
        <f t="shared" si="0"/>
        <v>62.5</v>
      </c>
      <c r="H69" s="7">
        <f t="shared" si="0"/>
        <v>60</v>
      </c>
      <c r="I69" s="7">
        <f t="shared" si="0"/>
        <v>59.7</v>
      </c>
      <c r="J69" s="7">
        <f t="shared" si="0"/>
        <v>59.7</v>
      </c>
      <c r="K69" s="7">
        <f t="shared" si="0"/>
        <v>56.7</v>
      </c>
      <c r="L69" s="7">
        <f t="shared" si="0"/>
        <v>50.5</v>
      </c>
      <c r="M69" s="7">
        <f t="shared" si="0"/>
        <v>50.5</v>
      </c>
      <c r="N69" s="7">
        <f t="shared" si="0"/>
        <v>50.5</v>
      </c>
      <c r="O69" s="7">
        <f t="shared" si="0"/>
        <v>43</v>
      </c>
      <c r="P69" s="7">
        <f t="shared" si="0"/>
        <v>33.5</v>
      </c>
      <c r="Q69" s="7">
        <f t="shared" ref="Q69:AV69" si="1">P69-SUM(Q6:Q68)</f>
        <v>22.5</v>
      </c>
      <c r="R69" s="7">
        <f t="shared" si="1"/>
        <v>22.5</v>
      </c>
      <c r="S69" s="7">
        <f t="shared" si="1"/>
        <v>20.5</v>
      </c>
      <c r="T69" s="7">
        <f t="shared" si="1"/>
        <v>23.5</v>
      </c>
      <c r="U69" s="7">
        <f t="shared" si="1"/>
        <v>20.5</v>
      </c>
      <c r="V69" s="7">
        <f t="shared" si="1"/>
        <v>17</v>
      </c>
      <c r="W69" s="7">
        <f t="shared" si="1"/>
        <v>13.5</v>
      </c>
      <c r="X69" s="7">
        <f t="shared" si="1"/>
        <v>13.5</v>
      </c>
      <c r="Y69" s="7">
        <f t="shared" si="1"/>
        <v>12.5</v>
      </c>
      <c r="Z69" s="7">
        <f t="shared" si="1"/>
        <v>10.5</v>
      </c>
      <c r="AA69" s="7">
        <f t="shared" si="1"/>
        <v>10.5</v>
      </c>
      <c r="AB69" s="7">
        <f t="shared" si="1"/>
        <v>10.5</v>
      </c>
      <c r="AC69" s="7">
        <f t="shared" si="1"/>
        <v>10.5</v>
      </c>
      <c r="AD69" s="7">
        <f t="shared" si="1"/>
        <v>8</v>
      </c>
      <c r="AE69" s="7">
        <f t="shared" si="1"/>
        <v>8</v>
      </c>
      <c r="AF69" s="7">
        <f t="shared" si="1"/>
        <v>8</v>
      </c>
      <c r="AG69" s="7">
        <f t="shared" si="1"/>
        <v>7</v>
      </c>
      <c r="AH69" s="7">
        <f t="shared" si="1"/>
        <v>7</v>
      </c>
      <c r="AI69" s="7">
        <f t="shared" si="1"/>
        <v>7</v>
      </c>
      <c r="AJ69" s="7">
        <f t="shared" si="1"/>
        <v>7</v>
      </c>
      <c r="AK69" s="7">
        <f t="shared" si="1"/>
        <v>7</v>
      </c>
      <c r="AL69" s="7">
        <f t="shared" si="1"/>
        <v>7</v>
      </c>
      <c r="AM69" s="7">
        <f t="shared" si="1"/>
        <v>7</v>
      </c>
      <c r="AN69" s="7">
        <f t="shared" si="1"/>
        <v>7</v>
      </c>
      <c r="AO69" s="7">
        <f t="shared" si="1"/>
        <v>7</v>
      </c>
      <c r="AP69" s="7">
        <f t="shared" si="1"/>
        <v>7</v>
      </c>
      <c r="AQ69" s="7">
        <f t="shared" si="1"/>
        <v>7</v>
      </c>
      <c r="AR69" s="7">
        <f t="shared" si="1"/>
        <v>7</v>
      </c>
      <c r="AS69" s="7">
        <f t="shared" si="1"/>
        <v>7</v>
      </c>
      <c r="AT69" s="7">
        <f t="shared" si="1"/>
        <v>7</v>
      </c>
      <c r="AU69" s="7">
        <f t="shared" si="1"/>
        <v>7</v>
      </c>
      <c r="AV69" s="7">
        <f t="shared" si="1"/>
        <v>7</v>
      </c>
      <c r="AW69" s="7">
        <f t="shared" ref="AW69:CA69" si="2">AV69-SUM(AW6:AW68)</f>
        <v>7</v>
      </c>
      <c r="AX69" s="7">
        <f t="shared" si="2"/>
        <v>7</v>
      </c>
      <c r="AY69" s="7">
        <f t="shared" si="2"/>
        <v>7</v>
      </c>
      <c r="AZ69" s="7">
        <f t="shared" si="2"/>
        <v>7</v>
      </c>
      <c r="BA69" s="7">
        <f t="shared" si="2"/>
        <v>7</v>
      </c>
      <c r="BB69" s="7">
        <f t="shared" si="2"/>
        <v>7</v>
      </c>
      <c r="BC69" s="7">
        <f t="shared" si="2"/>
        <v>7</v>
      </c>
      <c r="BD69" s="7">
        <f t="shared" si="2"/>
        <v>7</v>
      </c>
      <c r="BE69" s="7">
        <f t="shared" si="2"/>
        <v>7</v>
      </c>
      <c r="BF69" s="7">
        <f t="shared" si="2"/>
        <v>7</v>
      </c>
      <c r="BG69" s="7">
        <f t="shared" si="2"/>
        <v>7</v>
      </c>
      <c r="BH69" s="7">
        <f t="shared" si="2"/>
        <v>7</v>
      </c>
      <c r="BI69" s="7">
        <f t="shared" si="2"/>
        <v>7</v>
      </c>
      <c r="BJ69" s="7">
        <f t="shared" si="2"/>
        <v>7</v>
      </c>
      <c r="BK69" s="7">
        <f t="shared" si="2"/>
        <v>7</v>
      </c>
      <c r="BL69" s="7">
        <f t="shared" si="2"/>
        <v>7</v>
      </c>
      <c r="BM69" s="7">
        <f t="shared" si="2"/>
        <v>7</v>
      </c>
      <c r="BN69" s="7">
        <f t="shared" si="2"/>
        <v>7</v>
      </c>
      <c r="BO69" s="7">
        <f t="shared" si="2"/>
        <v>7</v>
      </c>
      <c r="BP69" s="7">
        <f t="shared" si="2"/>
        <v>7</v>
      </c>
      <c r="BQ69" s="7">
        <f t="shared" si="2"/>
        <v>7</v>
      </c>
      <c r="BR69" s="7">
        <f t="shared" si="2"/>
        <v>7</v>
      </c>
      <c r="BS69" s="7">
        <f t="shared" si="2"/>
        <v>7</v>
      </c>
      <c r="BT69" s="7">
        <f t="shared" si="2"/>
        <v>7</v>
      </c>
      <c r="BU69" s="7">
        <f t="shared" si="2"/>
        <v>7</v>
      </c>
      <c r="BV69" s="7">
        <f t="shared" si="2"/>
        <v>7</v>
      </c>
      <c r="BW69" s="7">
        <f t="shared" si="2"/>
        <v>7</v>
      </c>
      <c r="BX69" s="7">
        <f t="shared" si="2"/>
        <v>7</v>
      </c>
      <c r="BY69" s="7">
        <f t="shared" si="2"/>
        <v>7</v>
      </c>
      <c r="BZ69" s="7">
        <f t="shared" si="2"/>
        <v>7</v>
      </c>
      <c r="CA69" s="7">
        <f t="shared" si="2"/>
        <v>7</v>
      </c>
    </row>
    <row r="70" spans="2:79" ht="15.5" x14ac:dyDescent="0.35">
      <c r="B70" s="20" t="s">
        <v>98</v>
      </c>
      <c r="C70" s="20"/>
      <c r="D70" s="3">
        <f>SUM(D6:D68)</f>
        <v>63</v>
      </c>
      <c r="E70" s="4">
        <f>$D$70-($D$70/63*1)</f>
        <v>62</v>
      </c>
      <c r="F70" s="4">
        <f>$D$70-($D$70/63*2)</f>
        <v>61</v>
      </c>
      <c r="G70" s="4">
        <f>$D$70-($D$70/63*3)</f>
        <v>60</v>
      </c>
      <c r="H70" s="4">
        <f>$D$70-($D$70/63*4)</f>
        <v>59</v>
      </c>
      <c r="I70" s="4">
        <f>$D$70-($D$70/63*5)</f>
        <v>58</v>
      </c>
      <c r="J70" s="4">
        <f>$D$70-($D$70/63*6)</f>
        <v>57</v>
      </c>
      <c r="K70" s="4">
        <f>$D$70-($D$70/63*7)</f>
        <v>56</v>
      </c>
      <c r="L70" s="4">
        <f>$D$70-($D$70/63*8)</f>
        <v>55</v>
      </c>
      <c r="M70" s="4">
        <f>$D$70-($D$70/63*9)</f>
        <v>54</v>
      </c>
      <c r="N70" s="4">
        <f>$D$70-($D$70/63*10)</f>
        <v>53</v>
      </c>
      <c r="O70" s="4">
        <f>$D$70-($D$70/63*11)</f>
        <v>52</v>
      </c>
      <c r="P70" s="4">
        <f>$D$70-($D$70/63*12)</f>
        <v>51</v>
      </c>
      <c r="Q70" s="4">
        <f>$D$70-($D$70/63*13)</f>
        <v>50</v>
      </c>
      <c r="R70" s="4">
        <f>$D$70-($D$70/63*14)</f>
        <v>49</v>
      </c>
      <c r="S70" s="4">
        <f>$D$70-($D$70/63*15)</f>
        <v>48</v>
      </c>
      <c r="T70" s="4">
        <f>$D$70-($D$70/63*16)</f>
        <v>47</v>
      </c>
      <c r="U70" s="4">
        <f>$D$70-($D$70/63*17)</f>
        <v>46</v>
      </c>
      <c r="V70" s="4">
        <f>$D$70-($D$70/63*18)</f>
        <v>45</v>
      </c>
      <c r="W70" s="4">
        <f>$D$70-($D$70/63*19)</f>
        <v>44</v>
      </c>
      <c r="X70" s="4">
        <f>$D$70-($D$70/63*20)</f>
        <v>43</v>
      </c>
      <c r="Y70" s="4">
        <f>$D$70-($D$70/63*21)</f>
        <v>42</v>
      </c>
      <c r="Z70" s="4">
        <f>$D$70-($D$70/63*22)</f>
        <v>41</v>
      </c>
      <c r="AA70" s="4">
        <f>$D$70-($D$70/63*23)</f>
        <v>40</v>
      </c>
      <c r="AB70" s="4">
        <f>$D$70-($D$70/63*24)</f>
        <v>39</v>
      </c>
      <c r="AC70" s="4">
        <f>$D$70-($D$70/63*25)</f>
        <v>38</v>
      </c>
      <c r="AD70" s="4">
        <f>$D$70-($D$70/63*26)</f>
        <v>37</v>
      </c>
      <c r="AE70" s="4">
        <f>$D$70-($D$70/63*27)</f>
        <v>36</v>
      </c>
      <c r="AF70" s="4">
        <f>$D$70-($D$70/63*28)</f>
        <v>35</v>
      </c>
      <c r="AG70" s="4">
        <f>$D$70-($D$70/63*29)</f>
        <v>34</v>
      </c>
      <c r="AH70" s="4">
        <f>$D$70-($D$70/63*30)</f>
        <v>33</v>
      </c>
      <c r="AI70" s="4">
        <f>$D$70-($D$70/63*31)</f>
        <v>32</v>
      </c>
      <c r="AJ70" s="4">
        <f>$D$70-($D$70/63*32)</f>
        <v>31</v>
      </c>
      <c r="AK70" s="4">
        <f>$D$70-($D$70/63*33)</f>
        <v>30</v>
      </c>
      <c r="AL70" s="4">
        <f>$D$70-($D$70/63*34)</f>
        <v>29</v>
      </c>
      <c r="AM70" s="4">
        <f>$D$70-($D$70/63*35)</f>
        <v>28</v>
      </c>
      <c r="AN70" s="4">
        <f>$D$70-($D$70/63*36)</f>
        <v>27</v>
      </c>
      <c r="AO70" s="4">
        <f>$D$70-($D$70/63*37)</f>
        <v>26</v>
      </c>
      <c r="AP70" s="4">
        <f>$D$70-($D$70/63*38)</f>
        <v>25</v>
      </c>
      <c r="AQ70" s="4">
        <f>$D$70-($D$70/63*39)</f>
        <v>24</v>
      </c>
      <c r="AR70" s="4">
        <f>$D$70-($D$70/63*40)</f>
        <v>23</v>
      </c>
      <c r="AS70" s="4">
        <f>$D$70-($D$70/63*41)</f>
        <v>22</v>
      </c>
      <c r="AT70" s="4">
        <f>$D$70-($D$70/63*42)</f>
        <v>21</v>
      </c>
      <c r="AU70" s="4">
        <f>$D$70-($D$70/63*43)</f>
        <v>20</v>
      </c>
      <c r="AV70" s="4">
        <f>$D$70-($D$70/63*44)</f>
        <v>19</v>
      </c>
      <c r="AW70" s="4">
        <f>$D$70-($D$70/63*45)</f>
        <v>18</v>
      </c>
      <c r="AX70" s="4">
        <f>$D$70-($D$70/63*46)</f>
        <v>17</v>
      </c>
      <c r="AY70" s="4">
        <f>$D$70-($D$70/63*47)</f>
        <v>16</v>
      </c>
      <c r="AZ70" s="4">
        <f>$D$70-($D$70/63*48)</f>
        <v>15</v>
      </c>
      <c r="BA70" s="4">
        <f>$D$70-($D$70/63*49)</f>
        <v>14</v>
      </c>
      <c r="BB70" s="4">
        <f>$D$70-($D$70/63*50)</f>
        <v>13</v>
      </c>
      <c r="BC70" s="4">
        <f>$D$70-($D$70/63*51)</f>
        <v>12</v>
      </c>
      <c r="BD70" s="4">
        <f>$D$70-($D$70/63*52)</f>
        <v>11</v>
      </c>
      <c r="BE70" s="4">
        <f>$D$70-($D$70/63*53)</f>
        <v>10</v>
      </c>
      <c r="BF70" s="4">
        <f>$D$70-($D$70/63*54)</f>
        <v>9</v>
      </c>
      <c r="BG70" s="4">
        <f>$D$70-($D$70/63*55)</f>
        <v>8</v>
      </c>
      <c r="BH70" s="4">
        <f>$D$70-($D$70/63*56)</f>
        <v>7</v>
      </c>
      <c r="BI70" s="4">
        <f>$D$70-($D$70/63*57)</f>
        <v>6</v>
      </c>
      <c r="BJ70" s="4">
        <f>$D$70-($D$70/63*58)</f>
        <v>5</v>
      </c>
      <c r="BK70" s="4">
        <f>$D$70-($D$70/63*59)</f>
        <v>4</v>
      </c>
      <c r="BL70" s="4">
        <f>$D$70-($D$70/63*60)</f>
        <v>3</v>
      </c>
      <c r="BM70" s="4">
        <f>$D$70-($D$70/63*61)</f>
        <v>2</v>
      </c>
      <c r="BN70" s="4">
        <f>$D$70-($D$70/63*62)</f>
        <v>1</v>
      </c>
      <c r="BO70" s="4">
        <f t="shared" ref="BO70:CA70" si="3">$D$70-($D$70/63*63)</f>
        <v>0</v>
      </c>
      <c r="BP70" s="4">
        <f t="shared" si="3"/>
        <v>0</v>
      </c>
      <c r="BQ70" s="4">
        <f t="shared" si="3"/>
        <v>0</v>
      </c>
      <c r="BR70" s="4">
        <f t="shared" si="3"/>
        <v>0</v>
      </c>
      <c r="BS70" s="4">
        <f t="shared" si="3"/>
        <v>0</v>
      </c>
      <c r="BT70" s="4">
        <f t="shared" si="3"/>
        <v>0</v>
      </c>
      <c r="BU70" s="4">
        <f t="shared" si="3"/>
        <v>0</v>
      </c>
      <c r="BV70" s="4">
        <f t="shared" si="3"/>
        <v>0</v>
      </c>
      <c r="BW70" s="4">
        <f t="shared" si="3"/>
        <v>0</v>
      </c>
      <c r="BX70" s="4">
        <f t="shared" si="3"/>
        <v>0</v>
      </c>
      <c r="BY70" s="4">
        <f t="shared" si="3"/>
        <v>0</v>
      </c>
      <c r="BZ70" s="4">
        <f t="shared" si="3"/>
        <v>0</v>
      </c>
      <c r="CA70" s="4">
        <f t="shared" si="3"/>
        <v>0</v>
      </c>
    </row>
  </sheetData>
  <mergeCells count="6">
    <mergeCell ref="P2:CA3"/>
    <mergeCell ref="B70:C70"/>
    <mergeCell ref="B69:C69"/>
    <mergeCell ref="C4:C5"/>
    <mergeCell ref="B4:B5"/>
    <mergeCell ref="B2:O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2023-11-16T08:27:11Z</dcterms:created>
  <dcterms:modified xsi:type="dcterms:W3CDTF">2023-12-11T08:10:18Z</dcterms:modified>
</cp:coreProperties>
</file>