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 Alonso\Desktop\"/>
    </mc:Choice>
  </mc:AlternateContent>
  <xr:revisionPtr revIDLastSave="0" documentId="13_ncr:1_{E4BAFF73-6AFE-4E81-B07B-AC82EA390A1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3" r:id="rId1"/>
    <sheet name="Sheet2" sheetId="4" r:id="rId2"/>
    <sheet name="Sheet3" sheetId="10" r:id="rId3"/>
    <sheet name="Sheet4" sheetId="11" r:id="rId4"/>
    <sheet name="Sheet12" sheetId="14" r:id="rId5"/>
    <sheet name="Crowdfunding" sheetId="1" r:id="rId6"/>
  </sheets>
  <definedNames>
    <definedName name="_xlnm._FilterDatabase" localSheetId="5" hidden="1">Crowdfunding!$A$1:$T$1001</definedName>
    <definedName name="_xlchart.v1.0" hidden="1">Sheet12!$A$2:$A$566</definedName>
    <definedName name="_xlchart.v1.1" hidden="1">Sheet12!$B$2:$B$566</definedName>
    <definedName name="_xlchart.v1.2" hidden="1">Sheet12!$D$2:$D$365</definedName>
    <definedName name="_xlchart.v1.3" hidden="1">Sheet12!$E$2:$E$365</definedName>
    <definedName name="_xlchart.v1.4" hidden="1">Sheet12!$D$2:$D$365</definedName>
    <definedName name="_xlchart.v1.5" hidden="1">Sheet12!$E$2:$E$365</definedName>
    <definedName name="Analysis">Sheet4!$A$1:$H$13</definedName>
    <definedName name="fail">Sheet12!$D$2:$E$365</definedName>
    <definedName name="success">Sheet12!$A$2:$B$566</definedName>
  </definedNames>
  <calcPr calcId="191029"/>
  <pivotCaches>
    <pivotCache cacheId="3" r:id="rId7"/>
    <pivotCache cacheId="3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4" l="1"/>
  <c r="L6" i="14"/>
  <c r="L5" i="14"/>
  <c r="L4" i="14"/>
  <c r="L3" i="14"/>
  <c r="L2" i="14"/>
  <c r="I7" i="14"/>
  <c r="I6" i="14"/>
  <c r="I5" i="14"/>
  <c r="I4" i="14"/>
  <c r="I3" i="14"/>
  <c r="I2" i="14"/>
  <c r="I3" i="1"/>
  <c r="I4" i="1"/>
  <c r="I5" i="1"/>
  <c r="I6" i="1"/>
  <c r="I7" i="1"/>
  <c r="I8" i="1"/>
  <c r="I9" i="1"/>
  <c r="I10" i="1"/>
  <c r="I11" i="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B9" i="11"/>
  <c r="B8" i="11"/>
  <c r="B7" i="11"/>
  <c r="B6" i="11"/>
  <c r="B5" i="11"/>
  <c r="B4" i="11"/>
  <c r="B3" i="11"/>
  <c r="B2" i="11"/>
  <c r="G9" i="11" l="1"/>
  <c r="H9" i="11"/>
  <c r="E2" i="11"/>
  <c r="F2" i="11" s="1"/>
  <c r="E12" i="11"/>
  <c r="F12" i="11" s="1"/>
  <c r="E11" i="11"/>
  <c r="G11" i="11" s="1"/>
  <c r="E10" i="11"/>
  <c r="F10" i="11" s="1"/>
  <c r="E9" i="11"/>
  <c r="F9" i="11" s="1"/>
  <c r="E8" i="11"/>
  <c r="H8" i="11" s="1"/>
  <c r="E7" i="11"/>
  <c r="G7" i="11" s="1"/>
  <c r="E13" i="11"/>
  <c r="F13" i="11" s="1"/>
  <c r="E6" i="11"/>
  <c r="F6" i="11" s="1"/>
  <c r="E5" i="11"/>
  <c r="G5" i="11" s="1"/>
  <c r="E4" i="11"/>
  <c r="G4" i="11" s="1"/>
  <c r="E3" i="11"/>
  <c r="G3" i="11" s="1"/>
  <c r="F11" i="11" l="1"/>
  <c r="H11" i="11"/>
  <c r="G8" i="11"/>
  <c r="F8" i="11"/>
  <c r="H10" i="11"/>
  <c r="H13" i="11"/>
  <c r="F7" i="11"/>
  <c r="G13" i="11"/>
  <c r="F5" i="11"/>
  <c r="H3" i="11"/>
  <c r="H4" i="11"/>
  <c r="F3" i="11"/>
  <c r="H5" i="11"/>
  <c r="H7" i="11"/>
  <c r="H6" i="11"/>
  <c r="G2" i="11"/>
  <c r="H12" i="11"/>
  <c r="G12" i="11"/>
  <c r="G6" i="11"/>
  <c r="H2" i="11"/>
  <c r="G10" i="11"/>
  <c r="F4" i="11"/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Q3" i="1" a="1"/>
  <c r="Q3" i="1" s="1"/>
  <c r="Q4" i="1" a="1"/>
  <c r="Q4" i="1" s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<sst xmlns="http://schemas.openxmlformats.org/spreadsheetml/2006/main" count="7068" uniqueCount="2112">
  <si>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</si>
  <si>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</si>
  <si>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</si>
  <si>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</si>
  <si>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</si>
  <si>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</si>
  <si>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</si>
  <si>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</si>
  <si>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</si>
  <si>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</si>
  <si>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</si>
  <si>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</si>
  <si>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</si>
  <si>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</si>
  <si>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</si>
  <si>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</si>
  <si>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</si>
  <si>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</si>
  <si>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</si>
  <si>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</si>
  <si>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</si>
  <si>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</si>
  <si>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</si>
  <si>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</si>
  <si>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</si>
  <si>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</si>
  <si>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</si>
  <si>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</si>
  <si>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</si>
  <si>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</si>
  <si>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</si>
  <si>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</si>
  <si>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</si>
  <si>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</si>
  <si>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</si>
  <si>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</si>
  <si>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</si>
  <si>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</si>
  <si>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</si>
  <si>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</si>
  <si>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</si>
  <si>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</si>
  <si>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</si>
  <si>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</si>
  <si>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</si>
  <si>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</si>
  <si>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</si>
  <si>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</si>
  <si>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</si>
  <si>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</si>
  <si>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</si>
  <si>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</si>
  <si>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</si>
  <si>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</si>
  <si>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</si>
  <si>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</si>
  <si>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</si>
  <si>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</si>
  <si>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</si>
  <si>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</si>
  <si>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</si>
  <si>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</si>
  <si>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</si>
  <si>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</si>
  <si>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</si>
  <si>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</si>
  <si>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</si>
  <si>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</si>
  <si>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</si>
  <si>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</si>
  <si>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</si>
  <si>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</si>
  <si>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</si>
  <si>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</si>
  <si>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</si>
  <si>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</si>
  <si>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</si>
  <si>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</si>
  <si>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</si>
  <si>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</si>
  <si>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</si>
  <si>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</si>
  <si>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</si>
  <si>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</si>
  <si>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</si>
  <si>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</si>
  <si>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</si>
  <si>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</si>
  <si>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</si>
  <si>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</si>
  <si>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</si>
  <si>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</si>
  <si>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</si>
  <si>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</si>
  <si>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</si>
  <si>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</si>
  <si>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</si>
  <si>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</si>
  <si>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</si>
  <si>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</si>
  <si>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</si>
  <si>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</si>
  <si>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</si>
  <si>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</si>
  <si>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</si>
  <si>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</si>
  <si>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</si>
  <si>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</si>
  <si>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</si>
  <si>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</si>
  <si>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</si>
  <si>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</si>
  <si>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</si>
  <si>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</si>
  <si>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</si>
  <si>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</si>
  <si>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</si>
  <si>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</si>
  <si>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</si>
  <si>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</si>
  <si>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</si>
  <si>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</si>
  <si>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</si>
  <si>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</si>
  <si>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</si>
  <si>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</si>
  <si>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</si>
  <si>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</si>
  <si>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</si>
  <si>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</si>
  <si>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</si>
  <si>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</si>
  <si>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</si>
  <si>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</si>
  <si>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</si>
  <si>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</si>
  <si>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</si>
  <si>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</si>
  <si>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</si>
  <si>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</si>
  <si>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</si>
  <si>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</si>
  <si>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</si>
  <si>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</si>
  <si>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</si>
  <si>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</si>
  <si>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</si>
  <si>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</si>
  <si>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</si>
  <si>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</si>
  <si>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</si>
  <si>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</si>
  <si>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</si>
  <si>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</si>
  <si>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</si>
  <si>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</si>
  <si>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</si>
  <si>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</si>
  <si>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</si>
  <si>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</si>
  <si>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</si>
  <si>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</si>
  <si>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</si>
  <si>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</si>
  <si>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</si>
  <si>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</si>
  <si>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</si>
  <si>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</si>
  <si>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</si>
  <si>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</si>
  <si>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</si>
  <si>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</si>
  <si>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</si>
  <si>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</si>
  <si>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</si>
  <si>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</si>
  <si>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</si>
  <si>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</si>
  <si>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</si>
  <si>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</si>
  <si>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</si>
  <si>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</si>
  <si>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</si>
  <si>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</si>
  <si>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</si>
  <si>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</si>
  <si>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</si>
  <si>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</si>
  <si>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</si>
  <si>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</si>
  <si>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</si>
  <si>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</si>
  <si>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</si>
  <si>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</si>
  <si>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</si>
  <si>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</si>
  <si>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</si>
  <si>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</si>
  <si>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</si>
  <si>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</si>
  <si>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</si>
  <si>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</si>
  <si>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</si>
  <si>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</si>
  <si>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</si>
  <si>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</si>
  <si>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</si>
  <si>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</si>
  <si>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</si>
  <si>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</si>
  <si>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</si>
  <si>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</si>
  <si>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</si>
  <si>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</si>
  <si>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</si>
  <si>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</si>
  <si>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</si>
  <si>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</si>
  <si>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</si>
  <si>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</si>
  <si>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</si>
  <si>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</si>
  <si>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</si>
  <si>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</si>
  <si>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</si>
  <si>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</si>
  <si>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</si>
  <si>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</si>
  <si>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</si>
  <si>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</si>
  <si>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</si>
  <si>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</si>
  <si>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</si>
  <si>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</si>
  <si>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</si>
  <si>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</si>
  <si>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</si>
  <si>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</si>
  <si>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</si>
  <si>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</si>
  <si>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</si>
  <si>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</si>
  <si>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</si>
  <si>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</si>
  <si>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</si>
  <si>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</si>
  <si>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</si>
  <si>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</si>
  <si>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</si>
  <si>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</si>
  <si>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</si>
  <si>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</si>
  <si>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</si>
  <si>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</si>
  <si>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</si>
  <si>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</si>
  <si>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</si>
  <si>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</si>
  <si>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</si>
  <si>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</si>
  <si>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</si>
  <si>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</si>
  <si>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</si>
  <si>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</si>
  <si>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</si>
  <si>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</si>
  <si>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</si>
  <si>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</si>
  <si>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</si>
  <si>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</si>
  <si>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</si>
  <si>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</si>
  <si>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</si>
  <si>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</si>
  <si>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</si>
  <si>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</si>
  <si>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</si>
  <si>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</si>
  <si>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</si>
  <si>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</si>
  <si>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</si>
  <si>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</si>
  <si>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</si>
  <si>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</si>
  <si>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</si>
  <si>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</si>
  <si>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</si>
  <si>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</si>
  <si>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</si>
  <si>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</si>
  <si>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</si>
  <si>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</si>
  <si>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</si>
  <si>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</si>
  <si>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</si>
  <si>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</si>
  <si>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</si>
  <si>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</si>
  <si>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</si>
  <si>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</si>
  <si>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</si>
  <si>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</si>
  <si>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</si>
  <si>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</si>
  <si>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</si>
  <si>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</si>
  <si>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</si>
  <si>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</si>
  <si>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</si>
  <si>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</si>
  <si>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</si>
  <si>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</si>
  <si>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</si>
  <si>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</si>
  <si>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</si>
  <si>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</si>
  <si>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</si>
  <si>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</si>
  <si>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</si>
  <si>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</si>
  <si>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</si>
  <si>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</si>
  <si>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</si>
  <si>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</si>
  <si>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</si>
  <si>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</si>
  <si>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</si>
  <si>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</si>
  <si>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</si>
  <si>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</si>
  <si>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</si>
  <si>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</si>
  <si>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</si>
  <si>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</si>
  <si>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</si>
  <si>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</si>
  <si>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</si>
  <si>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</si>
  <si>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</si>
  <si>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</si>
  <si>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</si>
  <si>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</si>
  <si>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</si>
  <si>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</si>
  <si>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</si>
  <si>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</si>
  <si>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</si>
  <si>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</si>
  <si>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</si>
  <si>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</si>
  <si>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</si>
  <si>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</si>
  <si>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</si>
  <si>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</si>
  <si>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</si>
  <si>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</si>
  <si>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</si>
  <si>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</si>
  <si>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</si>
  <si>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</si>
  <si>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</si>
  <si>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</si>
  <si>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</si>
  <si>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</si>
  <si>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</si>
  <si>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</si>
  <si>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</si>
  <si>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</si>
  <si>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</si>
  <si>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</si>
  <si>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</si>
  <si>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</si>
  <si>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</si>
  <si>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</si>
  <si>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</si>
  <si>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</si>
  <si>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</si>
  <si>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</si>
  <si>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</si>
  <si>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</si>
  <si>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</si>
  <si>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</si>
  <si>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</si>
  <si>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</si>
  <si>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</si>
  <si>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</si>
  <si>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</si>
  <si>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</si>
  <si>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</si>
  <si>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</si>
  <si>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</si>
  <si>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</si>
  <si>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</si>
  <si>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</si>
  <si>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</si>
  <si>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</si>
  <si>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</si>
  <si>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</si>
  <si>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</si>
  <si>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</si>
  <si>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</si>
  <si>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</si>
  <si>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</si>
  <si>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</si>
  <si>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</si>
  <si>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</si>
  <si>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</si>
  <si>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</si>
  <si>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</si>
  <si>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</si>
  <si>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</si>
  <si>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</si>
  <si>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</si>
  <si>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</si>
  <si>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</si>
  <si>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</si>
  <si>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</si>
  <si>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</si>
  <si>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</si>
  <si>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</si>
  <si>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</si>
  <si>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</si>
  <si>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</si>
  <si>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</si>
  <si>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</si>
  <si>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</si>
  <si>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</si>
  <si>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</si>
  <si>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</si>
  <si>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</si>
  <si>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</si>
  <si>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</si>
  <si>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</si>
  <si>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</si>
  <si>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</si>
  <si>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</si>
  <si>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</si>
  <si>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</si>
  <si>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</si>
  <si>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</si>
  <si>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</si>
  <si>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</si>
  <si>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</si>
  <si>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</si>
  <si>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</si>
  <si>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</si>
  <si>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</si>
  <si>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</si>
  <si>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</si>
  <si>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</si>
  <si>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</si>
  <si>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</si>
  <si>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</si>
  <si>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</si>
  <si>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</si>
  <si>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</si>
  <si>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</si>
  <si>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</si>
  <si>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</si>
  <si>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</si>
  <si>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</si>
  <si>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</si>
  <si>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</si>
  <si>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</si>
  <si>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</si>
  <si>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</si>
  <si>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</si>
  <si>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</si>
  <si>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</si>
  <si>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</si>
  <si>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</si>
  <si>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</si>
  <si>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</si>
  <si>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</si>
  <si>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</si>
  <si>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</si>
  <si>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</si>
  <si>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</si>
  <si>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</si>
  <si>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</si>
  <si>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</si>
  <si>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</si>
  <si>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</si>
  <si>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</si>
  <si>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</si>
  <si>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</si>
  <si>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</si>
  <si>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</si>
  <si>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</si>
  <si>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</si>
  <si>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</si>
  <si>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</si>
  <si>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</si>
  <si>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</si>
  <si>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</si>
  <si>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</si>
  <si>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</si>
  <si>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</si>
  <si>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</si>
  <si>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</si>
  <si>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</si>
  <si>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</si>
  <si>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</si>
  <si>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</si>
  <si>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</si>
  <si>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</si>
  <si>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</si>
  <si>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</si>
  <si>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</si>
  <si>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</si>
  <si>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</si>
  <si>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</si>
  <si>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</si>
  <si>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</si>
  <si>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</si>
  <si>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</si>
  <si>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</si>
  <si>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</si>
  <si>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</si>
  <si>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</si>
  <si>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</si>
  <si>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</si>
  <si>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</si>
  <si>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</si>
  <si>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</si>
  <si>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</si>
  <si>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</si>
  <si>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</si>
  <si>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</si>
  <si>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</si>
  <si>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</si>
  <si>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</si>
  <si>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</si>
  <si>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</si>
  <si>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</si>
  <si>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</si>
  <si>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</si>
  <si>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</si>
  <si>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</si>
  <si>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</si>
  <si>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</si>
  <si>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</si>
  <si>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</si>
  <si>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</si>
  <si>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</si>
  <si>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</si>
  <si>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</si>
  <si>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</si>
  <si>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</si>
  <si>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</si>
  <si>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</si>
  <si>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</si>
  <si>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</si>
  <si>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</si>
  <si>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</si>
  <si>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</si>
  <si>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</si>
  <si>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</si>
  <si>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</si>
  <si>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</si>
  <si>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</si>
  <si>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</si>
  <si>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</si>
  <si>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</si>
  <si>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</si>
  <si>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</si>
  <si>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</si>
  <si>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</si>
  <si>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</si>
  <si>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</si>
  <si>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</si>
  <si>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</si>
  <si>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</si>
  <si>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</si>
  <si>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</si>
  <si>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</si>
  <si>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</si>
  <si>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</si>
  <si>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</si>
  <si>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</si>
  <si>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</si>
  <si>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</si>
  <si>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</si>
  <si>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</si>
  <si>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</si>
  <si>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</si>
  <si>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</si>
  <si>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</si>
  <si>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</si>
  <si>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</si>
  <si>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</si>
  <si>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</si>
  <si>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</si>
  <si>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</si>
  <si>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</si>
  <si>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</si>
  <si>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</si>
  <si>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</si>
  <si>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</si>
  <si>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</si>
  <si>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</si>
  <si>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</si>
  <si>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</si>
  <si>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</si>
  <si>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</si>
  <si>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</si>
  <si>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</si>
  <si>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</si>
  <si>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</si>
  <si>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</si>
  <si>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</si>
  <si>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</si>
  <si>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</si>
  <si>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</si>
  <si>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</si>
  <si>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</si>
  <si>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</si>
  <si>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</si>
  <si>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</si>
  <si>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</si>
  <si>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</si>
  <si>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</si>
  <si>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</si>
  <si>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</si>
  <si>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</si>
  <si>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</si>
  <si>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</si>
  <si>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</si>
  <si>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</si>
  <si>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</si>
  <si>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</si>
  <si>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</si>
  <si>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</si>
  <si>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</si>
  <si>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</si>
  <si>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</si>
  <si>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</si>
  <si>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</si>
  <si>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</si>
  <si>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</si>
  <si>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</si>
  <si>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</si>
  <si>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</si>
  <si>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</si>
  <si>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</si>
  <si>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</si>
  <si>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</si>
  <si>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</si>
  <si>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</si>
  <si>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</si>
  <si>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</si>
  <si>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</si>
  <si>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</si>
  <si>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</si>
  <si>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</si>
  <si>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</si>
  <si>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</si>
  <si>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</si>
  <si>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</si>
  <si>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</si>
  <si>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</si>
  <si>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</si>
  <si>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</si>
  <si>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</si>
  <si>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</si>
  <si>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</si>
  <si>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</si>
  <si>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</si>
  <si>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</si>
  <si>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</si>
  <si>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</si>
  <si>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</si>
  <si>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</si>
  <si>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</si>
  <si>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</si>
  <si>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</si>
  <si>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</si>
  <si>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</si>
  <si>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</si>
  <si>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</si>
  <si>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</si>
  <si>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</si>
  <si>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</si>
  <si>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</si>
  <si>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</si>
  <si>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</si>
  <si>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</si>
  <si>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</si>
  <si>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</si>
  <si>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</si>
  <si>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</si>
  <si>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</si>
  <si>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</si>
  <si>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</si>
  <si>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</si>
  <si>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</si>
  <si>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</si>
  <si>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</si>
  <si>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</si>
  <si>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</si>
  <si>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</si>
  <si>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</si>
  <si>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</si>
  <si>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</si>
  <si>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</si>
  <si>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</si>
  <si>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</si>
  <si>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</si>
  <si>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</si>
  <si>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</si>
  <si>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</si>
  <si>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</si>
  <si>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</si>
  <si>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</si>
  <si>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</si>
  <si>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</si>
  <si>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</si>
  <si>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</si>
  <si>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</si>
  <si>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</si>
  <si>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</si>
  <si>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</si>
  <si>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</si>
  <si>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</si>
  <si>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</si>
  <si>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</si>
  <si>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</si>
  <si>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</si>
  <si>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</si>
  <si>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</si>
  <si>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</si>
  <si>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</si>
  <si>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</si>
  <si>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</si>
  <si>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</si>
  <si>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</si>
  <si>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</si>
  <si>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</si>
  <si>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</si>
  <si>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</si>
  <si>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</si>
  <si>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</si>
  <si>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</si>
  <si>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</si>
  <si>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</si>
  <si>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</si>
  <si>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</si>
  <si>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</si>
  <si>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</si>
  <si>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</si>
  <si>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</si>
  <si>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</si>
  <si>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</si>
  <si>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</si>
  <si>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</si>
  <si>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</si>
  <si>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</si>
  <si>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</si>
  <si>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</si>
  <si>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</si>
  <si>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</si>
  <si>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</si>
  <si>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</si>
  <si>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</si>
  <si>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</si>
  <si>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</si>
  <si>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</si>
  <si>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</si>
  <si>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</si>
  <si>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</si>
  <si>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</si>
  <si>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</si>
  <si>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</si>
  <si>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</si>
  <si>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</si>
  <si>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</si>
  <si>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</si>
  <si>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</si>
  <si>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</si>
  <si>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</si>
  <si>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</si>
  <si>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</si>
  <si>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</si>
  <si>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</si>
  <si>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</si>
  <si>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</si>
  <si>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</si>
  <si>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</si>
  <si>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</si>
  <si>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</si>
  <si>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</si>
  <si>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</si>
  <si>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</si>
  <si>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</si>
  <si>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</si>
  <si>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</si>
  <si>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</si>
  <si>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</si>
  <si>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</si>
  <si>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</si>
  <si>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</si>
  <si>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</si>
  <si>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</si>
  <si>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</si>
  <si>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</si>
  <si>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</si>
  <si>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</si>
  <si>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</si>
  <si>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</si>
  <si>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</si>
  <si>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</si>
  <si>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</si>
  <si>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</si>
  <si>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</si>
  <si>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</si>
  <si>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</si>
  <si>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</si>
  <si>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</si>
  <si>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</si>
  <si>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</si>
  <si>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</si>
  <si>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</si>
  <si>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</si>
  <si>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</si>
  <si>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</si>
  <si>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</si>
  <si>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</si>
  <si>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</si>
  <si>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</si>
  <si>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</si>
  <si>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</si>
  <si>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</si>
  <si>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</si>
  <si>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</si>
  <si>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</si>
  <si>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</si>
  <si>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</si>
  <si>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</si>
  <si>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</si>
  <si>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</si>
  <si>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</si>
  <si>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</si>
  <si>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</si>
  <si>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</si>
  <si>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</si>
  <si>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</si>
  <si>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</si>
  <si>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</si>
  <si>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</si>
  <si>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</si>
  <si>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</si>
  <si>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</si>
  <si>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</si>
  <si>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</si>
  <si>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</si>
  <si>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</si>
  <si>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</si>
  <si>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</si>
  <si>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</si>
  <si>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</si>
  <si>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</si>
  <si>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</si>
  <si>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</si>
  <si>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</si>
  <si>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</si>
  <si>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</si>
  <si>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</si>
  <si>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</si>
  <si>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</si>
  <si>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</si>
  <si>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</si>
  <si>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</si>
  <si>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</si>
  <si>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</si>
  <si>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</si>
  <si>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</si>
  <si>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</si>
  <si>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</si>
  <si>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</si>
  <si>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</si>
  <si>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</si>
  <si>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</si>
  <si>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</si>
  <si>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</si>
  <si>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</si>
  <si>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</si>
  <si>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</si>
  <si>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</si>
  <si>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</si>
  <si>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</si>
  <si>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</si>
  <si>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</si>
  <si>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</si>
  <si>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</si>
  <si>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</si>
  <si>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</si>
  <si>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</si>
  <si>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</si>
  <si>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</si>
  <si>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</si>
  <si>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</si>
  <si>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</si>
  <si>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</si>
  <si>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</si>
  <si>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</si>
  <si>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</si>
  <si>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</si>
  <si>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</si>
  <si>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</si>
  <si>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</si>
  <si>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</si>
  <si>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</si>
  <si>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</si>
  <si>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</si>
  <si>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</si>
  <si>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</si>
  <si>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</si>
  <si>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</si>
  <si>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</si>
  <si>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</si>
  <si>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</si>
  <si>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</si>
  <si>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</si>
  <si>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</si>
  <si>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</si>
  <si>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</si>
  <si>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</si>
  <si>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</si>
  <si>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</si>
  <si>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</si>
  <si>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</si>
  <si>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</si>
  <si>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</si>
  <si>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</si>
  <si>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</si>
  <si>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</si>
  <si>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</si>
  <si>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</si>
  <si>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</si>
  <si>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</si>
  <si>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</si>
  <si>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</si>
  <si>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</si>
  <si>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</si>
  <si>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</si>
  <si>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</si>
  <si>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</si>
  <si>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</si>
  <si>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</si>
  <si>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</si>
  <si>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</si>
  <si>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</si>
  <si>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</si>
  <si>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</si>
  <si>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</si>
  <si>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</si>
  <si>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</si>
  <si>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</si>
  <si>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</si>
  <si>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</si>
  <si>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</si>
  <si>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</si>
  <si>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</si>
  <si>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</si>
  <si>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</si>
  <si>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</si>
  <si>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</si>
  <si>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</si>
  <si>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</si>
  <si>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</si>
  <si>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</si>
  <si>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</si>
  <si>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</si>
  <si>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</si>
  <si>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</si>
  <si>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</si>
  <si>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</si>
  <si>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</si>
  <si>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</si>
  <si>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</si>
  <si>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</si>
  <si>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</si>
  <si>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</si>
  <si>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</si>
  <si>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</si>
  <si>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</si>
  <si>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</si>
  <si>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</si>
  <si>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</si>
  <si>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</si>
  <si>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</si>
  <si>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</si>
  <si>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</si>
  <si>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</si>
  <si>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</si>
  <si>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</si>
  <si>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</si>
  <si>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</si>
  <si>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</si>
  <si>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</si>
  <si>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</si>
  <si>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</si>
  <si>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</si>
  <si>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</si>
  <si>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</si>
  <si>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</si>
  <si>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</si>
  <si>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</si>
  <si>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</si>
  <si>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</si>
  <si>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</si>
  <si>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</si>
  <si>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</si>
  <si>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</si>
  <si>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</si>
  <si>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</si>
  <si>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</si>
  <si>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</si>
  <si>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</si>
  <si>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</si>
  <si>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</si>
  <si>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</si>
  <si>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</si>
  <si>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</si>
  <si>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</si>
  <si>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</si>
  <si>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</si>
  <si>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</si>
  <si>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</si>
  <si>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</si>
  <si>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</si>
  <si>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</si>
  <si>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</si>
  <si>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</si>
  <si>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</si>
  <si>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</si>
  <si>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</si>
  <si>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</si>
  <si>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</si>
  <si>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</si>
  <si>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</si>
  <si>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</si>
  <si>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</si>
  <si>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</si>
  <si>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</si>
  <si>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</si>
  <si>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</si>
  <si>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</si>
  <si>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</si>
  <si>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</si>
  <si>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</si>
  <si>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</si>
  <si>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</si>
  <si>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</si>
  <si>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</si>
  <si>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</si>
  <si>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</si>
  <si>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</si>
  <si>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</si>
  <si>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</si>
  <si>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</si>
  <si>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</si>
  <si>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</si>
  <si>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</si>
  <si>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</si>
  <si>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</si>
  <si>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</si>
  <si>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</si>
  <si>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</si>
  <si>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</si>
  <si>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</si>
  <si>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</si>
  <si>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</si>
  <si>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</si>
  <si>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</si>
  <si>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</si>
  <si>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</si>
  <si>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</si>
  <si>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</si>
  <si>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</si>
  <si>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</si>
  <si>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</si>
  <si>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</si>
  <si>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</si>
  <si>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</si>
  <si>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</si>
  <si>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</si>
  <si>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</si>
  <si>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</si>
  <si>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</si>
  <si>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</si>
  <si>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</si>
  <si>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</si>
  <si>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</si>
  <si>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</si>
  <si>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</si>
  <si>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</si>
  <si>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</si>
  <si>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</si>
  <si>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</si>
  <si>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</si>
  <si>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</si>
  <si>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</si>
  <si>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</si>
  <si>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</si>
  <si>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</si>
  <si>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</si>
  <si>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</si>
  <si>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</si>
  <si>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</si>
  <si>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</si>
  <si>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</si>
  <si>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</si>
  <si>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</si>
  <si>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</si>
  <si>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</si>
  <si>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</si>
  <si>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</si>
  <si>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</si>
  <si>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</si>
  <si>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</si>
  <si>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</si>
  <si>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</si>
  <si>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</si>
  <si>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</si>
  <si>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</si>
  <si>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</si>
  <si>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</si>
  <si>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</si>
  <si>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</si>
  <si>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</si>
  <si>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</si>
  <si>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</si>
  <si>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</si>
  <si>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</si>
  <si>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</si>
  <si>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</si>
  <si>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</si>
  <si>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</si>
  <si>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</si>
  <si>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</si>
  <si>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</si>
  <si>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</si>
  <si>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</si>
  <si>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</si>
  <si>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</si>
  <si>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</si>
  <si>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</si>
  <si>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</si>
  <si>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</si>
  <si>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</si>
  <si>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</si>
  <si>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</si>
  <si>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</si>
  <si>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</si>
  <si>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</si>
  <si>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</si>
  <si>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</si>
  <si>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</si>
  <si>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</si>
  <si>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</si>
  <si>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</si>
  <si>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</si>
  <si>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</si>
  <si>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</si>
  <si>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</si>
  <si>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</si>
  <si>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</si>
  <si>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</si>
  <si>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</si>
  <si>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</si>
  <si>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</si>
  <si>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</si>
  <si>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</si>
  <si>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</si>
  <si>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</si>
  <si>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</si>
  <si>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</si>
  <si>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</si>
  <si>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</si>
  <si>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</si>
  <si>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</si>
  <si>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</si>
  <si>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</si>
  <si>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</si>
  <si>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</si>
  <si>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</si>
  <si>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</si>
  <si>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</si>
  <si>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</si>
  <si>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</si>
  <si>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</si>
  <si>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</si>
  <si>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</si>
  <si>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</si>
  <si>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</si>
  <si>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</si>
  <si>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</si>
  <si>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</si>
  <si>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</si>
  <si>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</si>
  <si>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</si>
  <si>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</si>
  <si>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</si>
  <si>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</si>
  <si>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</si>
  <si>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</si>
  <si>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</si>
  <si>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</si>
  <si>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</si>
  <si>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</si>
  <si>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</si>
  <si>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</si>
  <si>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</si>
  <si>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</si>
  <si>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</si>
  <si>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</si>
  <si>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</si>
  <si>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</si>
  <si>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</si>
  <si>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</si>
  <si>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</si>
  <si>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</si>
  <si>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</si>
  <si>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</si>
  <si>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</si>
  <si>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</si>
  <si>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</si>
  <si>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</si>
  <si>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</si>
  <si>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</si>
  <si>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</si>
  <si>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</si>
  <si>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</si>
  <si>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</si>
  <si>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</si>
  <si>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</si>
  <si>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</si>
  <si>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</si>
  <si>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</si>
  <si>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</si>
  <si>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</si>
  <si>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</si>
  <si>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</si>
  <si>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</si>
  <si>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</si>
  <si>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</si>
  <si>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</si>
  <si>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</si>
  <si>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</si>
  <si>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</si>
  <si>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</si>
  <si>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</si>
  <si>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</si>
  <si>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</si>
  <si>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</si>
  <si>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</si>
  <si>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</si>
  <si>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</si>
  <si>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</si>
  <si>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</si>
  <si>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</si>
  <si>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</si>
  <si>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</si>
  <si>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</si>
  <si>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</si>
  <si>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</si>
  <si>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</si>
  <si>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</si>
  <si>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</si>
  <si>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</si>
  <si>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</si>
  <si>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</si>
  <si>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</si>
  <si>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</si>
  <si>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</si>
  <si>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</si>
  <si>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</si>
  <si>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</si>
  <si>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</si>
  <si>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</si>
  <si>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</si>
  <si>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</si>
  <si>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</si>
  <si>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</si>
  <si>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</si>
  <si>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</si>
  <si>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</si>
  <si>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</si>
  <si>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</si>
  <si>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</si>
  <si>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</si>
  <si>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</si>
  <si>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</si>
  <si>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</si>
  <si>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</si>
  <si>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</si>
  <si>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</si>
  <si>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</si>
  <si>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</si>
  <si>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</si>
  <si>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</si>
  <si>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</si>
  <si>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</si>
  <si>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</si>
  <si>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</si>
  <si>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</si>
  <si>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</si>
  <si>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</si>
  <si>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</si>
  <si>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</si>
  <si>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</si>
  <si>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</si>
  <si>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</si>
  <si>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</si>
  <si>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</si>
  <si>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</si>
  <si>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</si>
  <si>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</si>
  <si>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</si>
  <si>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</si>
  <si>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</si>
  <si>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</si>
  <si>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</si>
  <si>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</si>
  <si>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</si>
  <si>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</si>
  <si>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</si>
  <si>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</si>
  <si>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</si>
  <si>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</si>
  <si>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</si>
  <si>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</si>
  <si>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</si>
  <si>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</si>
  <si>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</si>
  <si>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</si>
  <si>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</si>
  <si>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</si>
  <si>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</si>
  <si>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</si>
  <si>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</si>
  <si>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</si>
  <si>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</si>
  <si>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</si>
  <si>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</si>
  <si>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</si>
  <si>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</si>
  <si>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</si>
  <si>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</si>
  <si>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</si>
  <si>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</si>
  <si>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</si>
  <si>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</si>
  <si>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</si>
  <si>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</si>
  <si>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</si>
  <si>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</si>
  <si>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</si>
  <si>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</si>
  <si>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</si>
  <si>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</si>
  <si>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</si>
  <si>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</si>
  <si>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</si>
  <si>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</si>
  <si>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</si>
  <si>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</si>
  <si>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</si>
  <si>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</si>
  <si>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</si>
  <si>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</si>
  <si>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</si>
  <si>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</si>
  <si>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</si>
  <si>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</si>
  <si>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</si>
  <si>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</si>
  <si>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</si>
  <si>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</si>
  <si>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</si>
  <si>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</si>
  <si>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</si>
  <si>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</si>
  <si>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</si>
  <si>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</si>
  <si>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</si>
  <si>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</si>
  <si>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</si>
  <si>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</si>
  <si>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</si>
  <si>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</si>
  <si>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</si>
  <si>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</si>
  <si>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</si>
  <si>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</si>
  <si>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</si>
  <si>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</si>
  <si>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</si>
  <si>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</si>
  <si>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</si>
  <si>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</si>
  <si>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</si>
  <si>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</si>
  <si>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</si>
  <si>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</si>
  <si>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</si>
  <si>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</si>
  <si>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</si>
  <si>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</si>
  <si>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</si>
  <si>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</si>
  <si>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</si>
  <si>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</si>
  <si>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</si>
  <si>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</si>
  <si>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</si>
  <si>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</si>
  <si>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</si>
  <si>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</si>
  <si>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</si>
  <si>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</si>
  <si>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</si>
  <si>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</si>
  <si>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</si>
  <si>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</si>
  <si>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</si>
  <si>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</si>
  <si>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</si>
  <si>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</si>
  <si>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</si>
  <si>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</si>
  <si>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</si>
  <si>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</si>
  <si>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</si>
  <si>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</si>
  <si>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</si>
  <si>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</si>
  <si>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</si>
  <si>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</si>
  <si>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</si>
  <si>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</si>
  <si>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</si>
  <si>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</si>
  <si>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</si>
  <si>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</si>
  <si>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</si>
  <si>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</si>
  <si>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</si>
  <si>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</si>
  <si>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</si>
  <si>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</si>
  <si>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</si>
  <si>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</si>
  <si>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</si>
  <si>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</si>
  <si>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</si>
  <si>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</si>
  <si>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</si>
  <si>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</si>
  <si>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</si>
  <si>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</si>
  <si>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</si>
  <si>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</si>
  <si>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</si>
  <si>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</si>
  <si>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</si>
  <si>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</si>
  <si>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</si>
  <si>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</si>
  <si>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</si>
  <si>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</si>
  <si>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</si>
  <si>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</si>
  <si>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</si>
  <si>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</si>
  <si>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</si>
  <si>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</si>
  <si>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</si>
  <si>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</si>
  <si>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</si>
  <si>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</si>
  <si>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</si>
  <si>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</si>
  <si>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</si>
  <si>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</si>
  <si>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</si>
  <si>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</si>
  <si>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</si>
  <si>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</si>
  <si>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</si>
  <si>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</si>
  <si>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</si>
  <si>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</si>
  <si>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</si>
  <si>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</si>
  <si>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</si>
  <si>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</si>
  <si>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</si>
  <si>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</si>
  <si>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</si>
  <si>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</si>
  <si>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</si>
  <si>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</si>
  <si>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</si>
  <si>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</si>
  <si>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</si>
  <si>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</si>
  <si>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</si>
  <si>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</si>
  <si>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</si>
  <si>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</si>
  <si>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</si>
  <si>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</si>
  <si>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</si>
  <si>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</si>
  <si>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</si>
  <si>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</si>
  <si>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</si>
  <si>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</si>
  <si>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</si>
  <si>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</si>
  <si>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</si>
  <si>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</si>
  <si>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</si>
  <si>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</si>
  <si>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</si>
  <si>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</si>
  <si>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</si>
  <si>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</si>
  <si>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</si>
  <si>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</si>
  <si>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</si>
  <si>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</si>
  <si>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</si>
  <si>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</si>
  <si>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</si>
  <si>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</si>
  <si>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</si>
  <si>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</si>
  <si>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</si>
  <si>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</si>
  <si>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</si>
  <si>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</si>
  <si>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</si>
  <si>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</si>
  <si>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</si>
  <si>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</si>
  <si>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</si>
  <si>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</si>
  <si>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</si>
  <si>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</si>
  <si>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</si>
  <si>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</si>
  <si>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</si>
  <si>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</si>
  <si>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</si>
  <si>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</si>
  <si>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</si>
  <si>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</si>
  <si>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</si>
  <si>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</si>
  <si>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</si>
  <si>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</si>
  <si>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</si>
  <si>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</si>
  <si>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</si>
  <si>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</si>
  <si>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</si>
  <si>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</si>
  <si>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</si>
  <si>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</si>
  <si>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</si>
  <si>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</si>
  <si>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</si>
  <si>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</si>
  <si>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</si>
  <si>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</si>
  <si>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</si>
  <si>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</si>
  <si>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</si>
  <si>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</si>
  <si>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</si>
  <si>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</si>
  <si>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</si>
  <si>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</si>
  <si>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</si>
  <si>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</si>
  <si>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</si>
  <si>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</si>
  <si>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</si>
  <si>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</si>
  <si>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</si>
  <si>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</si>
  <si>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</si>
  <si>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</si>
  <si>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</si>
  <si>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</si>
  <si>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</si>
  <si>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</si>
  <si>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</si>
  <si>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</si>
  <si>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</si>
  <si>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</si>
  <si>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</si>
  <si>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</si>
  <si>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</si>
  <si>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</si>
  <si>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</si>
  <si>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</si>
  <si>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</si>
  <si>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</si>
  <si>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</si>
  <si>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</si>
  <si>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</si>
  <si>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</si>
  <si>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</si>
  <si>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</si>
  <si>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</si>
  <si>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</si>
  <si>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</si>
  <si>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</si>
  <si>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</si>
  <si>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</si>
  <si>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</si>
  <si>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</si>
  <si>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</si>
  <si>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</si>
  <si>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</si>
  <si>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</si>
  <si>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</si>
  <si>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</si>
  <si>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</si>
  <si>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</si>
  <si>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</si>
  <si>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</si>
  <si>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</si>
  <si>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</si>
  <si>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</si>
  <si>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</si>
  <si>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</si>
  <si>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</si>
  <si>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</si>
  <si>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</si>
  <si>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</si>
  <si>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</si>
  <si>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</si>
  <si>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</si>
  <si>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</si>
  <si>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</si>
  <si>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</si>
  <si>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</si>
  <si>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</si>
  <si>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</si>
  <si>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</si>
  <si>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</si>
  <si>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</si>
  <si>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</si>
  <si>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</si>
  <si>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</si>
  <si>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</si>
  <si>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</si>
  <si>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</si>
  <si>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</si>
  <si>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</si>
  <si>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</si>
  <si>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</si>
  <si>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</si>
  <si>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</si>
  <si>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</si>
  <si>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</si>
  <si>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</si>
  <si>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</si>
  <si>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</si>
  <si>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</si>
  <si>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</si>
  <si>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</si>
  <si>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</si>
  <si>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</si>
  <si>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</si>
  <si>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</si>
  <si>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</si>
  <si>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</si>
  <si>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</si>
  <si>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</si>
  <si>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</si>
  <si>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</si>
  <si>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</si>
  <si>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</si>
  <si>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</si>
  <si>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</si>
  <si>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</si>
  <si>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</si>
  <si>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</si>
  <si>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</si>
  <si>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</si>
  <si>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</si>
  <si>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</si>
  <si>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</si>
  <si>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</si>
  <si>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</si>
  <si>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</si>
  <si>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</si>
  <si>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</si>
  <si>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</si>
  <si>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</si>
  <si>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</si>
  <si>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</si>
  <si>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</si>
  <si>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</si>
  <si>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</si>
  <si>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</si>
  <si>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</si>
  <si>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</si>
  <si>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</si>
  <si>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</si>
  <si>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</si>
  <si>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</si>
  <si>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</si>
  <si>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</si>
  <si>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</si>
  <si>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</si>
  <si>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</si>
  <si>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</si>
  <si>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</si>
  <si>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</si>
  <si>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</si>
  <si>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</si>
  <si>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</si>
  <si>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</si>
  <si>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</si>
  <si>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</si>
  <si>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</si>
  <si>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</si>
  <si>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</si>
  <si>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</si>
  <si>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</si>
  <si>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</si>
  <si>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</si>
  <si>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</si>
  <si>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</si>
  <si>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</si>
  <si>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</si>
  <si>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</si>
  <si>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</si>
  <si>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</si>
  <si>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</si>
  <si>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</si>
  <si>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</si>
  <si>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</si>
  <si>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</si>
  <si>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</si>
  <si>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</si>
  <si>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</si>
  <si>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</si>
  <si>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</si>
  <si>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</si>
  <si>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</si>
  <si>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</si>
  <si>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</si>
  <si>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</si>
  <si>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</si>
  <si>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</si>
  <si>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</si>
  <si>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</si>
  <si>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</si>
  <si>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</si>
  <si>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</si>
  <si>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</si>
  <si>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</si>
  <si>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</si>
  <si>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</si>
  <si>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</si>
  <si>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</si>
  <si>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</si>
  <si>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</si>
  <si>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</si>
  <si>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</si>
  <si>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</si>
  <si>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</si>
  <si>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</si>
  <si>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</si>
  <si>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</si>
  <si>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</si>
  <si>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</si>
  <si>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</si>
  <si>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</si>
  <si>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</si>
  <si>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</si>
  <si>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</si>
  <si>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</si>
  <si>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</si>
  <si>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</si>
  <si>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</si>
  <si>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</si>
  <si>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</si>
  <si>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</si>
  <si>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</si>
  <si>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</si>
  <si>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</si>
  <si>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</si>
  <si>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</si>
  <si>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</si>
  <si>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</si>
  <si>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</si>
  <si>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</si>
  <si>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</si>
  <si>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</si>
  <si>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</si>
  <si>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</si>
  <si>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</si>
  <si>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</si>
  <si>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</si>
  <si>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</si>
  <si>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</si>
  <si>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</si>
  <si>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</si>
  <si>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</si>
  <si>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</si>
  <si>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</si>
  <si>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</si>
  <si>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</si>
  <si>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</si>
  <si>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</si>
  <si>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</si>
  <si>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</si>
  <si>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</si>
  <si>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</si>
  <si>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</si>
  <si>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</si>
  <si>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</si>
  <si>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</si>
  <si>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</si>
  <si>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</si>
  <si>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</si>
  <si>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</si>
  <si>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</si>
  <si>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</si>
  <si>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</si>
  <si>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</si>
  <si>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</si>
  <si>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</si>
  <si>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</si>
  <si>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</si>
  <si>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</si>
  <si>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</si>
  <si>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</si>
  <si>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</si>
  <si>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</si>
  <si>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</si>
  <si>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</si>
  <si>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</si>
  <si>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</si>
  <si>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</si>
  <si>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</si>
  <si>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</si>
  <si>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</si>
  <si>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</si>
  <si>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</si>
  <si>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</si>
  <si>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</si>
  <si>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</si>
  <si>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</si>
  <si>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</si>
  <si>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</si>
  <si>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</si>
  <si>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</si>
  <si>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</si>
  <si>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</si>
  <si>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</si>
  <si>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</si>
  <si>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</si>
  <si>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</si>
  <si>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</si>
  <si>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</si>
  <si>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</si>
  <si>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</si>
  <si>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</si>
  <si>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</si>
  <si>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</si>
  <si>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</si>
  <si>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</si>
  <si>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</si>
  <si>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</si>
  <si>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</si>
  <si>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</si>
  <si>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</si>
  <si>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</si>
  <si>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</si>
  <si>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</si>
  <si>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</si>
  <si>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</si>
  <si>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</si>
  <si>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</si>
  <si>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</si>
  <si>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</si>
  <si>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</si>
  <si>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</si>
  <si>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</si>
  <si>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</si>
  <si>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</si>
  <si>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</si>
  <si>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</si>
  <si>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</si>
  <si>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</si>
  <si>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</si>
  <si>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</si>
  <si>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</si>
  <si>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</si>
  <si>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</si>
  <si>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</si>
  <si>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</si>
  <si>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</si>
  <si>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</si>
  <si>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</si>
  <si>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</si>
  <si>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</si>
  <si>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</si>
  <si>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</si>
  <si>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</si>
  <si>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</si>
  <si>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</si>
  <si>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</si>
  <si>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</si>
  <si>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</si>
  <si>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</si>
  <si>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</si>
  <si>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</si>
  <si>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</si>
  <si>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</si>
  <si>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</si>
  <si>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</si>
  <si>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</si>
  <si>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</si>
  <si>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</si>
  <si>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</si>
  <si>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</si>
  <si>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</si>
  <si>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</si>
  <si>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</si>
  <si>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</si>
  <si>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</si>
  <si>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</si>
  <si>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</si>
  <si>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</si>
  <si>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</si>
  <si>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</si>
  <si>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</si>
  <si>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</si>
  <si>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</si>
  <si>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</si>
  <si>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</si>
  <si>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</si>
  <si>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</si>
  <si>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</si>
  <si>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</si>
  <si>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</si>
  <si>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</si>
  <si>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</si>
  <si>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</si>
  <si>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</si>
  <si>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</si>
  <si>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</si>
  <si>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</si>
  <si>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</si>
  <si>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</si>
  <si>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</si>
  <si>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</si>
  <si>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</si>
  <si>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</si>
  <si>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</si>
  <si>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</si>
  <si>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</si>
  <si>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</si>
  <si>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</si>
  <si>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</si>
  <si>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</si>
  <si>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</si>
  <si>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</si>
  <si>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</si>
  <si>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</si>
  <si>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</si>
  <si>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</si>
  <si>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</si>
  <si>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</si>
  <si>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</si>
  <si>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</si>
  <si>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</si>
  <si>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</si>
  <si>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</si>
  <si>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</si>
  <si>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</si>
  <si>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</si>
  <si>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</si>
  <si>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</si>
  <si>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</si>
  <si>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</si>
  <si>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</si>
  <si>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</si>
  <si>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</si>
  <si>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</si>
  <si>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</si>
  <si>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</si>
  <si>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</si>
  <si>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</si>
  <si>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</si>
  <si>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</si>
  <si>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</si>
  <si>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</si>
  <si>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</si>
  <si>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</si>
  <si>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</si>
  <si>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</si>
  <si>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</si>
  <si>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</si>
  <si>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</si>
  <si>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</si>
  <si>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</si>
  <si>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</si>
  <si>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</si>
  <si>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</si>
  <si>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</si>
  <si>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</si>
  <si>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</si>
  <si>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</si>
  <si>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</si>
  <si>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</si>
  <si>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</si>
  <si>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</si>
  <si>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</si>
  <si>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</si>
  <si>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</si>
  <si>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Sub-Category</t>
  </si>
  <si>
    <t>(All)</t>
  </si>
  <si>
    <t>Row Labels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</si>
  <si>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</si>
  <si>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</si>
  <si>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</si>
  <si>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</si>
  <si>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</si>
  <si>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</si>
  <si>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</si>
  <si>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</si>
  <si>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</si>
  <si>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</si>
  <si>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</si>
  <si>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</si>
  <si>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</si>
  <si>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</si>
  <si>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</si>
  <si>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</si>
  <si>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</si>
  <si>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</si>
  <si>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</si>
  <si>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</si>
  <si>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</si>
  <si>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</si>
  <si>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</si>
  <si>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</si>
  <si>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</si>
  <si>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</si>
  <si>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</si>
  <si>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</si>
  <si>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</si>
  <si>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</si>
  <si>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</si>
  <si>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</si>
  <si>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</si>
  <si>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</si>
  <si>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</si>
  <si>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</si>
  <si>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</si>
  <si>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</si>
  <si>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</si>
  <si>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</si>
  <si>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</si>
  <si>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</si>
  <si>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</si>
  <si>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</si>
  <si>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</si>
  <si>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</si>
  <si>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</si>
  <si>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</si>
  <si>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</si>
  <si>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</si>
  <si>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</si>
  <si>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</si>
  <si>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</si>
  <si>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</si>
  <si>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</si>
  <si>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</si>
  <si>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</si>
  <si>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</si>
  <si>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</si>
  <si>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</si>
  <si>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</si>
  <si>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</si>
  <si>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</si>
  <si>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</si>
  <si>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</si>
  <si>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</si>
  <si>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</si>
  <si>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</si>
  <si>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</si>
  <si>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</si>
  <si>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</si>
  <si>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</si>
  <si>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</si>
  <si>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</t>
  </si>
  <si>
    <t>Max</t>
  </si>
  <si>
    <t>Variance</t>
  </si>
  <si>
    <t>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</si>
</sst>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right"/>
    </xf>
    <xf numFmtId="2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0" fontId="18" fillId="0" borderId="0" xfId="0" applyFont="1" applyAlignment="1">
      <alignment horizontal="left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33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CrowdfundingBook.xlsx]Sheet1!PivotTable2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2-4481-B64C-DB8A35F1149F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1D2-4481-B64C-DB8A35F1149F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1D2-4481-B64C-DB8A35F1149F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1D2-4481-B64C-DB8A35F11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9424144"/>
        <c:axId val="129424560"/>
      </c:barChart>
      <c:catAx>
        <c:axId val="12942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4560"/>
        <c:crosses val="autoZero"/>
        <c:auto val="1"/>
        <c:lblAlgn val="ctr"/>
        <c:lblOffset val="100"/>
        <c:noMultiLvlLbl val="0"/>
      </c:catAx>
      <c:valAx>
        <c:axId val="1294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</c:pivotFmt>
      <c:pivotFmt>
        <c:idx val="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2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04-4513-8042-1003B85C4DD2}"/>
              </c:ext>
            </c:extLst>
          </c:dPt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4-4DEA-B23C-8894AB93279C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04-4513-8042-1003B85C4DD2}"/>
              </c:ext>
            </c:extLst>
          </c:dPt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4-4DEA-B23C-8894AB93279C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704-4513-8042-1003B85C4DD2}"/>
              </c:ext>
            </c:extLst>
          </c:dPt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34-4DEA-B23C-8894AB93279C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2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704-4513-8042-1003B85C4DD2}"/>
              </c:ext>
            </c:extLst>
          </c:dPt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34-4DEA-B23C-8894AB932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41855888"/>
        <c:axId val="341852976"/>
      </c:barChart>
      <c:catAx>
        <c:axId val="3418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52976"/>
        <c:crosses val="autoZero"/>
        <c:auto val="1"/>
        <c:lblAlgn val="ctr"/>
        <c:lblOffset val="100"/>
        <c:noMultiLvlLbl val="0"/>
      </c:catAx>
      <c:valAx>
        <c:axId val="3418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CrowdfundingBook.xlsx]Sheet3!PivotTable19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</c:pivotFmt>
      <c:pivotFmt>
        <c:idx val="1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3E-4879-BFAA-6CE7EDA4C624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3E-4879-BFAA-6CE7EDA4C624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83E-4879-BFAA-6CE7EDA4C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49215"/>
        <c:axId val="340940063"/>
      </c:lineChart>
      <c:catAx>
        <c:axId val="34094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0063"/>
        <c:crosses val="autoZero"/>
        <c:auto val="1"/>
        <c:lblAlgn val="ctr"/>
        <c:lblOffset val="100"/>
        <c:noMultiLvlLbl val="0"/>
      </c:catAx>
      <c:valAx>
        <c:axId val="34094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03-49CD-977A-9F4DA77F5A15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03-49CD-977A-9F4DA77F5A15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03-49CD-977A-9F4DA77F5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837343"/>
        <c:axId val="507827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303-49CD-977A-9F4DA77F5A1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303-49CD-977A-9F4DA77F5A1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303-49CD-977A-9F4DA77F5A1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303-49CD-977A-9F4DA77F5A15}"/>
                  </c:ext>
                </c:extLst>
              </c15:ser>
            </c15:filteredLineSeries>
          </c:ext>
        </c:extLst>
      </c:lineChart>
      <c:catAx>
        <c:axId val="507837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27359"/>
        <c:crosses val="autoZero"/>
        <c:auto val="1"/>
        <c:lblAlgn val="ctr"/>
        <c:lblOffset val="100"/>
        <c:noMultiLvlLbl val="0"/>
      </c:catAx>
      <c:valAx>
        <c:axId val="50782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3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</a:t>
          </a:r>
        </a:p>
      </cx:txPr>
    </cx:title>
    <cx:plotArea>
      <cx:plotAreaRegion>
        <cx:series layoutId="boxWhisker" uniqueId="{3BCD01C4-0758-422F-927A-26EDD7030F52}">
          <cx:dataLabels pos="l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Failed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</a:t>
          </a:r>
        </a:p>
      </cx:txPr>
    </cx:title>
    <cx:plotArea>
      <cx:plotAreaRegion>
        <cx:series layoutId="boxWhisker" uniqueId="{DA419693-E184-4A42-9372-3CE26F55CF4D}">
          <cx:dataLabels pos="l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3</xdr:row>
      <xdr:rowOff>26165</xdr:rowOff>
    </xdr:from>
    <xdr:to>
      <xdr:col>15</xdr:col>
      <xdr:colOff>1102178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59A21-5178-BA3E-A42A-109504CC3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6350</xdr:rowOff>
    </xdr:from>
    <xdr:to>
      <xdr:col>15</xdr:col>
      <xdr:colOff>981075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BE702-8876-1E42-E272-7ECF7493B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575896</xdr:colOff>
      <xdr:row>3</xdr:row>
      <xdr:rowOff>54952</xdr:rowOff>
    </xdr:from>
    <xdr:to>
      <xdr:col>12</xdr:col>
      <xdr:colOff>197826</xdr:colOff>
      <xdr:row>16</xdr:row>
      <xdr:rowOff>195629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84BAD-2237-4EC8-C483-F289EA0EC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973509</xdr:colOff>
      <xdr:row>14</xdr:row>
      <xdr:rowOff>50707</xdr:rowOff>
    </xdr:from>
    <xdr:to>
      <xdr:col>7</xdr:col>
      <xdr:colOff>661147</xdr:colOff>
      <xdr:row>29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03DF05-E141-CE40-CC62-20A829C65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404812</xdr:colOff>
      <xdr:row>7</xdr:row>
      <xdr:rowOff>123825</xdr:rowOff>
    </xdr:from>
    <xdr:to>
      <xdr:col>13</xdr:col>
      <xdr:colOff>176212</xdr:colOff>
      <xdr:row>68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D3B8F8-589D-4C66-04E4-FB85C3131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5887" y="1524000"/>
              <a:ext cx="4572000" cy="1209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290512</xdr:colOff>
      <xdr:row>7</xdr:row>
      <xdr:rowOff>123824</xdr:rowOff>
    </xdr:from>
    <xdr:to>
      <xdr:col>20</xdr:col>
      <xdr:colOff>61912</xdr:colOff>
      <xdr:row>68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56C9BE7-DD98-62A4-37F0-4C90A16330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82187" y="1523999"/>
              <a:ext cx="4572000" cy="12087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en Alonso" refreshedDate="44976.940317939814" createdVersion="8" refreshedVersion="8" minRefreshableVersion="3" recordCount="1000" xr:uid="{CDCDD411-0787-4230-B30C-DE606F1E092E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en Alonso" refreshedDate="44983.035408217591" createdVersion="8" refreshedVersion="8" minRefreshableVersion="3" recordCount="1000" xr:uid="{270594BA-149C-4C04-95DB-DAAF270D447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33B3-3FC4-4862-BCBF-8BC88F4D60B7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3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3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23633-6AE6-4CBA-9EA8-9100A54A6221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7" count="1" selected="0">
            <x v="2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7" count="1" selected="0">
            <x v="2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7" count="1" selected="0">
            <x v="2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7" count="1" selected="0">
            <x v="2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8BC8F-38CE-443A-9175-D35C77F7D9CD}" name="PivotTable19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8"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BEBA-5423-47A0-B16F-7136A3980F9A}">
  <dimension ref="A2:F15"/>
  <sheetViews>
    <sheetView zoomScale="70" zoomScaleNormal="70" workbookViewId="0">
      <selection activeCell="M36" sqref="M36"/>
    </sheetView>
  </sheetViews>
  <sheetFormatPr defaultRowHeight="15.75" x14ac:dyDescent="0.25"/>
  <cols>
    <col min="1" max="1" width="16.5" bestFit="1" customWidth="1"/>
    <col min="2" max="2" width="15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</cols>
  <sheetData>
    <row r="2" spans="1:6" x14ac:dyDescent="0.25">
      <c r="A2" s="12" t="s">
        <v>6</v>
      </c>
      <c r="B2" t="s">
        <v>2033</v>
      </c>
    </row>
    <row r="4" spans="1:6" x14ac:dyDescent="0.25">
      <c r="A4" s="12" t="s">
        <v>2036</v>
      </c>
      <c r="B4" s="12" t="s">
        <v>2037</v>
      </c>
    </row>
    <row r="5" spans="1:6" x14ac:dyDescent="0.25">
      <c r="A5" s="12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10" t="s">
        <v>2062</v>
      </c>
      <c r="B6" s="13">
        <v>11</v>
      </c>
      <c r="C6" s="13">
        <v>60</v>
      </c>
      <c r="D6" s="13">
        <v>5</v>
      </c>
      <c r="E6" s="13">
        <v>102</v>
      </c>
      <c r="F6" s="13">
        <v>178</v>
      </c>
    </row>
    <row r="7" spans="1:6" x14ac:dyDescent="0.25">
      <c r="A7" s="10" t="s">
        <v>2063</v>
      </c>
      <c r="B7" s="13">
        <v>4</v>
      </c>
      <c r="C7" s="13">
        <v>20</v>
      </c>
      <c r="D7" s="13"/>
      <c r="E7" s="13">
        <v>22</v>
      </c>
      <c r="F7" s="13">
        <v>46</v>
      </c>
    </row>
    <row r="8" spans="1:6" x14ac:dyDescent="0.25">
      <c r="A8" s="10" t="s">
        <v>2064</v>
      </c>
      <c r="B8" s="13">
        <v>1</v>
      </c>
      <c r="C8" s="13">
        <v>23</v>
      </c>
      <c r="D8" s="13">
        <v>3</v>
      </c>
      <c r="E8" s="13">
        <v>21</v>
      </c>
      <c r="F8" s="13">
        <v>48</v>
      </c>
    </row>
    <row r="9" spans="1:6" x14ac:dyDescent="0.25">
      <c r="A9" s="10" t="s">
        <v>2065</v>
      </c>
      <c r="B9" s="13"/>
      <c r="C9" s="13"/>
      <c r="D9" s="13"/>
      <c r="E9" s="13">
        <v>4</v>
      </c>
      <c r="F9" s="13">
        <v>4</v>
      </c>
    </row>
    <row r="10" spans="1:6" x14ac:dyDescent="0.25">
      <c r="A10" s="10" t="s">
        <v>2066</v>
      </c>
      <c r="B10" s="13">
        <v>10</v>
      </c>
      <c r="C10" s="13">
        <v>66</v>
      </c>
      <c r="D10" s="13"/>
      <c r="E10" s="13">
        <v>99</v>
      </c>
      <c r="F10" s="13">
        <v>175</v>
      </c>
    </row>
    <row r="11" spans="1:6" x14ac:dyDescent="0.25">
      <c r="A11" s="10" t="s">
        <v>2067</v>
      </c>
      <c r="B11" s="13">
        <v>4</v>
      </c>
      <c r="C11" s="13">
        <v>11</v>
      </c>
      <c r="D11" s="13">
        <v>1</v>
      </c>
      <c r="E11" s="13">
        <v>26</v>
      </c>
      <c r="F11" s="13">
        <v>42</v>
      </c>
    </row>
    <row r="12" spans="1:6" x14ac:dyDescent="0.25">
      <c r="A12" s="10" t="s">
        <v>2068</v>
      </c>
      <c r="B12" s="13">
        <v>2</v>
      </c>
      <c r="C12" s="13">
        <v>24</v>
      </c>
      <c r="D12" s="13">
        <v>1</v>
      </c>
      <c r="E12" s="13">
        <v>40</v>
      </c>
      <c r="F12" s="13">
        <v>67</v>
      </c>
    </row>
    <row r="13" spans="1:6" x14ac:dyDescent="0.25">
      <c r="A13" s="10" t="s">
        <v>2069</v>
      </c>
      <c r="B13" s="13">
        <v>2</v>
      </c>
      <c r="C13" s="13">
        <v>28</v>
      </c>
      <c r="D13" s="13">
        <v>2</v>
      </c>
      <c r="E13" s="13">
        <v>64</v>
      </c>
      <c r="F13" s="13">
        <v>96</v>
      </c>
    </row>
    <row r="14" spans="1:6" x14ac:dyDescent="0.25">
      <c r="A14" s="10" t="s">
        <v>2070</v>
      </c>
      <c r="B14" s="13">
        <v>23</v>
      </c>
      <c r="C14" s="13">
        <v>132</v>
      </c>
      <c r="D14" s="13">
        <v>2</v>
      </c>
      <c r="E14" s="13">
        <v>187</v>
      </c>
      <c r="F14" s="13">
        <v>344</v>
      </c>
    </row>
    <row r="15" spans="1:6" x14ac:dyDescent="0.25">
      <c r="A15" s="10" t="s">
        <v>2035</v>
      </c>
      <c r="B15" s="13">
        <v>57</v>
      </c>
      <c r="C15" s="13">
        <v>364</v>
      </c>
      <c r="D15" s="13">
        <v>14</v>
      </c>
      <c r="E15" s="13">
        <v>565</v>
      </c>
      <c r="F15" s="13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95C6-A0CD-40BE-839B-4D73564400B2}">
  <dimension ref="A1:F30"/>
  <sheetViews>
    <sheetView zoomScaleNormal="100"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6.375" bestFit="1" customWidth="1"/>
    <col min="8" max="8" width="10.625" bestFit="1" customWidth="1"/>
    <col min="9" max="9" width="9.375" bestFit="1" customWidth="1"/>
    <col min="10" max="10" width="3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</cols>
  <sheetData>
    <row r="1" spans="1:6" x14ac:dyDescent="0.25">
      <c r="A1" s="12" t="s">
        <v>6</v>
      </c>
      <c r="B1" t="s">
        <v>2033</v>
      </c>
    </row>
    <row r="2" spans="1:6" x14ac:dyDescent="0.25">
      <c r="A2" s="12" t="s">
        <v>2031</v>
      </c>
      <c r="B2" t="s">
        <v>2033</v>
      </c>
    </row>
    <row r="4" spans="1:6" x14ac:dyDescent="0.25">
      <c r="A4" s="12" t="s">
        <v>2036</v>
      </c>
      <c r="B4" s="12" t="s">
        <v>2037</v>
      </c>
    </row>
    <row r="5" spans="1:6" x14ac:dyDescent="0.25">
      <c r="A5" s="12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10" t="s">
        <v>2038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5">
      <c r="A7" s="10" t="s">
        <v>2039</v>
      </c>
      <c r="B7" s="13"/>
      <c r="C7" s="13"/>
      <c r="D7" s="13"/>
      <c r="E7" s="13">
        <v>4</v>
      </c>
      <c r="F7" s="13">
        <v>4</v>
      </c>
    </row>
    <row r="8" spans="1:6" x14ac:dyDescent="0.25">
      <c r="A8" s="10" t="s">
        <v>2040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5">
      <c r="A9" s="10" t="s">
        <v>2041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5">
      <c r="A10" s="10" t="s">
        <v>2042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5">
      <c r="A11" s="10" t="s">
        <v>2043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5">
      <c r="A12" s="10" t="s">
        <v>2044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5">
      <c r="A13" s="10" t="s">
        <v>2045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5">
      <c r="A14" s="10" t="s">
        <v>2046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5">
      <c r="A15" s="10" t="s">
        <v>2047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5">
      <c r="A16" s="10" t="s">
        <v>2048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5">
      <c r="A17" s="10" t="s">
        <v>2049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5">
      <c r="A18" s="10" t="s">
        <v>2050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5">
      <c r="A19" s="10" t="s">
        <v>2051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5">
      <c r="A20" s="10" t="s">
        <v>2052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5">
      <c r="A21" s="10" t="s">
        <v>2053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5">
      <c r="A22" s="10" t="s">
        <v>2054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5">
      <c r="A23" s="10" t="s">
        <v>2055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5">
      <c r="A24" s="10" t="s">
        <v>2056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5">
      <c r="A25" s="10" t="s">
        <v>2057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5">
      <c r="A26" s="10" t="s">
        <v>2058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5">
      <c r="A27" s="10" t="s">
        <v>2059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5">
      <c r="A28" s="10" t="s">
        <v>2060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5">
      <c r="A29" s="10" t="s">
        <v>2061</v>
      </c>
      <c r="B29" s="13"/>
      <c r="C29" s="13"/>
      <c r="D29" s="13"/>
      <c r="E29" s="13">
        <v>3</v>
      </c>
      <c r="F29" s="13">
        <v>3</v>
      </c>
    </row>
    <row r="30" spans="1:6" x14ac:dyDescent="0.25">
      <c r="A30" s="10" t="s">
        <v>2035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874B-DEF7-4A36-A7E0-A33B74339C62}">
  <dimension ref="A1:E18"/>
  <sheetViews>
    <sheetView zoomScale="130" zoomScaleNormal="130" workbookViewId="0">
      <selection activeCell="D23" sqref="D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2" t="s">
        <v>2031</v>
      </c>
      <c r="B1" t="s">
        <v>2033</v>
      </c>
    </row>
    <row r="2" spans="1:5" x14ac:dyDescent="0.25">
      <c r="A2" s="12" t="s">
        <v>2085</v>
      </c>
      <c r="B2" t="s">
        <v>2033</v>
      </c>
    </row>
    <row r="4" spans="1:5" x14ac:dyDescent="0.25">
      <c r="A4" s="12" t="s">
        <v>2036</v>
      </c>
      <c r="B4" s="12" t="s">
        <v>2037</v>
      </c>
    </row>
    <row r="5" spans="1:5" x14ac:dyDescent="0.25">
      <c r="A5" s="12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5">
      <c r="A6" s="16" t="s">
        <v>2073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25">
      <c r="A7" s="16" t="s">
        <v>2074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25">
      <c r="A8" s="16" t="s">
        <v>2075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25">
      <c r="A9" s="16" t="s">
        <v>2076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25">
      <c r="A10" s="16" t="s">
        <v>2077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25">
      <c r="A11" s="16" t="s">
        <v>2078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25">
      <c r="A12" s="16" t="s">
        <v>2079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25">
      <c r="A13" s="16" t="s">
        <v>2080</v>
      </c>
      <c r="B13" s="13">
        <v>8</v>
      </c>
      <c r="C13" s="13">
        <v>35</v>
      </c>
      <c r="D13" s="13">
        <v>41</v>
      </c>
      <c r="E13" s="13">
        <v>84</v>
      </c>
    </row>
    <row r="14" spans="1:5" x14ac:dyDescent="0.25">
      <c r="A14" s="16" t="s">
        <v>2081</v>
      </c>
      <c r="B14" s="13">
        <v>5</v>
      </c>
      <c r="C14" s="13">
        <v>23</v>
      </c>
      <c r="D14" s="13">
        <v>45</v>
      </c>
      <c r="E14" s="13">
        <v>73</v>
      </c>
    </row>
    <row r="15" spans="1:5" x14ac:dyDescent="0.25">
      <c r="A15" s="16" t="s">
        <v>2082</v>
      </c>
      <c r="B15" s="13">
        <v>6</v>
      </c>
      <c r="C15" s="13">
        <v>26</v>
      </c>
      <c r="D15" s="13">
        <v>45</v>
      </c>
      <c r="E15" s="13">
        <v>77</v>
      </c>
    </row>
    <row r="16" spans="1:5" x14ac:dyDescent="0.25">
      <c r="A16" s="16" t="s">
        <v>2083</v>
      </c>
      <c r="B16" s="13">
        <v>3</v>
      </c>
      <c r="C16" s="13">
        <v>27</v>
      </c>
      <c r="D16" s="13">
        <v>45</v>
      </c>
      <c r="E16" s="13">
        <v>75</v>
      </c>
    </row>
    <row r="17" spans="1:5" x14ac:dyDescent="0.25">
      <c r="A17" s="16" t="s">
        <v>2084</v>
      </c>
      <c r="B17" s="13">
        <v>7</v>
      </c>
      <c r="C17" s="13">
        <v>32</v>
      </c>
      <c r="D17" s="13">
        <v>42</v>
      </c>
      <c r="E17" s="13">
        <v>81</v>
      </c>
    </row>
    <row r="18" spans="1:5" x14ac:dyDescent="0.25">
      <c r="A18" s="16" t="s">
        <v>2035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A939-D874-4CA5-88CB-E0C15BC7A12E}">
  <dimension ref="A1:H13"/>
  <sheetViews>
    <sheetView tabSelected="1" zoomScale="85" zoomScaleNormal="85" workbookViewId="0">
      <pane ySplit="1" topLeftCell="A2" activePane="bottomLeft" state="frozen"/>
      <selection pane="bottomLeft" activeCell="E38" sqref="E38"/>
    </sheetView>
  </sheetViews>
  <sheetFormatPr defaultRowHeight="15.75" x14ac:dyDescent="0.25"/>
  <cols>
    <col min="1" max="1" width="26.375" style="9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18" bestFit="1" customWidth="1"/>
    <col min="7" max="7" width="15.5" bestFit="1" customWidth="1"/>
    <col min="8" max="8" width="18.25" bestFit="1" customWidth="1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7" t="s">
        <v>2091</v>
      </c>
      <c r="G1" s="1" t="s">
        <v>2092</v>
      </c>
      <c r="H1" s="1" t="s">
        <v>2093</v>
      </c>
    </row>
    <row r="2" spans="1:8" x14ac:dyDescent="0.25">
      <c r="A2" s="19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8">
        <f>B2/$E2</f>
        <v>0.58823529411764708</v>
      </c>
      <c r="G2" s="18">
        <f t="shared" ref="G2:H13" si="0">C2/$E2</f>
        <v>0.39215686274509803</v>
      </c>
      <c r="H2" s="18">
        <f t="shared" si="0"/>
        <v>1.9607843137254902E-2</v>
      </c>
    </row>
    <row r="3" spans="1:8" x14ac:dyDescent="0.25">
      <c r="A3" s="19" t="s">
        <v>2095</v>
      </c>
      <c r="B3">
        <f>COUNTIFS(Crowdfunding!$G$2:$G$1001,"successful",Crowdfunding!$D$2:$D$1001,"&lt;5000",Crowdfunding!$D$2:$D$1001,"&gt;999")</f>
        <v>191</v>
      </c>
      <c r="C3">
        <f>COUNTIFS(Crowdfunding!$G$2:$G$1001,"failed",Crowdfunding!$D$2:$D$1001,"&lt;5000",Crowdfunding!$D$2:$D$1001,"&gt;999")</f>
        <v>38</v>
      </c>
      <c r="D3">
        <f>COUNTIFS(Crowdfunding!$G$2:$G$1001,"canceled",Crowdfunding!$D$2:$D$1001,"&lt;5000",Crowdfunding!$D$2:$D$1001,"&gt;999")</f>
        <v>2</v>
      </c>
      <c r="E3">
        <f t="shared" ref="E3:E13" si="1">SUM(B3:D3)</f>
        <v>231</v>
      </c>
      <c r="F3" s="18">
        <f t="shared" ref="F3:F13" si="2">B3/$E3</f>
        <v>0.82683982683982682</v>
      </c>
      <c r="G3" s="18">
        <f t="shared" si="0"/>
        <v>0.16450216450216451</v>
      </c>
      <c r="H3" s="18">
        <f t="shared" si="0"/>
        <v>8.658008658008658E-3</v>
      </c>
    </row>
    <row r="4" spans="1:8" x14ac:dyDescent="0.25">
      <c r="A4" s="19" t="s">
        <v>2096</v>
      </c>
      <c r="B4">
        <f>COUNTIFS(Crowdfunding!$G$2:$G$1001,"successful",Crowdfunding!$D$2:$D$1001,"&lt;10000",Crowdfunding!$D$2:$D$1001,"&gt;4999")</f>
        <v>164</v>
      </c>
      <c r="C4">
        <f>COUNTIFS(Crowdfunding!$G$2:$G$1001,"failed",Crowdfunding!$D$2:$D$1001,"&lt;10000",Crowdfunding!$D$2:$D$1001,"&gt;4999")</f>
        <v>126</v>
      </c>
      <c r="D4">
        <f>COUNTIFS(Crowdfunding!$G$2:$G$1001,"canceled",Crowdfunding!$D$2:$D$1001,"&lt;10000",Crowdfunding!$D$2:$D$1001,"&gt;4999")</f>
        <v>25</v>
      </c>
      <c r="E4">
        <f t="shared" si="1"/>
        <v>315</v>
      </c>
      <c r="F4" s="18">
        <f t="shared" si="2"/>
        <v>0.52063492063492067</v>
      </c>
      <c r="G4" s="18">
        <f t="shared" si="0"/>
        <v>0.4</v>
      </c>
      <c r="H4" s="18">
        <f t="shared" si="0"/>
        <v>7.9365079365079361E-2</v>
      </c>
    </row>
    <row r="5" spans="1:8" x14ac:dyDescent="0.25">
      <c r="A5" s="19" t="s">
        <v>2097</v>
      </c>
      <c r="B5">
        <f>COUNTIFS(Crowdfunding!$G$2:$G$1001,"successful",Crowdfunding!$D$2:$D$1001,"&lt;15000",Crowdfunding!$D$2:$D$1001,"&gt;9999")</f>
        <v>4</v>
      </c>
      <c r="C5">
        <f>COUNTIFS(Crowdfunding!$G$2:$G$1001,"failed",Crowdfunding!$D$2:$D$1001,"&lt;15000",Crowdfunding!$D$2:$D$1001,"&gt;9999")</f>
        <v>5</v>
      </c>
      <c r="D5">
        <f>COUNTIFS(Crowdfunding!$G$2:$G$1001,"canceled",Crowdfunding!$D$2:$D$1001,"&lt;15000",Crowdfunding!$D$2:$D$1001,"&gt;9999")</f>
        <v>0</v>
      </c>
      <c r="E5">
        <f t="shared" si="1"/>
        <v>9</v>
      </c>
      <c r="F5" s="18">
        <f t="shared" si="2"/>
        <v>0.44444444444444442</v>
      </c>
      <c r="G5" s="18">
        <f t="shared" si="0"/>
        <v>0.55555555555555558</v>
      </c>
      <c r="H5" s="18">
        <f t="shared" si="0"/>
        <v>0</v>
      </c>
    </row>
    <row r="6" spans="1:8" x14ac:dyDescent="0.25">
      <c r="A6" s="19" t="s">
        <v>2098</v>
      </c>
      <c r="B6">
        <f>COUNTIFS(Crowdfunding!$G$2:$G$1001,"successful",Crowdfunding!$D$2:$D$1001,"&lt;20000",Crowdfunding!$D$2:$D$1001,"&gt;14999")</f>
        <v>10</v>
      </c>
      <c r="C6">
        <f>COUNTIFS(Crowdfunding!$G$2:$G$1001,"failed",Crowdfunding!$D$2:$D$1001,"&lt;20000",Crowdfunding!$D$2:$D$1001,"&gt;14999")</f>
        <v>0</v>
      </c>
      <c r="D6">
        <f>COUNTIFS(Crowdfunding!$G$2:$G$1001,"canceled",Crowdfunding!$D$2:$D$1001,"&lt;20000",Crowdfunding!$D$2:$D$1001,"&gt;14999")</f>
        <v>0</v>
      </c>
      <c r="E6">
        <f t="shared" si="1"/>
        <v>10</v>
      </c>
      <c r="F6" s="18">
        <f t="shared" si="2"/>
        <v>1</v>
      </c>
      <c r="G6" s="18">
        <f t="shared" si="0"/>
        <v>0</v>
      </c>
      <c r="H6" s="18">
        <f t="shared" si="0"/>
        <v>0</v>
      </c>
    </row>
    <row r="7" spans="1:8" x14ac:dyDescent="0.25">
      <c r="A7" s="19" t="s">
        <v>2099</v>
      </c>
      <c r="B7">
        <f>COUNTIFS(Crowdfunding!$G$2:$G$1001,"successful",Crowdfunding!$D$2:$D$1001,"&lt;25000",Crowdfunding!$D$2:$D$1001,"&gt;19999")</f>
        <v>7</v>
      </c>
      <c r="C7">
        <f>COUNTIFS(Crowdfunding!$G$2:$G$1001,"failed",Crowdfunding!$D$2:$D$1001,"&lt;25000",Crowdfunding!$D$2:$D$1001,"&gt;19999")</f>
        <v>0</v>
      </c>
      <c r="D7">
        <f>COUNTIFS(Crowdfunding!$G$2:$G$1001,"canceled",Crowdfunding!$D$2:$D$1001,"&lt;25000",Crowdfunding!$D$2:$D$1001,"&gt;19999")</f>
        <v>0</v>
      </c>
      <c r="E7">
        <f t="shared" si="1"/>
        <v>7</v>
      </c>
      <c r="F7" s="18">
        <f t="shared" si="2"/>
        <v>1</v>
      </c>
      <c r="G7" s="18">
        <f t="shared" si="0"/>
        <v>0</v>
      </c>
      <c r="H7" s="18">
        <f t="shared" si="0"/>
        <v>0</v>
      </c>
    </row>
    <row r="8" spans="1:8" x14ac:dyDescent="0.25">
      <c r="A8" s="19" t="s">
        <v>2100</v>
      </c>
      <c r="B8">
        <f>COUNTIFS(Crowdfunding!$G$2:$G$1001,"successful",Crowdfunding!$D$2:$D$1001,"&lt;30000",Crowdfunding!$D$2:$D$1001,"&gt;24999")</f>
        <v>11</v>
      </c>
      <c r="C8">
        <f>COUNTIFS(Crowdfunding!$G$2:$G$1001,"failed",Crowdfunding!$D$2:$D$1001,"&lt;30000",Crowdfunding!$D$2:$D$1001,"&gt;24999")</f>
        <v>3</v>
      </c>
      <c r="D8">
        <f>COUNTIFS(Crowdfunding!$G$2:$G$1001,"canceled",Crowdfunding!$D$2:$D$1001,"&lt;30000",Crowdfunding!$D$2:$D$1001,"&gt;24999")</f>
        <v>0</v>
      </c>
      <c r="E8">
        <f t="shared" si="1"/>
        <v>14</v>
      </c>
      <c r="F8" s="18">
        <f t="shared" si="2"/>
        <v>0.7857142857142857</v>
      </c>
      <c r="G8" s="18">
        <f t="shared" si="0"/>
        <v>0.21428571428571427</v>
      </c>
      <c r="H8" s="18">
        <f t="shared" si="0"/>
        <v>0</v>
      </c>
    </row>
    <row r="9" spans="1:8" x14ac:dyDescent="0.25">
      <c r="A9" s="19" t="s">
        <v>2101</v>
      </c>
      <c r="B9">
        <f>COUNTIFS(Crowdfunding!$G$2:$G$1001,"successful",Crowdfunding!$D$2:$D$1001,"&lt;35000",Crowdfunding!$D$2:$D$1001,"&gt;29999")</f>
        <v>7</v>
      </c>
      <c r="C9">
        <f>COUNTIFS(Crowdfunding!$G$2:$G$1001,"failed",Crowdfunding!$D$2:$D$1001,"&lt;35000",Crowdfunding!$D$2:$D$1001,"&gt;29999")</f>
        <v>0</v>
      </c>
      <c r="D9">
        <f>COUNTIFS(Crowdfunding!$G$2:$G$1001,"canceled",Crowdfunding!$D$2:$D$1001,"&lt;35000",Crowdfunding!$D$2:$D$1001,"&gt;29999")</f>
        <v>0</v>
      </c>
      <c r="E9">
        <f t="shared" si="1"/>
        <v>7</v>
      </c>
      <c r="F9" s="18">
        <f t="shared" si="2"/>
        <v>1</v>
      </c>
      <c r="G9" s="18">
        <f t="shared" si="0"/>
        <v>0</v>
      </c>
      <c r="H9" s="18">
        <f t="shared" si="0"/>
        <v>0</v>
      </c>
    </row>
    <row r="10" spans="1:8" x14ac:dyDescent="0.25">
      <c r="A10" s="19" t="s">
        <v>2102</v>
      </c>
      <c r="B10">
        <f>COUNTIFS(Crowdfunding!$G$2:$G$1001,"successful",Crowdfunding!$D$2:$D$1001,"&lt;40000",Crowdfunding!$D$2:$D$1001,"&gt;34999")</f>
        <v>8</v>
      </c>
      <c r="C10">
        <f>COUNTIFS(Crowdfunding!$G$2:$G$1001,"failed",Crowdfunding!$D$2:$D$1001,"&lt;40000",Crowdfunding!$D$2:$D$1001,"&gt;34999")</f>
        <v>3</v>
      </c>
      <c r="D10">
        <f>COUNTIFS(Crowdfunding!$G$2:$G$1001,"canceled",Crowdfunding!$D$2:$D$1001,"&lt;40000",Crowdfunding!$D$2:$D$1001,"&gt;34999")</f>
        <v>1</v>
      </c>
      <c r="E10">
        <f t="shared" si="1"/>
        <v>12</v>
      </c>
      <c r="F10" s="18">
        <f t="shared" si="2"/>
        <v>0.66666666666666663</v>
      </c>
      <c r="G10" s="18">
        <f t="shared" si="0"/>
        <v>0.25</v>
      </c>
      <c r="H10" s="18">
        <f t="shared" si="0"/>
        <v>8.3333333333333329E-2</v>
      </c>
    </row>
    <row r="11" spans="1:8" x14ac:dyDescent="0.25">
      <c r="A11" s="19" t="s">
        <v>2103</v>
      </c>
      <c r="B11">
        <f>COUNTIFS(Crowdfunding!$G$2:$G$1001,"successful",Crowdfunding!$D$2:$D$1001,"&lt;45000",Crowdfunding!$D$2:$D$1001,"&gt;39999")</f>
        <v>11</v>
      </c>
      <c r="C11">
        <f>COUNTIFS(Crowdfunding!$G$2:$G$1001,"failed",Crowdfunding!$D$2:$D$1001,"&lt;45000",Crowdfunding!$D$2:$D$1001,"&gt;39999")</f>
        <v>3</v>
      </c>
      <c r="D11">
        <f>COUNTIFS(Crowdfunding!$G$2:$G$1001,"canceled",Crowdfunding!$D$2:$D$1001,"&lt;45000",Crowdfunding!$D$2:$D$1001,"&gt;39999")</f>
        <v>0</v>
      </c>
      <c r="E11">
        <f t="shared" si="1"/>
        <v>14</v>
      </c>
      <c r="F11" s="18">
        <f t="shared" si="2"/>
        <v>0.7857142857142857</v>
      </c>
      <c r="G11" s="18">
        <f t="shared" si="0"/>
        <v>0.21428571428571427</v>
      </c>
      <c r="H11" s="18">
        <f t="shared" si="0"/>
        <v>0</v>
      </c>
    </row>
    <row r="12" spans="1:8" x14ac:dyDescent="0.25">
      <c r="A12" s="19" t="s">
        <v>2104</v>
      </c>
      <c r="B12">
        <f>COUNTIFS(Crowdfunding!$G$2:$G$1001,"successful",Crowdfunding!$D$2:$D$1001,"&lt;50000",Crowdfunding!$D$2:$D$1001,"&gt;44999")</f>
        <v>8</v>
      </c>
      <c r="C12">
        <f>COUNTIFS(Crowdfunding!$G$2:$G$1001,"failed",Crowdfunding!$D$2:$D$1001,"&lt;50000",Crowdfunding!$D$2:$D$1001,"&gt;44999")</f>
        <v>3</v>
      </c>
      <c r="D12">
        <f>COUNTIFS(Crowdfunding!$G$2:$G$1001,"canceled",Crowdfunding!$D$2:$D$1001,"&lt;50000",Crowdfunding!$D$2:$D$1001,"&gt;44999")</f>
        <v>0</v>
      </c>
      <c r="E12">
        <f t="shared" si="1"/>
        <v>11</v>
      </c>
      <c r="F12" s="18">
        <f t="shared" si="2"/>
        <v>0.72727272727272729</v>
      </c>
      <c r="G12" s="18">
        <f t="shared" si="0"/>
        <v>0.27272727272727271</v>
      </c>
      <c r="H12" s="18">
        <f t="shared" si="0"/>
        <v>0</v>
      </c>
    </row>
    <row r="13" spans="1:8" x14ac:dyDescent="0.25">
      <c r="A13" s="19" t="s">
        <v>2105</v>
      </c>
      <c r="B13">
        <f>COUNTIFS(Crowdfunding!$G$2:$G$1001,"successful",Crowdfunding!$D$2:$D$1001,"&gt;50000")</f>
        <v>114</v>
      </c>
      <c r="C13">
        <f>COUNTIFS(Crowdfunding!$G$2:$G$1001,"failed",Crowdfunding!$D$2:$D$1001,"&gt;50000")</f>
        <v>163</v>
      </c>
      <c r="D13">
        <f>COUNTIFS(Crowdfunding!$G$2:$G$1001,"canceled",Crowdfunding!$D$2:$D$1001,"&gt;50000")</f>
        <v>28</v>
      </c>
      <c r="E13">
        <f t="shared" si="1"/>
        <v>305</v>
      </c>
      <c r="F13" s="18">
        <f t="shared" si="2"/>
        <v>0.3737704918032787</v>
      </c>
      <c r="G13" s="18">
        <f t="shared" si="0"/>
        <v>0.53442622950819674</v>
      </c>
      <c r="H13" s="18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062-57C4-4E01-AD7F-97FBC33B9EC7}">
  <dimension ref="A1:L566"/>
  <sheetViews>
    <sheetView topLeftCell="A40" workbookViewId="0">
      <selection activeCell="P5" sqref="P5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</cols>
  <sheetData>
    <row r="1" spans="1:12" x14ac:dyDescent="0.25">
      <c r="A1" s="1" t="s">
        <v>4</v>
      </c>
      <c r="B1" s="1" t="s">
        <v>5</v>
      </c>
      <c r="D1" s="1" t="s">
        <v>4</v>
      </c>
      <c r="E1" s="1" t="s">
        <v>5</v>
      </c>
      <c r="H1" s="20" t="s">
        <v>20</v>
      </c>
      <c r="I1" s="20"/>
      <c r="J1" s="20"/>
      <c r="K1" s="20" t="s">
        <v>14</v>
      </c>
    </row>
    <row r="2" spans="1:12" x14ac:dyDescent="0.25">
      <c r="A2" t="s">
        <v>20</v>
      </c>
      <c r="B2">
        <v>158</v>
      </c>
      <c r="D2" t="s">
        <v>14</v>
      </c>
      <c r="E2">
        <v>0</v>
      </c>
      <c r="H2" t="s">
        <v>2106</v>
      </c>
      <c r="I2">
        <f>AVERAGE(B:B)</f>
        <v>851.14690265486729</v>
      </c>
      <c r="K2" t="s">
        <v>2106</v>
      </c>
      <c r="L2">
        <f>AVERAGE(E:E)</f>
        <v>585.61538461538464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H3" t="s">
        <v>2107</v>
      </c>
      <c r="I3">
        <f>MEDIAN(B:B)</f>
        <v>201</v>
      </c>
      <c r="K3" t="s">
        <v>2107</v>
      </c>
      <c r="L3">
        <f>MEDIAN(E:E)</f>
        <v>114.5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H4" t="s">
        <v>2108</v>
      </c>
      <c r="I4">
        <f>MIN(B:B)</f>
        <v>16</v>
      </c>
      <c r="K4" t="s">
        <v>2108</v>
      </c>
      <c r="L4">
        <f>MIN(E:E)</f>
        <v>0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H5" t="s">
        <v>2109</v>
      </c>
      <c r="I5">
        <f>MAX(B:B)</f>
        <v>7295</v>
      </c>
      <c r="K5" t="s">
        <v>2109</v>
      </c>
      <c r="L5">
        <f>MAX(E:E)</f>
        <v>6080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H6" t="s">
        <v>2110</v>
      </c>
      <c r="I6">
        <f>_xlfn.VAR.P(B:B)</f>
        <v>1603373.7324019109</v>
      </c>
      <c r="K6" t="s">
        <v>2110</v>
      </c>
      <c r="L6">
        <f>_xlfn.VAR.P(E:E)</f>
        <v>921574.68174133555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H7" t="s">
        <v>2111</v>
      </c>
      <c r="I7">
        <f>_xlfn.STDEV.P(B:B)</f>
        <v>1266.2439466397898</v>
      </c>
      <c r="K7" t="s">
        <v>2111</v>
      </c>
      <c r="L7">
        <f>_xlfn.STDEV.P(E:E)</f>
        <v>959.98681331637863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19" priority="13" operator="containsText" text="canceled">
      <formula>NOT(ISERROR(SEARCH("canceled",A1)))</formula>
    </cfRule>
    <cfRule type="containsText" dxfId="18" priority="14" operator="containsText" text="successful">
      <formula>NOT(ISERROR(SEARCH("successful",A1)))</formula>
    </cfRule>
    <cfRule type="containsText" dxfId="17" priority="15" operator="containsText" text="live">
      <formula>NOT(ISERROR(SEARCH("live",A1)))</formula>
    </cfRule>
    <cfRule type="containsText" dxfId="16" priority="16" operator="containsText" text="failed">
      <formula>NOT(ISERROR(SEARCH("failed",A1)))</formula>
    </cfRule>
  </conditionalFormatting>
  <conditionalFormatting sqref="D1:D1047940">
    <cfRule type="containsText" dxfId="15" priority="9" operator="containsText" text="canceled">
      <formula>NOT(ISERROR(SEARCH("canceled",D1)))</formula>
    </cfRule>
    <cfRule type="containsText" dxfId="14" priority="10" operator="containsText" text="successful">
      <formula>NOT(ISERROR(SEARCH("successful",D1)))</formula>
    </cfRule>
    <cfRule type="containsText" dxfId="13" priority="11" operator="containsText" text="live">
      <formula>NOT(ISERROR(SEARCH("live",D1)))</formula>
    </cfRule>
    <cfRule type="containsText" dxfId="12" priority="12" operator="containsText" text="failed">
      <formula>NOT(ISERROR(SEARCH("failed",D1)))</formula>
    </cfRule>
  </conditionalFormatting>
  <conditionalFormatting sqref="H1">
    <cfRule type="containsText" dxfId="11" priority="5" operator="containsText" text="canceled">
      <formula>NOT(ISERROR(SEARCH("canceled",H1)))</formula>
    </cfRule>
    <cfRule type="containsText" dxfId="10" priority="6" operator="containsText" text="successful">
      <formula>NOT(ISERROR(SEARCH("successful",H1)))</formula>
    </cfRule>
    <cfRule type="containsText" dxfId="9" priority="7" operator="containsText" text="live">
      <formula>NOT(ISERROR(SEARCH("live",H1)))</formula>
    </cfRule>
    <cfRule type="containsText" dxfId="8" priority="8" operator="containsText" text="failed">
      <formula>NOT(ISERROR(SEARCH("failed",H1)))</formula>
    </cfRule>
  </conditionalFormatting>
  <conditionalFormatting sqref="K1">
    <cfRule type="containsText" dxfId="7" priority="1" operator="containsText" text="canceled">
      <formula>NOT(ISERROR(SEARCH("canceled",K1)))</formula>
    </cfRule>
    <cfRule type="containsText" dxfId="6" priority="2" operator="containsText" text="successful">
      <formula>NOT(ISERROR(SEARCH("successful",K1)))</formula>
    </cfRule>
    <cfRule type="containsText" dxfId="5" priority="3" operator="containsText" text="live">
      <formula>NOT(ISERROR(SEARCH("live",K1)))</formula>
    </cfRule>
    <cfRule type="containsText" dxfId="4" priority="4" operator="containsText" text="failed">
      <formula>NOT(ISERROR(SEARCH("failed",K1)))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15" zoomScaleNormal="115" workbookViewId="0">
      <pane ySplit="1" topLeftCell="A2" activePane="bottomLeft" state="frozen"/>
      <selection pane="bottomLeft" activeCell="F18" sqref="F18"/>
    </sheetView>
  </sheetViews>
  <sheetFormatPr defaultColWidth="10.625" defaultRowHeight="15.75" x14ac:dyDescent="0.25"/>
  <cols>
    <col min="1" max="1" width="4.125" bestFit="1" customWidth="1"/>
    <col min="2" max="2" width="30.625" style="4" customWidth="1"/>
    <col min="3" max="3" width="33.5" style="3" customWidth="1"/>
    <col min="6" max="6" width="21.75" style="7" bestFit="1" customWidth="1"/>
    <col min="7" max="7" width="12.625" bestFit="1" customWidth="1"/>
    <col min="8" max="8" width="13" bestFit="1" customWidth="1"/>
    <col min="9" max="9" width="16.375" style="8" customWidth="1"/>
    <col min="12" max="13" width="11.125" bestFit="1" customWidth="1"/>
    <col min="16" max="16" width="28" bestFit="1" customWidth="1"/>
    <col min="17" max="17" width="22.25" style="11" bestFit="1" customWidth="1"/>
    <col min="18" max="18" width="16.875" style="10" bestFit="1" customWidth="1"/>
    <col min="19" max="19" width="21.625" style="15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9" t="s">
        <v>2031</v>
      </c>
      <c r="R1" s="9" t="s">
        <v>2032</v>
      </c>
      <c r="S1" s="14" t="s">
        <v>2072</v>
      </c>
      <c r="T1" s="1" t="s">
        <v>2071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 s="8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s="11" t="str" cm="1">
        <f t="array" ref="Q2:R2">_xlfn.TEXTSPLIT(P2,"/")</f>
        <v>food</v>
      </c>
      <c r="R2" s="10" t="str">
        <v>food trucks</v>
      </c>
      <c r="S2" s="15">
        <f>(L2/86400)+DATE(1970,1,1)</f>
        <v>42336.25</v>
      </c>
      <c r="T2" s="15">
        <f>(M2/86400)+DATE(1970,1,1)</f>
        <v>42353.25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7">
        <f>(E3/D3)*100</f>
        <v>1040</v>
      </c>
      <c r="G3" t="s">
        <v>20</v>
      </c>
      <c r="H3">
        <v>158</v>
      </c>
      <c r="I3" s="8">
        <f t="shared" ref="I3:I11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s="11" t="str" cm="1">
        <f t="array" ref="Q3:R3">_xlfn.TEXTSPLIT(P3,"/")</f>
        <v>music</v>
      </c>
      <c r="R3" s="10" t="str">
        <v>rock</v>
      </c>
      <c r="S3" s="15">
        <f>(L3/86400)+DATE(1970,1,1)</f>
        <v>41870.208333333336</v>
      </c>
      <c r="T3" s="15">
        <f>(M3/86400)+DATE(1970,1,1)</f>
        <v>41872.208333333336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7">
        <f>(E4/D4)*100</f>
        <v>131.4787822878229</v>
      </c>
      <c r="G4" t="s">
        <v>20</v>
      </c>
      <c r="H4">
        <v>1425</v>
      </c>
      <c r="I4" s="8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s="11" t="str" cm="1">
        <f t="array" ref="Q4:R4">_xlfn.TEXTSPLIT(P4,"/")</f>
        <v>technology</v>
      </c>
      <c r="R4" s="10" t="str">
        <v>web</v>
      </c>
      <c r="S4" s="15">
        <f>(L4/86400)+DATE(1970,1,1)</f>
        <v>41595.25</v>
      </c>
      <c r="T4" s="15">
        <f>(M4/86400)+DATE(1970,1,1)</f>
        <v>41597.25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7">
        <f>(E5/D5)*100</f>
        <v>58.976190476190467</v>
      </c>
      <c r="G5" t="s">
        <v>14</v>
      </c>
      <c r="H5">
        <v>24</v>
      </c>
      <c r="I5" s="8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s="11" t="str" cm="1">
        <f t="array" ref="Q5:R5">_xlfn.TEXTSPLIT(P5,"/")</f>
        <v>music</v>
      </c>
      <c r="R5" s="10" t="str">
        <v>rock</v>
      </c>
      <c r="S5" s="15">
        <f>(L5/86400)+DATE(1970,1,1)</f>
        <v>43688.208333333328</v>
      </c>
      <c r="T5" s="15">
        <f>(M5/86400)+DATE(1970,1,1)</f>
        <v>43728.208333333328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7">
        <f>(E6/D6)*100</f>
        <v>69.276315789473685</v>
      </c>
      <c r="G6" t="s">
        <v>14</v>
      </c>
      <c r="H6">
        <v>53</v>
      </c>
      <c r="I6" s="8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s="11" t="str" cm="1">
        <f t="array" ref="Q6:R6">_xlfn.TEXTSPLIT(P6,"/")</f>
        <v>theater</v>
      </c>
      <c r="R6" s="10" t="str">
        <v>plays</v>
      </c>
      <c r="S6" s="15">
        <f>(L6/86400)+DATE(1970,1,1)</f>
        <v>43485.25</v>
      </c>
      <c r="T6" s="15">
        <f>(M6/86400)+DATE(1970,1,1)</f>
        <v>43489.25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7">
        <f>(E7/D7)*100</f>
        <v>173.61842105263159</v>
      </c>
      <c r="G7" t="s">
        <v>20</v>
      </c>
      <c r="H7">
        <v>174</v>
      </c>
      <c r="I7" s="8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s="11" t="str" cm="1">
        <f t="array" ref="Q7:R7">_xlfn.TEXTSPLIT(P7,"/")</f>
        <v>theater</v>
      </c>
      <c r="R7" s="10" t="str">
        <v>plays</v>
      </c>
      <c r="S7" s="15">
        <f>(L7/86400)+DATE(1970,1,1)</f>
        <v>41149.208333333336</v>
      </c>
      <c r="T7" s="15">
        <f>(M7/86400)+DATE(1970,1,1)</f>
        <v>41160.208333333336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7">
        <f>(E8/D8)*100</f>
        <v>20.961538461538463</v>
      </c>
      <c r="G8" t="s">
        <v>14</v>
      </c>
      <c r="H8">
        <v>18</v>
      </c>
      <c r="I8" s="8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s="11" t="str" cm="1">
        <f t="array" ref="Q8:R8">_xlfn.TEXTSPLIT(P8,"/")</f>
        <v>film &amp; video</v>
      </c>
      <c r="R8" s="10" t="str">
        <v>documentary</v>
      </c>
      <c r="S8" s="15">
        <f>(L8/86400)+DATE(1970,1,1)</f>
        <v>42991.208333333328</v>
      </c>
      <c r="T8" s="15">
        <f>(M8/86400)+DATE(1970,1,1)</f>
        <v>42992.208333333328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7">
        <f>(E9/D9)*100</f>
        <v>327.57777777777778</v>
      </c>
      <c r="G9" t="s">
        <v>20</v>
      </c>
      <c r="H9">
        <v>227</v>
      </c>
      <c r="I9" s="8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s="11" t="str" cm="1">
        <f t="array" ref="Q9:R9">_xlfn.TEXTSPLIT(P9,"/")</f>
        <v>theater</v>
      </c>
      <c r="R9" s="10" t="str">
        <v>plays</v>
      </c>
      <c r="S9" s="15">
        <f>(L9/86400)+DATE(1970,1,1)</f>
        <v>42229.208333333328</v>
      </c>
      <c r="T9" s="15">
        <f>(M9/86400)+DATE(1970,1,1)</f>
        <v>42231.208333333328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7">
        <f>(E10/D10)*100</f>
        <v>19.932788374205266</v>
      </c>
      <c r="G10" t="s">
        <v>47</v>
      </c>
      <c r="H10">
        <v>708</v>
      </c>
      <c r="I10" s="8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s="11" t="str" cm="1">
        <f t="array" ref="Q10:R10">_xlfn.TEXTSPLIT(P10,"/")</f>
        <v>theater</v>
      </c>
      <c r="R10" s="10" t="str">
        <v>plays</v>
      </c>
      <c r="S10" s="15">
        <f>(L10/86400)+DATE(1970,1,1)</f>
        <v>40399.208333333336</v>
      </c>
      <c r="T10" s="15">
        <f>(M10/86400)+DATE(1970,1,1)</f>
        <v>40401.208333333336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7">
        <f>(E11/D11)*100</f>
        <v>51.741935483870968</v>
      </c>
      <c r="G11" t="s">
        <v>14</v>
      </c>
      <c r="H11">
        <v>44</v>
      </c>
      <c r="I11" s="8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s="11" t="str" cm="1">
        <f t="array" ref="Q11:R11">_xlfn.TEXTSPLIT(P11,"/")</f>
        <v>music</v>
      </c>
      <c r="R11" s="10" t="str">
        <v>electric music</v>
      </c>
      <c r="S11" s="15">
        <f>(L11/86400)+DATE(1970,1,1)</f>
        <v>41536.208333333336</v>
      </c>
      <c r="T11" s="15">
        <f>(M11/86400)+DATE(1970,1,1)</f>
        <v>41585.25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7">
        <f>(E12/D12)*100</f>
        <v>266.11538461538464</v>
      </c>
      <c r="G12" t="s">
        <v>20</v>
      </c>
      <c r="H12">
        <v>220</v>
      </c>
      <c r="I12" s="8">
        <f>IF(H12=0,0,E12/H12)</f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s="11" t="str" cm="1">
        <f t="array" ref="Q12:R12">_xlfn.TEXTSPLIT(P12,"/")</f>
        <v>film &amp; video</v>
      </c>
      <c r="R12" s="10" t="str">
        <v>drama</v>
      </c>
      <c r="S12" s="15">
        <f>(L12/86400)+DATE(1970,1,1)</f>
        <v>40404.208333333336</v>
      </c>
      <c r="T12" s="15">
        <f>(M12/86400)+DATE(1970,1,1)</f>
        <v>40452.208333333336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7">
        <f>(E13/D13)*100</f>
        <v>48.095238095238095</v>
      </c>
      <c r="G13" t="s">
        <v>14</v>
      </c>
      <c r="H13">
        <v>27</v>
      </c>
      <c r="I13" s="8">
        <f>IF(H13=0,0,E13/H13)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s="11" t="str" cm="1">
        <f t="array" ref="Q13:R13">_xlfn.TEXTSPLIT(P13,"/")</f>
        <v>theater</v>
      </c>
      <c r="R13" s="10" t="str">
        <v>plays</v>
      </c>
      <c r="S13" s="15">
        <f>(L13/86400)+DATE(1970,1,1)</f>
        <v>40442.208333333336</v>
      </c>
      <c r="T13" s="15">
        <f>(M13/86400)+DATE(1970,1,1)</f>
        <v>40448.208333333336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7">
        <f>(E14/D14)*100</f>
        <v>89.349206349206341</v>
      </c>
      <c r="G14" t="s">
        <v>14</v>
      </c>
      <c r="H14">
        <v>55</v>
      </c>
      <c r="I14" s="8">
        <f>IF(H14=0,0,E14/H14)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s="11" t="str" cm="1">
        <f t="array" ref="Q14:R14">_xlfn.TEXTSPLIT(P14,"/")</f>
        <v>film &amp; video</v>
      </c>
      <c r="R14" s="10" t="str">
        <v>drama</v>
      </c>
      <c r="S14" s="15">
        <f>(L14/86400)+DATE(1970,1,1)</f>
        <v>43760.208333333328</v>
      </c>
      <c r="T14" s="15">
        <f>(M14/86400)+DATE(1970,1,1)</f>
        <v>43768.208333333328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7">
        <f>(E15/D15)*100</f>
        <v>245.11904761904765</v>
      </c>
      <c r="G15" t="s">
        <v>20</v>
      </c>
      <c r="H15">
        <v>98</v>
      </c>
      <c r="I15" s="8">
        <f>IF(H15=0,0,E15/H15)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s="11" t="str" cm="1">
        <f t="array" ref="Q15:R15">_xlfn.TEXTSPLIT(P15,"/")</f>
        <v>music</v>
      </c>
      <c r="R15" s="10" t="str">
        <v>indie rock</v>
      </c>
      <c r="S15" s="15">
        <f>(L15/86400)+DATE(1970,1,1)</f>
        <v>42532.208333333328</v>
      </c>
      <c r="T15" s="15">
        <f>(M15/86400)+DATE(1970,1,1)</f>
        <v>42544.208333333328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7">
        <f>(E16/D16)*100</f>
        <v>66.769503546099301</v>
      </c>
      <c r="G16" t="s">
        <v>14</v>
      </c>
      <c r="H16">
        <v>200</v>
      </c>
      <c r="I16" s="8">
        <f>IF(H16=0,0,E16/H16)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s="11" t="str" cm="1">
        <f t="array" ref="Q16:R16">_xlfn.TEXTSPLIT(P16,"/")</f>
        <v>music</v>
      </c>
      <c r="R16" s="10" t="str">
        <v>indie rock</v>
      </c>
      <c r="S16" s="15">
        <f>(L16/86400)+DATE(1970,1,1)</f>
        <v>40974.25</v>
      </c>
      <c r="T16" s="15">
        <f>(M16/86400)+DATE(1970,1,1)</f>
        <v>41001.208333333336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7">
        <f>(E17/D17)*100</f>
        <v>47.307881773399011</v>
      </c>
      <c r="G17" t="s">
        <v>14</v>
      </c>
      <c r="H17">
        <v>452</v>
      </c>
      <c r="I17" s="8">
        <f>IF(H17=0,0,E17/H17)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s="11" t="str" cm="1">
        <f t="array" ref="Q17:R17">_xlfn.TEXTSPLIT(P17,"/")</f>
        <v>technology</v>
      </c>
      <c r="R17" s="10" t="str">
        <v>wearables</v>
      </c>
      <c r="S17" s="15">
        <f>(L17/86400)+DATE(1970,1,1)</f>
        <v>43809.25</v>
      </c>
      <c r="T17" s="15">
        <f>(M17/86400)+DATE(1970,1,1)</f>
        <v>43813.25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7">
        <f>(E18/D18)*100</f>
        <v>649.47058823529414</v>
      </c>
      <c r="G18" t="s">
        <v>20</v>
      </c>
      <c r="H18">
        <v>100</v>
      </c>
      <c r="I18" s="8">
        <f>IF(H18=0,0,E18/H18)</f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s="11" t="str" cm="1">
        <f t="array" ref="Q18:R18">_xlfn.TEXTSPLIT(P18,"/")</f>
        <v>publishing</v>
      </c>
      <c r="R18" s="10" t="str">
        <v>nonfiction</v>
      </c>
      <c r="S18" s="15">
        <f>(L18/86400)+DATE(1970,1,1)</f>
        <v>41661.25</v>
      </c>
      <c r="T18" s="15">
        <f>(M18/86400)+DATE(1970,1,1)</f>
        <v>41683.25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7">
        <f>(E19/D19)*100</f>
        <v>159.39125295508273</v>
      </c>
      <c r="G19" t="s">
        <v>20</v>
      </c>
      <c r="H19">
        <v>1249</v>
      </c>
      <c r="I19" s="8">
        <f>IF(H19=0,0,E19/H19)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s="11" t="str" cm="1">
        <f t="array" ref="Q19:R19">_xlfn.TEXTSPLIT(P19,"/")</f>
        <v>film &amp; video</v>
      </c>
      <c r="R19" s="10" t="str">
        <v>animation</v>
      </c>
      <c r="S19" s="15">
        <f>(L19/86400)+DATE(1970,1,1)</f>
        <v>40555.25</v>
      </c>
      <c r="T19" s="15">
        <f>(M19/86400)+DATE(1970,1,1)</f>
        <v>40556.25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7">
        <f>(E20/D20)*100</f>
        <v>66.912087912087912</v>
      </c>
      <c r="G20" t="s">
        <v>74</v>
      </c>
      <c r="H20">
        <v>135</v>
      </c>
      <c r="I20" s="8">
        <f>IF(H20=0,0,E20/H20)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s="11" t="str" cm="1">
        <f t="array" ref="Q20:R20">_xlfn.TEXTSPLIT(P20,"/")</f>
        <v>theater</v>
      </c>
      <c r="R20" s="10" t="str">
        <v>plays</v>
      </c>
      <c r="S20" s="15">
        <f>(L20/86400)+DATE(1970,1,1)</f>
        <v>43351.208333333328</v>
      </c>
      <c r="T20" s="15">
        <f>(M20/86400)+DATE(1970,1,1)</f>
        <v>43359.208333333328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7">
        <f>(E21/D21)*100</f>
        <v>48.529600000000002</v>
      </c>
      <c r="G21" t="s">
        <v>14</v>
      </c>
      <c r="H21">
        <v>674</v>
      </c>
      <c r="I21" s="8">
        <f>IF(H21=0,0,E21/H21)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s="11" t="str" cm="1">
        <f t="array" ref="Q21:R21">_xlfn.TEXTSPLIT(P21,"/")</f>
        <v>theater</v>
      </c>
      <c r="R21" s="10" t="str">
        <v>plays</v>
      </c>
      <c r="S21" s="15">
        <f>(L21/86400)+DATE(1970,1,1)</f>
        <v>43528.25</v>
      </c>
      <c r="T21" s="15">
        <f>(M21/86400)+DATE(1970,1,1)</f>
        <v>43549.208333333328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7">
        <f>(E22/D22)*100</f>
        <v>112.24279210925646</v>
      </c>
      <c r="G22" t="s">
        <v>20</v>
      </c>
      <c r="H22">
        <v>1396</v>
      </c>
      <c r="I22" s="8">
        <f>IF(H22=0,0,E22/H22)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s="11" t="str" cm="1">
        <f t="array" ref="Q22:R22">_xlfn.TEXTSPLIT(P22,"/")</f>
        <v>film &amp; video</v>
      </c>
      <c r="R22" s="10" t="str">
        <v>drama</v>
      </c>
      <c r="S22" s="15">
        <f>(L22/86400)+DATE(1970,1,1)</f>
        <v>41848.208333333336</v>
      </c>
      <c r="T22" s="15">
        <f>(M22/86400)+DATE(1970,1,1)</f>
        <v>41848.208333333336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7">
        <f>(E23/D23)*100</f>
        <v>40.992553191489364</v>
      </c>
      <c r="G23" t="s">
        <v>14</v>
      </c>
      <c r="H23">
        <v>558</v>
      </c>
      <c r="I23" s="8">
        <f>IF(H23=0,0,E23/H23)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s="11" t="str" cm="1">
        <f t="array" ref="Q23:R23">_xlfn.TEXTSPLIT(P23,"/")</f>
        <v>theater</v>
      </c>
      <c r="R23" s="10" t="str">
        <v>plays</v>
      </c>
      <c r="S23" s="15">
        <f>(L23/86400)+DATE(1970,1,1)</f>
        <v>40770.208333333336</v>
      </c>
      <c r="T23" s="15">
        <f>(M23/86400)+DATE(1970,1,1)</f>
        <v>40804.208333333336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7">
        <f>(E24/D24)*100</f>
        <v>128.07106598984771</v>
      </c>
      <c r="G24" t="s">
        <v>20</v>
      </c>
      <c r="H24">
        <v>890</v>
      </c>
      <c r="I24" s="8">
        <f>IF(H24=0,0,E24/H24)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s="11" t="str" cm="1">
        <f t="array" ref="Q24:R24">_xlfn.TEXTSPLIT(P24,"/")</f>
        <v>theater</v>
      </c>
      <c r="R24" s="10" t="str">
        <v>plays</v>
      </c>
      <c r="S24" s="15">
        <f>(L24/86400)+DATE(1970,1,1)</f>
        <v>43193.208333333328</v>
      </c>
      <c r="T24" s="15">
        <f>(M24/86400)+DATE(1970,1,1)</f>
        <v>43208.208333333328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7">
        <f>(E25/D25)*100</f>
        <v>332.04444444444448</v>
      </c>
      <c r="G25" t="s">
        <v>20</v>
      </c>
      <c r="H25">
        <v>142</v>
      </c>
      <c r="I25" s="8">
        <f>IF(H25=0,0,E25/H25)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s="11" t="str" cm="1">
        <f t="array" ref="Q25:R25">_xlfn.TEXTSPLIT(P25,"/")</f>
        <v>film &amp; video</v>
      </c>
      <c r="R25" s="10" t="str">
        <v>documentary</v>
      </c>
      <c r="S25" s="15">
        <f>(L25/86400)+DATE(1970,1,1)</f>
        <v>43510.25</v>
      </c>
      <c r="T25" s="15">
        <f>(M25/86400)+DATE(1970,1,1)</f>
        <v>43563.208333333328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7">
        <f>(E26/D26)*100</f>
        <v>112.83225108225108</v>
      </c>
      <c r="G26" t="s">
        <v>20</v>
      </c>
      <c r="H26">
        <v>2673</v>
      </c>
      <c r="I26" s="8">
        <f>IF(H26=0,0,E26/H26)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s="11" t="str" cm="1">
        <f t="array" ref="Q26:R26">_xlfn.TEXTSPLIT(P26,"/")</f>
        <v>technology</v>
      </c>
      <c r="R26" s="10" t="str">
        <v>wearables</v>
      </c>
      <c r="S26" s="15">
        <f>(L26/86400)+DATE(1970,1,1)</f>
        <v>41811.208333333336</v>
      </c>
      <c r="T26" s="15">
        <f>(M26/86400)+DATE(1970,1,1)</f>
        <v>41813.208333333336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7">
        <f>(E27/D27)*100</f>
        <v>216.43636363636364</v>
      </c>
      <c r="G27" t="s">
        <v>20</v>
      </c>
      <c r="H27">
        <v>163</v>
      </c>
      <c r="I27" s="8">
        <f>IF(H27=0,0,E27/H27)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s="11" t="str" cm="1">
        <f t="array" ref="Q27:R27">_xlfn.TEXTSPLIT(P27,"/")</f>
        <v>games</v>
      </c>
      <c r="R27" s="10" t="str">
        <v>video games</v>
      </c>
      <c r="S27" s="15">
        <f>(L27/86400)+DATE(1970,1,1)</f>
        <v>40681.208333333336</v>
      </c>
      <c r="T27" s="15">
        <f>(M27/86400)+DATE(1970,1,1)</f>
        <v>40701.208333333336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7">
        <f>(E28/D28)*100</f>
        <v>48.199069767441863</v>
      </c>
      <c r="G28" t="s">
        <v>74</v>
      </c>
      <c r="H28">
        <v>1480</v>
      </c>
      <c r="I28" s="8">
        <f>IF(H28=0,0,E28/H28)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s="11" t="str" cm="1">
        <f t="array" ref="Q28:R28">_xlfn.TEXTSPLIT(P28,"/")</f>
        <v>theater</v>
      </c>
      <c r="R28" s="10" t="str">
        <v>plays</v>
      </c>
      <c r="S28" s="15">
        <f>(L28/86400)+DATE(1970,1,1)</f>
        <v>43312.208333333328</v>
      </c>
      <c r="T28" s="15">
        <f>(M28/86400)+DATE(1970,1,1)</f>
        <v>43339.208333333328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7">
        <f>(E29/D29)*100</f>
        <v>79.95</v>
      </c>
      <c r="G29" t="s">
        <v>14</v>
      </c>
      <c r="H29">
        <v>15</v>
      </c>
      <c r="I29" s="8">
        <f>IF(H29=0,0,E29/H29)</f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s="11" t="str" cm="1">
        <f t="array" ref="Q29:R29">_xlfn.TEXTSPLIT(P29,"/")</f>
        <v>music</v>
      </c>
      <c r="R29" s="10" t="str">
        <v>rock</v>
      </c>
      <c r="S29" s="15">
        <f>(L29/86400)+DATE(1970,1,1)</f>
        <v>42280.208333333328</v>
      </c>
      <c r="T29" s="15">
        <f>(M29/86400)+DATE(1970,1,1)</f>
        <v>42288.208333333328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7">
        <f>(E30/D30)*100</f>
        <v>105.22553516819573</v>
      </c>
      <c r="G30" t="s">
        <v>20</v>
      </c>
      <c r="H30">
        <v>2220</v>
      </c>
      <c r="I30" s="8">
        <f>IF(H30=0,0,E30/H30)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s="11" t="str" cm="1">
        <f t="array" ref="Q30:R30">_xlfn.TEXTSPLIT(P30,"/")</f>
        <v>theater</v>
      </c>
      <c r="R30" s="10" t="str">
        <v>plays</v>
      </c>
      <c r="S30" s="15">
        <f>(L30/86400)+DATE(1970,1,1)</f>
        <v>40218.25</v>
      </c>
      <c r="T30" s="15">
        <f>(M30/86400)+DATE(1970,1,1)</f>
        <v>40241.25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7">
        <f>(E31/D31)*100</f>
        <v>328.89978213507629</v>
      </c>
      <c r="G31" t="s">
        <v>20</v>
      </c>
      <c r="H31">
        <v>1606</v>
      </c>
      <c r="I31" s="8">
        <f>IF(H31=0,0,E31/H31)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s="11" t="str" cm="1">
        <f t="array" ref="Q31:R31">_xlfn.TEXTSPLIT(P31,"/")</f>
        <v>film &amp; video</v>
      </c>
      <c r="R31" s="10" t="str">
        <v>shorts</v>
      </c>
      <c r="S31" s="15">
        <f>(L31/86400)+DATE(1970,1,1)</f>
        <v>43301.208333333328</v>
      </c>
      <c r="T31" s="15">
        <f>(M31/86400)+DATE(1970,1,1)</f>
        <v>43341.208333333328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7">
        <f>(E32/D32)*100</f>
        <v>160.61111111111111</v>
      </c>
      <c r="G32" t="s">
        <v>20</v>
      </c>
      <c r="H32">
        <v>129</v>
      </c>
      <c r="I32" s="8">
        <f>IF(H32=0,0,E32/H32)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s="11" t="str" cm="1">
        <f t="array" ref="Q32:R32">_xlfn.TEXTSPLIT(P32,"/")</f>
        <v>film &amp; video</v>
      </c>
      <c r="R32" s="10" t="str">
        <v>animation</v>
      </c>
      <c r="S32" s="15">
        <f>(L32/86400)+DATE(1970,1,1)</f>
        <v>43609.208333333328</v>
      </c>
      <c r="T32" s="15">
        <f>(M32/86400)+DATE(1970,1,1)</f>
        <v>43614.208333333328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7">
        <f>(E33/D33)*100</f>
        <v>310</v>
      </c>
      <c r="G33" t="s">
        <v>20</v>
      </c>
      <c r="H33">
        <v>226</v>
      </c>
      <c r="I33" s="8">
        <f>IF(H33=0,0,E33/H33)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s="11" t="str" cm="1">
        <f t="array" ref="Q33:R33">_xlfn.TEXTSPLIT(P33,"/")</f>
        <v>games</v>
      </c>
      <c r="R33" s="10" t="str">
        <v>video games</v>
      </c>
      <c r="S33" s="15">
        <f>(L33/86400)+DATE(1970,1,1)</f>
        <v>42374.25</v>
      </c>
      <c r="T33" s="15">
        <f>(M33/86400)+DATE(1970,1,1)</f>
        <v>42402.25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7">
        <f>(E34/D34)*100</f>
        <v>86.807920792079202</v>
      </c>
      <c r="G34" t="s">
        <v>14</v>
      </c>
      <c r="H34">
        <v>2307</v>
      </c>
      <c r="I34" s="8">
        <f>IF(H34=0,0,E34/H34)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s="11" t="str" cm="1">
        <f t="array" ref="Q34:R34">_xlfn.TEXTSPLIT(P34,"/")</f>
        <v>film &amp; video</v>
      </c>
      <c r="R34" s="10" t="str">
        <v>documentary</v>
      </c>
      <c r="S34" s="15">
        <f>(L34/86400)+DATE(1970,1,1)</f>
        <v>43110.25</v>
      </c>
      <c r="T34" s="15">
        <f>(M34/86400)+DATE(1970,1,1)</f>
        <v>43137.25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7">
        <f>(E35/D35)*100</f>
        <v>377.82071713147411</v>
      </c>
      <c r="G35" t="s">
        <v>20</v>
      </c>
      <c r="H35">
        <v>5419</v>
      </c>
      <c r="I35" s="8">
        <f>IF(H35=0,0,E35/H35)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s="11" t="str" cm="1">
        <f t="array" ref="Q35:R35">_xlfn.TEXTSPLIT(P35,"/")</f>
        <v>theater</v>
      </c>
      <c r="R35" s="10" t="str">
        <v>plays</v>
      </c>
      <c r="S35" s="15">
        <f>(L35/86400)+DATE(1970,1,1)</f>
        <v>41917.208333333336</v>
      </c>
      <c r="T35" s="15">
        <f>(M35/86400)+DATE(1970,1,1)</f>
        <v>41954.25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7">
        <f>(E36/D36)*100</f>
        <v>150.80645161290323</v>
      </c>
      <c r="G36" t="s">
        <v>20</v>
      </c>
      <c r="H36">
        <v>165</v>
      </c>
      <c r="I36" s="8">
        <f>IF(H36=0,0,E36/H36)</f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s="11" t="str" cm="1">
        <f t="array" ref="Q36:R36">_xlfn.TEXTSPLIT(P36,"/")</f>
        <v>film &amp; video</v>
      </c>
      <c r="R36" s="10" t="str">
        <v>documentary</v>
      </c>
      <c r="S36" s="15">
        <f>(L36/86400)+DATE(1970,1,1)</f>
        <v>42817.208333333328</v>
      </c>
      <c r="T36" s="15">
        <f>(M36/86400)+DATE(1970,1,1)</f>
        <v>42822.208333333328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7">
        <f>(E37/D37)*100</f>
        <v>150.30119521912351</v>
      </c>
      <c r="G37" t="s">
        <v>20</v>
      </c>
      <c r="H37">
        <v>1965</v>
      </c>
      <c r="I37" s="8">
        <f>IF(H37=0,0,E37/H37)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s="11" t="str" cm="1">
        <f t="array" ref="Q37:R37">_xlfn.TEXTSPLIT(P37,"/")</f>
        <v>film &amp; video</v>
      </c>
      <c r="R37" s="10" t="str">
        <v>drama</v>
      </c>
      <c r="S37" s="15">
        <f>(L37/86400)+DATE(1970,1,1)</f>
        <v>43484.25</v>
      </c>
      <c r="T37" s="15">
        <f>(M37/86400)+DATE(1970,1,1)</f>
        <v>43526.25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7">
        <f>(E38/D38)*100</f>
        <v>157.28571428571431</v>
      </c>
      <c r="G38" t="s">
        <v>20</v>
      </c>
      <c r="H38">
        <v>16</v>
      </c>
      <c r="I38" s="8">
        <f>IF(H38=0,0,E38/H38)</f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s="11" t="str" cm="1">
        <f t="array" ref="Q38:R38">_xlfn.TEXTSPLIT(P38,"/")</f>
        <v>theater</v>
      </c>
      <c r="R38" s="10" t="str">
        <v>plays</v>
      </c>
      <c r="S38" s="15">
        <f>(L38/86400)+DATE(1970,1,1)</f>
        <v>40600.25</v>
      </c>
      <c r="T38" s="15">
        <f>(M38/86400)+DATE(1970,1,1)</f>
        <v>40625.208333333336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7">
        <f>(E39/D39)*100</f>
        <v>139.98765432098764</v>
      </c>
      <c r="G39" t="s">
        <v>20</v>
      </c>
      <c r="H39">
        <v>107</v>
      </c>
      <c r="I39" s="8">
        <f>IF(H39=0,0,E39/H39)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s="11" t="str" cm="1">
        <f t="array" ref="Q39:R39">_xlfn.TEXTSPLIT(P39,"/")</f>
        <v>publishing</v>
      </c>
      <c r="R39" s="10" t="str">
        <v>fiction</v>
      </c>
      <c r="S39" s="15">
        <f>(L39/86400)+DATE(1970,1,1)</f>
        <v>43744.208333333328</v>
      </c>
      <c r="T39" s="15">
        <f>(M39/86400)+DATE(1970,1,1)</f>
        <v>43777.25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7">
        <f>(E40/D40)*100</f>
        <v>325.32258064516128</v>
      </c>
      <c r="G40" t="s">
        <v>20</v>
      </c>
      <c r="H40">
        <v>134</v>
      </c>
      <c r="I40" s="8">
        <f>IF(H40=0,0,E40/H40)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s="11" t="str" cm="1">
        <f t="array" ref="Q40:R40">_xlfn.TEXTSPLIT(P40,"/")</f>
        <v>photography</v>
      </c>
      <c r="R40" s="10" t="str">
        <v>photography books</v>
      </c>
      <c r="S40" s="15">
        <f>(L40/86400)+DATE(1970,1,1)</f>
        <v>40469.208333333336</v>
      </c>
      <c r="T40" s="15">
        <f>(M40/86400)+DATE(1970,1,1)</f>
        <v>40474.208333333336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7">
        <f>(E41/D41)*100</f>
        <v>50.777777777777779</v>
      </c>
      <c r="G41" t="s">
        <v>14</v>
      </c>
      <c r="H41">
        <v>88</v>
      </c>
      <c r="I41" s="8">
        <f>IF(H41=0,0,E41/H41)</f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s="11" t="str" cm="1">
        <f t="array" ref="Q41:R41">_xlfn.TEXTSPLIT(P41,"/")</f>
        <v>theater</v>
      </c>
      <c r="R41" s="10" t="str">
        <v>plays</v>
      </c>
      <c r="S41" s="15">
        <f>(L41/86400)+DATE(1970,1,1)</f>
        <v>41330.25</v>
      </c>
      <c r="T41" s="15">
        <f>(M41/86400)+DATE(1970,1,1)</f>
        <v>41344.208333333336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7">
        <f>(E42/D42)*100</f>
        <v>169.06818181818181</v>
      </c>
      <c r="G42" t="s">
        <v>20</v>
      </c>
      <c r="H42">
        <v>198</v>
      </c>
      <c r="I42" s="8">
        <f>IF(H42=0,0,E42/H42)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s="11" t="str" cm="1">
        <f t="array" ref="Q42:R42">_xlfn.TEXTSPLIT(P42,"/")</f>
        <v>technology</v>
      </c>
      <c r="R42" s="10" t="str">
        <v>wearables</v>
      </c>
      <c r="S42" s="15">
        <f>(L42/86400)+DATE(1970,1,1)</f>
        <v>40334.208333333336</v>
      </c>
      <c r="T42" s="15">
        <f>(M42/86400)+DATE(1970,1,1)</f>
        <v>40353.208333333336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7">
        <f>(E43/D43)*100</f>
        <v>212.92857142857144</v>
      </c>
      <c r="G43" t="s">
        <v>20</v>
      </c>
      <c r="H43">
        <v>111</v>
      </c>
      <c r="I43" s="8">
        <f>IF(H43=0,0,E43/H43)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s="11" t="str" cm="1">
        <f t="array" ref="Q43:R43">_xlfn.TEXTSPLIT(P43,"/")</f>
        <v>music</v>
      </c>
      <c r="R43" s="10" t="str">
        <v>rock</v>
      </c>
      <c r="S43" s="15">
        <f>(L43/86400)+DATE(1970,1,1)</f>
        <v>41156.208333333336</v>
      </c>
      <c r="T43" s="15">
        <f>(M43/86400)+DATE(1970,1,1)</f>
        <v>41182.208333333336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7">
        <f>(E44/D44)*100</f>
        <v>443.94444444444446</v>
      </c>
      <c r="G44" t="s">
        <v>20</v>
      </c>
      <c r="H44">
        <v>222</v>
      </c>
      <c r="I44" s="8">
        <f>IF(H44=0,0,E44/H44)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s="11" t="str" cm="1">
        <f t="array" ref="Q44:R44">_xlfn.TEXTSPLIT(P44,"/")</f>
        <v>food</v>
      </c>
      <c r="R44" s="10" t="str">
        <v>food trucks</v>
      </c>
      <c r="S44" s="15">
        <f>(L44/86400)+DATE(1970,1,1)</f>
        <v>40728.208333333336</v>
      </c>
      <c r="T44" s="15">
        <f>(M44/86400)+DATE(1970,1,1)</f>
        <v>40737.208333333336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7">
        <f>(E45/D45)*100</f>
        <v>185.9390243902439</v>
      </c>
      <c r="G45" t="s">
        <v>20</v>
      </c>
      <c r="H45">
        <v>6212</v>
      </c>
      <c r="I45" s="8">
        <f>IF(H45=0,0,E45/H45)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s="11" t="str" cm="1">
        <f t="array" ref="Q45:R45">_xlfn.TEXTSPLIT(P45,"/")</f>
        <v>publishing</v>
      </c>
      <c r="R45" s="10" t="str">
        <v>radio &amp; podcasts</v>
      </c>
      <c r="S45" s="15">
        <f>(L45/86400)+DATE(1970,1,1)</f>
        <v>41844.208333333336</v>
      </c>
      <c r="T45" s="15">
        <f>(M45/86400)+DATE(1970,1,1)</f>
        <v>41860.208333333336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7">
        <f>(E46/D46)*100</f>
        <v>658.8125</v>
      </c>
      <c r="G46" t="s">
        <v>20</v>
      </c>
      <c r="H46">
        <v>98</v>
      </c>
      <c r="I46" s="8">
        <f>IF(H46=0,0,E46/H46)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s="11" t="str" cm="1">
        <f t="array" ref="Q46:R46">_xlfn.TEXTSPLIT(P46,"/")</f>
        <v>publishing</v>
      </c>
      <c r="R46" s="10" t="str">
        <v>fiction</v>
      </c>
      <c r="S46" s="15">
        <f>(L46/86400)+DATE(1970,1,1)</f>
        <v>43541.208333333328</v>
      </c>
      <c r="T46" s="15">
        <f>(M46/86400)+DATE(1970,1,1)</f>
        <v>43542.208333333328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7">
        <f>(E47/D47)*100</f>
        <v>47.684210526315788</v>
      </c>
      <c r="G47" t="s">
        <v>14</v>
      </c>
      <c r="H47">
        <v>48</v>
      </c>
      <c r="I47" s="8">
        <f>IF(H47=0,0,E47/H47)</f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s="11" t="str" cm="1">
        <f t="array" ref="Q47:R47">_xlfn.TEXTSPLIT(P47,"/")</f>
        <v>theater</v>
      </c>
      <c r="R47" s="10" t="str">
        <v>plays</v>
      </c>
      <c r="S47" s="15">
        <f>(L47/86400)+DATE(1970,1,1)</f>
        <v>42676.208333333328</v>
      </c>
      <c r="T47" s="15">
        <f>(M47/86400)+DATE(1970,1,1)</f>
        <v>42691.25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7">
        <f>(E48/D48)*100</f>
        <v>114.78378378378378</v>
      </c>
      <c r="G48" t="s">
        <v>20</v>
      </c>
      <c r="H48">
        <v>92</v>
      </c>
      <c r="I48" s="8">
        <f>IF(H48=0,0,E48/H48)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s="11" t="str" cm="1">
        <f t="array" ref="Q48:R48">_xlfn.TEXTSPLIT(P48,"/")</f>
        <v>music</v>
      </c>
      <c r="R48" s="10" t="str">
        <v>rock</v>
      </c>
      <c r="S48" s="15">
        <f>(L48/86400)+DATE(1970,1,1)</f>
        <v>40367.208333333336</v>
      </c>
      <c r="T48" s="15">
        <f>(M48/86400)+DATE(1970,1,1)</f>
        <v>40390.208333333336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7">
        <f>(E49/D49)*100</f>
        <v>475.26666666666665</v>
      </c>
      <c r="G49" t="s">
        <v>20</v>
      </c>
      <c r="H49">
        <v>149</v>
      </c>
      <c r="I49" s="8">
        <f>IF(H49=0,0,E49/H49)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s="11" t="str" cm="1">
        <f t="array" ref="Q49:R49">_xlfn.TEXTSPLIT(P49,"/")</f>
        <v>theater</v>
      </c>
      <c r="R49" s="10" t="str">
        <v>plays</v>
      </c>
      <c r="S49" s="15">
        <f>(L49/86400)+DATE(1970,1,1)</f>
        <v>41727.208333333336</v>
      </c>
      <c r="T49" s="15">
        <f>(M49/86400)+DATE(1970,1,1)</f>
        <v>41757.208333333336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7">
        <f>(E50/D50)*100</f>
        <v>386.97297297297297</v>
      </c>
      <c r="G50" t="s">
        <v>20</v>
      </c>
      <c r="H50">
        <v>2431</v>
      </c>
      <c r="I50" s="8">
        <f>IF(H50=0,0,E50/H50)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s="11" t="str" cm="1">
        <f t="array" ref="Q50:R50">_xlfn.TEXTSPLIT(P50,"/")</f>
        <v>theater</v>
      </c>
      <c r="R50" s="10" t="str">
        <v>plays</v>
      </c>
      <c r="S50" s="15">
        <f>(L50/86400)+DATE(1970,1,1)</f>
        <v>42180.208333333328</v>
      </c>
      <c r="T50" s="15">
        <f>(M50/86400)+DATE(1970,1,1)</f>
        <v>42192.208333333328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7">
        <f>(E51/D51)*100</f>
        <v>189.625</v>
      </c>
      <c r="G51" t="s">
        <v>20</v>
      </c>
      <c r="H51">
        <v>303</v>
      </c>
      <c r="I51" s="8">
        <f>IF(H51=0,0,E51/H51)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s="11" t="str" cm="1">
        <f t="array" ref="Q51:R51">_xlfn.TEXTSPLIT(P51,"/")</f>
        <v>music</v>
      </c>
      <c r="R51" s="10" t="str">
        <v>rock</v>
      </c>
      <c r="S51" s="15">
        <f>(L51/86400)+DATE(1970,1,1)</f>
        <v>43758.208333333328</v>
      </c>
      <c r="T51" s="15">
        <f>(M51/86400)+DATE(1970,1,1)</f>
        <v>43803.25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7">
        <f>(E52/D52)*100</f>
        <v>2</v>
      </c>
      <c r="G52" t="s">
        <v>14</v>
      </c>
      <c r="H52">
        <v>1</v>
      </c>
      <c r="I52" s="8">
        <f>IF(H52=0,0,E52/H52)</f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s="11" t="str" cm="1">
        <f t="array" ref="Q52:R52">_xlfn.TEXTSPLIT(P52,"/")</f>
        <v>music</v>
      </c>
      <c r="R52" s="10" t="str">
        <v>metal</v>
      </c>
      <c r="S52" s="15">
        <f>(L52/86400)+DATE(1970,1,1)</f>
        <v>41487.208333333336</v>
      </c>
      <c r="T52" s="15">
        <f>(M52/86400)+DATE(1970,1,1)</f>
        <v>41515.208333333336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7">
        <f>(E53/D53)*100</f>
        <v>91.867805186590772</v>
      </c>
      <c r="G53" t="s">
        <v>14</v>
      </c>
      <c r="H53">
        <v>1467</v>
      </c>
      <c r="I53" s="8">
        <f>IF(H53=0,0,E53/H53)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s="11" t="str" cm="1">
        <f t="array" ref="Q53:R53">_xlfn.TEXTSPLIT(P53,"/")</f>
        <v>technology</v>
      </c>
      <c r="R53" s="10" t="str">
        <v>wearables</v>
      </c>
      <c r="S53" s="15">
        <f>(L53/86400)+DATE(1970,1,1)</f>
        <v>40995.208333333336</v>
      </c>
      <c r="T53" s="15">
        <f>(M53/86400)+DATE(1970,1,1)</f>
        <v>41011.208333333336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7">
        <f>(E54/D54)*100</f>
        <v>34.152777777777779</v>
      </c>
      <c r="G54" t="s">
        <v>14</v>
      </c>
      <c r="H54">
        <v>75</v>
      </c>
      <c r="I54" s="8">
        <f>IF(H54=0,0,E54/H54)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s="11" t="str" cm="1">
        <f t="array" ref="Q54:R54">_xlfn.TEXTSPLIT(P54,"/")</f>
        <v>theater</v>
      </c>
      <c r="R54" s="10" t="str">
        <v>plays</v>
      </c>
      <c r="S54" s="15">
        <f>(L54/86400)+DATE(1970,1,1)</f>
        <v>40436.208333333336</v>
      </c>
      <c r="T54" s="15">
        <f>(M54/86400)+DATE(1970,1,1)</f>
        <v>40440.208333333336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7">
        <f>(E55/D55)*100</f>
        <v>140.40909090909091</v>
      </c>
      <c r="G55" t="s">
        <v>20</v>
      </c>
      <c r="H55">
        <v>209</v>
      </c>
      <c r="I55" s="8">
        <f>IF(H55=0,0,E55/H55)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s="11" t="str" cm="1">
        <f t="array" ref="Q55:R55">_xlfn.TEXTSPLIT(P55,"/")</f>
        <v>film &amp; video</v>
      </c>
      <c r="R55" s="10" t="str">
        <v>drama</v>
      </c>
      <c r="S55" s="15">
        <f>(L55/86400)+DATE(1970,1,1)</f>
        <v>41779.208333333336</v>
      </c>
      <c r="T55" s="15">
        <f>(M55/86400)+DATE(1970,1,1)</f>
        <v>41818.208333333336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7">
        <f>(E56/D56)*100</f>
        <v>89.86666666666666</v>
      </c>
      <c r="G56" t="s">
        <v>14</v>
      </c>
      <c r="H56">
        <v>120</v>
      </c>
      <c r="I56" s="8">
        <f>IF(H56=0,0,E56/H56)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s="11" t="str" cm="1">
        <f t="array" ref="Q56:R56">_xlfn.TEXTSPLIT(P56,"/")</f>
        <v>technology</v>
      </c>
      <c r="R56" s="10" t="str">
        <v>wearables</v>
      </c>
      <c r="S56" s="15">
        <f>(L56/86400)+DATE(1970,1,1)</f>
        <v>43170.25</v>
      </c>
      <c r="T56" s="15">
        <f>(M56/86400)+DATE(1970,1,1)</f>
        <v>43176.208333333328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7">
        <f>(E57/D57)*100</f>
        <v>177.96969696969697</v>
      </c>
      <c r="G57" t="s">
        <v>20</v>
      </c>
      <c r="H57">
        <v>131</v>
      </c>
      <c r="I57" s="8">
        <f>IF(H57=0,0,E57/H57)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s="11" t="str" cm="1">
        <f t="array" ref="Q57:R57">_xlfn.TEXTSPLIT(P57,"/")</f>
        <v>music</v>
      </c>
      <c r="R57" s="10" t="str">
        <v>jazz</v>
      </c>
      <c r="S57" s="15">
        <f>(L57/86400)+DATE(1970,1,1)</f>
        <v>43311.208333333328</v>
      </c>
      <c r="T57" s="15">
        <f>(M57/86400)+DATE(1970,1,1)</f>
        <v>43316.208333333328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7">
        <f>(E58/D58)*100</f>
        <v>143.66249999999999</v>
      </c>
      <c r="G58" t="s">
        <v>20</v>
      </c>
      <c r="H58">
        <v>164</v>
      </c>
      <c r="I58" s="8">
        <f>IF(H58=0,0,E58/H58)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s="11" t="str" cm="1">
        <f t="array" ref="Q58:R58">_xlfn.TEXTSPLIT(P58,"/")</f>
        <v>technology</v>
      </c>
      <c r="R58" s="10" t="str">
        <v>wearables</v>
      </c>
      <c r="S58" s="15">
        <f>(L58/86400)+DATE(1970,1,1)</f>
        <v>42014.25</v>
      </c>
      <c r="T58" s="15">
        <f>(M58/86400)+DATE(1970,1,1)</f>
        <v>42021.25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7">
        <f>(E59/D59)*100</f>
        <v>215.27586206896552</v>
      </c>
      <c r="G59" t="s">
        <v>20</v>
      </c>
      <c r="H59">
        <v>201</v>
      </c>
      <c r="I59" s="8">
        <f>IF(H59=0,0,E59/H59)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s="11" t="str" cm="1">
        <f t="array" ref="Q59:R59">_xlfn.TEXTSPLIT(P59,"/")</f>
        <v>games</v>
      </c>
      <c r="R59" s="10" t="str">
        <v>video games</v>
      </c>
      <c r="S59" s="15">
        <f>(L59/86400)+DATE(1970,1,1)</f>
        <v>42979.208333333328</v>
      </c>
      <c r="T59" s="15">
        <f>(M59/86400)+DATE(1970,1,1)</f>
        <v>42991.208333333328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7">
        <f>(E60/D60)*100</f>
        <v>227.11111111111114</v>
      </c>
      <c r="G60" t="s">
        <v>20</v>
      </c>
      <c r="H60">
        <v>211</v>
      </c>
      <c r="I60" s="8">
        <f>IF(H60=0,0,E60/H60)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s="11" t="str" cm="1">
        <f t="array" ref="Q60:R60">_xlfn.TEXTSPLIT(P60,"/")</f>
        <v>theater</v>
      </c>
      <c r="R60" s="10" t="str">
        <v>plays</v>
      </c>
      <c r="S60" s="15">
        <f>(L60/86400)+DATE(1970,1,1)</f>
        <v>42268.208333333328</v>
      </c>
      <c r="T60" s="15">
        <f>(M60/86400)+DATE(1970,1,1)</f>
        <v>42281.208333333328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7">
        <f>(E61/D61)*100</f>
        <v>275.07142857142861</v>
      </c>
      <c r="G61" t="s">
        <v>20</v>
      </c>
      <c r="H61">
        <v>128</v>
      </c>
      <c r="I61" s="8">
        <f>IF(H61=0,0,E61/H61)</f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s="11" t="str" cm="1">
        <f t="array" ref="Q61:R61">_xlfn.TEXTSPLIT(P61,"/")</f>
        <v>theater</v>
      </c>
      <c r="R61" s="10" t="str">
        <v>plays</v>
      </c>
      <c r="S61" s="15">
        <f>(L61/86400)+DATE(1970,1,1)</f>
        <v>42898.208333333328</v>
      </c>
      <c r="T61" s="15">
        <f>(M61/86400)+DATE(1970,1,1)</f>
        <v>42913.208333333328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7">
        <f>(E62/D62)*100</f>
        <v>144.37048832271762</v>
      </c>
      <c r="G62" t="s">
        <v>20</v>
      </c>
      <c r="H62">
        <v>1600</v>
      </c>
      <c r="I62" s="8">
        <f>IF(H62=0,0,E62/H62)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s="11" t="str" cm="1">
        <f t="array" ref="Q62:R62">_xlfn.TEXTSPLIT(P62,"/")</f>
        <v>theater</v>
      </c>
      <c r="R62" s="10" t="str">
        <v>plays</v>
      </c>
      <c r="S62" s="15">
        <f>(L62/86400)+DATE(1970,1,1)</f>
        <v>41107.208333333336</v>
      </c>
      <c r="T62" s="15">
        <f>(M62/86400)+DATE(1970,1,1)</f>
        <v>41110.208333333336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7">
        <f>(E63/D63)*100</f>
        <v>92.74598393574297</v>
      </c>
      <c r="G63" t="s">
        <v>14</v>
      </c>
      <c r="H63">
        <v>2253</v>
      </c>
      <c r="I63" s="8">
        <f>IF(H63=0,0,E63/H63)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s="11" t="str" cm="1">
        <f t="array" ref="Q63:R63">_xlfn.TEXTSPLIT(P63,"/")</f>
        <v>theater</v>
      </c>
      <c r="R63" s="10" t="str">
        <v>plays</v>
      </c>
      <c r="S63" s="15">
        <f>(L63/86400)+DATE(1970,1,1)</f>
        <v>40595.25</v>
      </c>
      <c r="T63" s="15">
        <f>(M63/86400)+DATE(1970,1,1)</f>
        <v>40635.208333333336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7">
        <f>(E64/D64)*100</f>
        <v>722.6</v>
      </c>
      <c r="G64" t="s">
        <v>20</v>
      </c>
      <c r="H64">
        <v>249</v>
      </c>
      <c r="I64" s="8">
        <f>IF(H64=0,0,E64/H64)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s="11" t="str" cm="1">
        <f t="array" ref="Q64:R64">_xlfn.TEXTSPLIT(P64,"/")</f>
        <v>technology</v>
      </c>
      <c r="R64" s="10" t="str">
        <v>web</v>
      </c>
      <c r="S64" s="15">
        <f>(L64/86400)+DATE(1970,1,1)</f>
        <v>42160.208333333328</v>
      </c>
      <c r="T64" s="15">
        <f>(M64/86400)+DATE(1970,1,1)</f>
        <v>42161.208333333328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7">
        <f>(E65/D65)*100</f>
        <v>11.851063829787234</v>
      </c>
      <c r="G65" t="s">
        <v>14</v>
      </c>
      <c r="H65">
        <v>5</v>
      </c>
      <c r="I65" s="8">
        <f>IF(H65=0,0,E65/H65)</f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s="11" t="str" cm="1">
        <f t="array" ref="Q65:R65">_xlfn.TEXTSPLIT(P65,"/")</f>
        <v>theater</v>
      </c>
      <c r="R65" s="10" t="str">
        <v>plays</v>
      </c>
      <c r="S65" s="15">
        <f>(L65/86400)+DATE(1970,1,1)</f>
        <v>42853.208333333328</v>
      </c>
      <c r="T65" s="15">
        <f>(M65/86400)+DATE(1970,1,1)</f>
        <v>42859.208333333328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7">
        <f>(E66/D66)*100</f>
        <v>97.642857142857139</v>
      </c>
      <c r="G66" t="s">
        <v>14</v>
      </c>
      <c r="H66">
        <v>38</v>
      </c>
      <c r="I66" s="8">
        <f>IF(H66=0,0,E66/H66)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s="11" t="str" cm="1">
        <f t="array" ref="Q66:R66">_xlfn.TEXTSPLIT(P66,"/")</f>
        <v>technology</v>
      </c>
      <c r="R66" s="10" t="str">
        <v>web</v>
      </c>
      <c r="S66" s="15">
        <f>(L66/86400)+DATE(1970,1,1)</f>
        <v>43283.208333333328</v>
      </c>
      <c r="T66" s="15">
        <f>(M66/86400)+DATE(1970,1,1)</f>
        <v>43298.208333333328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7">
        <f>(E67/D67)*100</f>
        <v>236.14754098360655</v>
      </c>
      <c r="G67" t="s">
        <v>20</v>
      </c>
      <c r="H67">
        <v>236</v>
      </c>
      <c r="I67" s="8">
        <f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s="11" t="str" cm="1">
        <f t="array" ref="Q67:R67">_xlfn.TEXTSPLIT(P67,"/")</f>
        <v>theater</v>
      </c>
      <c r="R67" s="10" t="str">
        <v>plays</v>
      </c>
      <c r="S67" s="15">
        <f>(L67/86400)+DATE(1970,1,1)</f>
        <v>40570.25</v>
      </c>
      <c r="T67" s="15">
        <f>(M67/86400)+DATE(1970,1,1)</f>
        <v>40577.25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7">
        <f>(E68/D68)*100</f>
        <v>45.068965517241381</v>
      </c>
      <c r="G68" t="s">
        <v>14</v>
      </c>
      <c r="H68">
        <v>12</v>
      </c>
      <c r="I68" s="8">
        <f>IF(H68=0,0,E68/H68)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s="11" t="str" cm="1">
        <f t="array" ref="Q68:R68">_xlfn.TEXTSPLIT(P68,"/")</f>
        <v>theater</v>
      </c>
      <c r="R68" s="10" t="str">
        <v>plays</v>
      </c>
      <c r="S68" s="15">
        <f>(L68/86400)+DATE(1970,1,1)</f>
        <v>42102.208333333328</v>
      </c>
      <c r="T68" s="15">
        <f>(M68/86400)+DATE(1970,1,1)</f>
        <v>42107.208333333328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7">
        <f>(E69/D69)*100</f>
        <v>162.38567493112947</v>
      </c>
      <c r="G69" t="s">
        <v>20</v>
      </c>
      <c r="H69">
        <v>4065</v>
      </c>
      <c r="I69" s="8">
        <f>IF(H69=0,0,E69/H69)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s="11" t="str" cm="1">
        <f t="array" ref="Q69:R69">_xlfn.TEXTSPLIT(P69,"/")</f>
        <v>technology</v>
      </c>
      <c r="R69" s="10" t="str">
        <v>wearables</v>
      </c>
      <c r="S69" s="15">
        <f>(L69/86400)+DATE(1970,1,1)</f>
        <v>40203.25</v>
      </c>
      <c r="T69" s="15">
        <f>(M69/86400)+DATE(1970,1,1)</f>
        <v>40208.25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7">
        <f>(E70/D70)*100</f>
        <v>254.52631578947367</v>
      </c>
      <c r="G70" t="s">
        <v>20</v>
      </c>
      <c r="H70">
        <v>246</v>
      </c>
      <c r="I70" s="8">
        <f>IF(H70=0,0,E70/H70)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s="11" t="str" cm="1">
        <f t="array" ref="Q70:R70">_xlfn.TEXTSPLIT(P70,"/")</f>
        <v>theater</v>
      </c>
      <c r="R70" s="10" t="str">
        <v>plays</v>
      </c>
      <c r="S70" s="15">
        <f>(L70/86400)+DATE(1970,1,1)</f>
        <v>42943.208333333328</v>
      </c>
      <c r="T70" s="15">
        <f>(M70/86400)+DATE(1970,1,1)</f>
        <v>42990.208333333328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7">
        <f>(E71/D71)*100</f>
        <v>24.063291139240505</v>
      </c>
      <c r="G71" t="s">
        <v>74</v>
      </c>
      <c r="H71">
        <v>17</v>
      </c>
      <c r="I71" s="8">
        <f>IF(H71=0,0,E71/H71)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s="11" t="str" cm="1">
        <f t="array" ref="Q71:R71">_xlfn.TEXTSPLIT(P71,"/")</f>
        <v>theater</v>
      </c>
      <c r="R71" s="10" t="str">
        <v>plays</v>
      </c>
      <c r="S71" s="15">
        <f>(L71/86400)+DATE(1970,1,1)</f>
        <v>40531.25</v>
      </c>
      <c r="T71" s="15">
        <f>(M71/86400)+DATE(1970,1,1)</f>
        <v>40565.25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7">
        <f>(E72/D72)*100</f>
        <v>123.74140625000001</v>
      </c>
      <c r="G72" t="s">
        <v>20</v>
      </c>
      <c r="H72">
        <v>2475</v>
      </c>
      <c r="I72" s="8">
        <f>IF(H72=0,0,E72/H72)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s="11" t="str" cm="1">
        <f t="array" ref="Q72:R72">_xlfn.TEXTSPLIT(P72,"/")</f>
        <v>theater</v>
      </c>
      <c r="R72" s="10" t="str">
        <v>plays</v>
      </c>
      <c r="S72" s="15">
        <f>(L72/86400)+DATE(1970,1,1)</f>
        <v>40484.208333333336</v>
      </c>
      <c r="T72" s="15">
        <f>(M72/86400)+DATE(1970,1,1)</f>
        <v>40533.25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7">
        <f>(E73/D73)*100</f>
        <v>108.06666666666666</v>
      </c>
      <c r="G73" t="s">
        <v>20</v>
      </c>
      <c r="H73">
        <v>76</v>
      </c>
      <c r="I73" s="8">
        <f>IF(H73=0,0,E73/H73)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s="11" t="str" cm="1">
        <f t="array" ref="Q73:R73">_xlfn.TEXTSPLIT(P73,"/")</f>
        <v>theater</v>
      </c>
      <c r="R73" s="10" t="str">
        <v>plays</v>
      </c>
      <c r="S73" s="15">
        <f>(L73/86400)+DATE(1970,1,1)</f>
        <v>43799.25</v>
      </c>
      <c r="T73" s="15">
        <f>(M73/86400)+DATE(1970,1,1)</f>
        <v>43803.25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7">
        <f>(E74/D74)*100</f>
        <v>670.33333333333326</v>
      </c>
      <c r="G74" t="s">
        <v>20</v>
      </c>
      <c r="H74">
        <v>54</v>
      </c>
      <c r="I74" s="8">
        <f>IF(H74=0,0,E74/H74)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s="11" t="str" cm="1">
        <f t="array" ref="Q74:R74">_xlfn.TEXTSPLIT(P74,"/")</f>
        <v>film &amp; video</v>
      </c>
      <c r="R74" s="10" t="str">
        <v>animation</v>
      </c>
      <c r="S74" s="15">
        <f>(L74/86400)+DATE(1970,1,1)</f>
        <v>42186.208333333328</v>
      </c>
      <c r="T74" s="15">
        <f>(M74/86400)+DATE(1970,1,1)</f>
        <v>42222.208333333328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7">
        <f>(E75/D75)*100</f>
        <v>660.92857142857144</v>
      </c>
      <c r="G75" t="s">
        <v>20</v>
      </c>
      <c r="H75">
        <v>88</v>
      </c>
      <c r="I75" s="8">
        <f>IF(H75=0,0,E75/H75)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s="11" t="str" cm="1">
        <f t="array" ref="Q75:R75">_xlfn.TEXTSPLIT(P75,"/")</f>
        <v>music</v>
      </c>
      <c r="R75" s="10" t="str">
        <v>jazz</v>
      </c>
      <c r="S75" s="15">
        <f>(L75/86400)+DATE(1970,1,1)</f>
        <v>42701.25</v>
      </c>
      <c r="T75" s="15">
        <f>(M75/86400)+DATE(1970,1,1)</f>
        <v>42704.25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7">
        <f>(E76/D76)*100</f>
        <v>122.46153846153847</v>
      </c>
      <c r="G76" t="s">
        <v>20</v>
      </c>
      <c r="H76">
        <v>85</v>
      </c>
      <c r="I76" s="8">
        <f>IF(H76=0,0,E76/H76)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s="11" t="str" cm="1">
        <f t="array" ref="Q76:R76">_xlfn.TEXTSPLIT(P76,"/")</f>
        <v>music</v>
      </c>
      <c r="R76" s="10" t="str">
        <v>metal</v>
      </c>
      <c r="S76" s="15">
        <f>(L76/86400)+DATE(1970,1,1)</f>
        <v>42456.208333333328</v>
      </c>
      <c r="T76" s="15">
        <f>(M76/86400)+DATE(1970,1,1)</f>
        <v>42457.208333333328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7">
        <f>(E77/D77)*100</f>
        <v>150.57731958762886</v>
      </c>
      <c r="G77" t="s">
        <v>20</v>
      </c>
      <c r="H77">
        <v>170</v>
      </c>
      <c r="I77" s="8">
        <f>IF(H77=0,0,E77/H77)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s="11" t="str" cm="1">
        <f t="array" ref="Q77:R77">_xlfn.TEXTSPLIT(P77,"/")</f>
        <v>photography</v>
      </c>
      <c r="R77" s="10" t="str">
        <v>photography books</v>
      </c>
      <c r="S77" s="15">
        <f>(L77/86400)+DATE(1970,1,1)</f>
        <v>43296.208333333328</v>
      </c>
      <c r="T77" s="15">
        <f>(M77/86400)+DATE(1970,1,1)</f>
        <v>43304.208333333328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7">
        <f>(E78/D78)*100</f>
        <v>78.106590724165997</v>
      </c>
      <c r="G78" t="s">
        <v>14</v>
      </c>
      <c r="H78">
        <v>1684</v>
      </c>
      <c r="I78" s="8">
        <f>IF(H78=0,0,E78/H78)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s="11" t="str" cm="1">
        <f t="array" ref="Q78:R78">_xlfn.TEXTSPLIT(P78,"/")</f>
        <v>theater</v>
      </c>
      <c r="R78" s="10" t="str">
        <v>plays</v>
      </c>
      <c r="S78" s="15">
        <f>(L78/86400)+DATE(1970,1,1)</f>
        <v>42027.25</v>
      </c>
      <c r="T78" s="15">
        <f>(M78/86400)+DATE(1970,1,1)</f>
        <v>42076.208333333328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7">
        <f>(E79/D79)*100</f>
        <v>46.94736842105263</v>
      </c>
      <c r="G79" t="s">
        <v>14</v>
      </c>
      <c r="H79">
        <v>56</v>
      </c>
      <c r="I79" s="8">
        <f>IF(H79=0,0,E79/H79)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s="11" t="str" cm="1">
        <f t="array" ref="Q79:R79">_xlfn.TEXTSPLIT(P79,"/")</f>
        <v>film &amp; video</v>
      </c>
      <c r="R79" s="10" t="str">
        <v>animation</v>
      </c>
      <c r="S79" s="15">
        <f>(L79/86400)+DATE(1970,1,1)</f>
        <v>40448.208333333336</v>
      </c>
      <c r="T79" s="15">
        <f>(M79/86400)+DATE(1970,1,1)</f>
        <v>40462.208333333336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7">
        <f>(E80/D80)*100</f>
        <v>300.8</v>
      </c>
      <c r="G80" t="s">
        <v>20</v>
      </c>
      <c r="H80">
        <v>330</v>
      </c>
      <c r="I80" s="8">
        <f>IF(H80=0,0,E80/H80)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s="11" t="str" cm="1">
        <f t="array" ref="Q80:R80">_xlfn.TEXTSPLIT(P80,"/")</f>
        <v>publishing</v>
      </c>
      <c r="R80" s="10" t="str">
        <v>translations</v>
      </c>
      <c r="S80" s="15">
        <f>(L80/86400)+DATE(1970,1,1)</f>
        <v>43206.208333333328</v>
      </c>
      <c r="T80" s="15">
        <f>(M80/86400)+DATE(1970,1,1)</f>
        <v>43207.208333333328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7">
        <f>(E81/D81)*100</f>
        <v>69.598615916955026</v>
      </c>
      <c r="G81" t="s">
        <v>14</v>
      </c>
      <c r="H81">
        <v>838</v>
      </c>
      <c r="I81" s="8">
        <f>IF(H81=0,0,E81/H81)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s="11" t="str" cm="1">
        <f t="array" ref="Q81:R81">_xlfn.TEXTSPLIT(P81,"/")</f>
        <v>theater</v>
      </c>
      <c r="R81" s="10" t="str">
        <v>plays</v>
      </c>
      <c r="S81" s="15">
        <f>(L81/86400)+DATE(1970,1,1)</f>
        <v>43267.208333333328</v>
      </c>
      <c r="T81" s="15">
        <f>(M81/86400)+DATE(1970,1,1)</f>
        <v>43272.208333333328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7">
        <f>(E82/D82)*100</f>
        <v>637.4545454545455</v>
      </c>
      <c r="G82" t="s">
        <v>20</v>
      </c>
      <c r="H82">
        <v>127</v>
      </c>
      <c r="I82" s="8">
        <f>IF(H82=0,0,E82/H82)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s="11" t="str" cm="1">
        <f t="array" ref="Q82:R82">_xlfn.TEXTSPLIT(P82,"/")</f>
        <v>games</v>
      </c>
      <c r="R82" s="10" t="str">
        <v>video games</v>
      </c>
      <c r="S82" s="15">
        <f>(L82/86400)+DATE(1970,1,1)</f>
        <v>42976.208333333328</v>
      </c>
      <c r="T82" s="15">
        <f>(M82/86400)+DATE(1970,1,1)</f>
        <v>43006.208333333328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7">
        <f>(E83/D83)*100</f>
        <v>225.33928571428569</v>
      </c>
      <c r="G83" t="s">
        <v>20</v>
      </c>
      <c r="H83">
        <v>411</v>
      </c>
      <c r="I83" s="8">
        <f>IF(H83=0,0,E83/H83)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s="11" t="str" cm="1">
        <f t="array" ref="Q83:R83">_xlfn.TEXTSPLIT(P83,"/")</f>
        <v>music</v>
      </c>
      <c r="R83" s="10" t="str">
        <v>rock</v>
      </c>
      <c r="S83" s="15">
        <f>(L83/86400)+DATE(1970,1,1)</f>
        <v>43062.25</v>
      </c>
      <c r="T83" s="15">
        <f>(M83/86400)+DATE(1970,1,1)</f>
        <v>43087.25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7">
        <f>(E84/D84)*100</f>
        <v>1497.3000000000002</v>
      </c>
      <c r="G84" t="s">
        <v>20</v>
      </c>
      <c r="H84">
        <v>180</v>
      </c>
      <c r="I84" s="8">
        <f>IF(H84=0,0,E84/H84)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s="11" t="str" cm="1">
        <f t="array" ref="Q84:R84">_xlfn.TEXTSPLIT(P84,"/")</f>
        <v>games</v>
      </c>
      <c r="R84" s="10" t="str">
        <v>video games</v>
      </c>
      <c r="S84" s="15">
        <f>(L84/86400)+DATE(1970,1,1)</f>
        <v>43482.25</v>
      </c>
      <c r="T84" s="15">
        <f>(M84/86400)+DATE(1970,1,1)</f>
        <v>43489.25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7">
        <f>(E85/D85)*100</f>
        <v>37.590225563909776</v>
      </c>
      <c r="G85" t="s">
        <v>14</v>
      </c>
      <c r="H85">
        <v>1000</v>
      </c>
      <c r="I85" s="8">
        <f>IF(H85=0,0,E85/H85)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s="11" t="str" cm="1">
        <f t="array" ref="Q85:R85">_xlfn.TEXTSPLIT(P85,"/")</f>
        <v>music</v>
      </c>
      <c r="R85" s="10" t="str">
        <v>electric music</v>
      </c>
      <c r="S85" s="15">
        <f>(L85/86400)+DATE(1970,1,1)</f>
        <v>42579.208333333328</v>
      </c>
      <c r="T85" s="15">
        <f>(M85/86400)+DATE(1970,1,1)</f>
        <v>42601.208333333328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7">
        <f>(E86/D86)*100</f>
        <v>132.36942675159236</v>
      </c>
      <c r="G86" t="s">
        <v>20</v>
      </c>
      <c r="H86">
        <v>374</v>
      </c>
      <c r="I86" s="8">
        <f>IF(H86=0,0,E86/H86)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s="11" t="str" cm="1">
        <f t="array" ref="Q86:R86">_xlfn.TEXTSPLIT(P86,"/")</f>
        <v>technology</v>
      </c>
      <c r="R86" s="10" t="str">
        <v>wearables</v>
      </c>
      <c r="S86" s="15">
        <f>(L86/86400)+DATE(1970,1,1)</f>
        <v>41118.208333333336</v>
      </c>
      <c r="T86" s="15">
        <f>(M86/86400)+DATE(1970,1,1)</f>
        <v>41128.208333333336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7">
        <f>(E87/D87)*100</f>
        <v>131.22448979591837</v>
      </c>
      <c r="G87" t="s">
        <v>20</v>
      </c>
      <c r="H87">
        <v>71</v>
      </c>
      <c r="I87" s="8">
        <f>IF(H87=0,0,E87/H87)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s="11" t="str" cm="1">
        <f t="array" ref="Q87:R87">_xlfn.TEXTSPLIT(P87,"/")</f>
        <v>music</v>
      </c>
      <c r="R87" s="10" t="str">
        <v>indie rock</v>
      </c>
      <c r="S87" s="15">
        <f>(L87/86400)+DATE(1970,1,1)</f>
        <v>40797.208333333336</v>
      </c>
      <c r="T87" s="15">
        <f>(M87/86400)+DATE(1970,1,1)</f>
        <v>40805.208333333336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7">
        <f>(E88/D88)*100</f>
        <v>167.63513513513513</v>
      </c>
      <c r="G88" t="s">
        <v>20</v>
      </c>
      <c r="H88">
        <v>203</v>
      </c>
      <c r="I88" s="8">
        <f>IF(H88=0,0,E88/H88)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s="11" t="str" cm="1">
        <f t="array" ref="Q88:R88">_xlfn.TEXTSPLIT(P88,"/")</f>
        <v>theater</v>
      </c>
      <c r="R88" s="10" t="str">
        <v>plays</v>
      </c>
      <c r="S88" s="15">
        <f>(L88/86400)+DATE(1970,1,1)</f>
        <v>42128.208333333328</v>
      </c>
      <c r="T88" s="15">
        <f>(M88/86400)+DATE(1970,1,1)</f>
        <v>42141.208333333328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7">
        <f>(E89/D89)*100</f>
        <v>61.984886649874063</v>
      </c>
      <c r="G89" t="s">
        <v>14</v>
      </c>
      <c r="H89">
        <v>1482</v>
      </c>
      <c r="I89" s="8">
        <f>IF(H89=0,0,E89/H89)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s="11" t="str" cm="1">
        <f t="array" ref="Q89:R89">_xlfn.TEXTSPLIT(P89,"/")</f>
        <v>music</v>
      </c>
      <c r="R89" s="10" t="str">
        <v>rock</v>
      </c>
      <c r="S89" s="15">
        <f>(L89/86400)+DATE(1970,1,1)</f>
        <v>40610.25</v>
      </c>
      <c r="T89" s="15">
        <f>(M89/86400)+DATE(1970,1,1)</f>
        <v>40621.208333333336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7">
        <f>(E90/D90)*100</f>
        <v>260.75</v>
      </c>
      <c r="G90" t="s">
        <v>20</v>
      </c>
      <c r="H90">
        <v>113</v>
      </c>
      <c r="I90" s="8">
        <f>IF(H90=0,0,E90/H90)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s="11" t="str" cm="1">
        <f t="array" ref="Q90:R90">_xlfn.TEXTSPLIT(P90,"/")</f>
        <v>publishing</v>
      </c>
      <c r="R90" s="10" t="str">
        <v>translations</v>
      </c>
      <c r="S90" s="15">
        <f>(L90/86400)+DATE(1970,1,1)</f>
        <v>42110.208333333328</v>
      </c>
      <c r="T90" s="15">
        <f>(M90/86400)+DATE(1970,1,1)</f>
        <v>42132.208333333328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7">
        <f>(E91/D91)*100</f>
        <v>252.58823529411765</v>
      </c>
      <c r="G91" t="s">
        <v>20</v>
      </c>
      <c r="H91">
        <v>96</v>
      </c>
      <c r="I91" s="8">
        <f>IF(H91=0,0,E91/H91)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s="11" t="str" cm="1">
        <f t="array" ref="Q91:R91">_xlfn.TEXTSPLIT(P91,"/")</f>
        <v>theater</v>
      </c>
      <c r="R91" s="10" t="str">
        <v>plays</v>
      </c>
      <c r="S91" s="15">
        <f>(L91/86400)+DATE(1970,1,1)</f>
        <v>40283.208333333336</v>
      </c>
      <c r="T91" s="15">
        <f>(M91/86400)+DATE(1970,1,1)</f>
        <v>40285.208333333336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7">
        <f>(E92/D92)*100</f>
        <v>78.615384615384613</v>
      </c>
      <c r="G92" t="s">
        <v>14</v>
      </c>
      <c r="H92">
        <v>106</v>
      </c>
      <c r="I92" s="8">
        <f>IF(H92=0,0,E92/H92)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s="11" t="str" cm="1">
        <f t="array" ref="Q92:R92">_xlfn.TEXTSPLIT(P92,"/")</f>
        <v>theater</v>
      </c>
      <c r="R92" s="10" t="str">
        <v>plays</v>
      </c>
      <c r="S92" s="15">
        <f>(L92/86400)+DATE(1970,1,1)</f>
        <v>42425.25</v>
      </c>
      <c r="T92" s="15">
        <f>(M92/86400)+DATE(1970,1,1)</f>
        <v>42425.25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7">
        <f>(E93/D93)*100</f>
        <v>48.404406999351913</v>
      </c>
      <c r="G93" t="s">
        <v>14</v>
      </c>
      <c r="H93">
        <v>679</v>
      </c>
      <c r="I93" s="8">
        <f>IF(H93=0,0,E93/H93)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s="11" t="str" cm="1">
        <f t="array" ref="Q93:R93">_xlfn.TEXTSPLIT(P93,"/")</f>
        <v>publishing</v>
      </c>
      <c r="R93" s="10" t="str">
        <v>translations</v>
      </c>
      <c r="S93" s="15">
        <f>(L93/86400)+DATE(1970,1,1)</f>
        <v>42588.208333333328</v>
      </c>
      <c r="T93" s="15">
        <f>(M93/86400)+DATE(1970,1,1)</f>
        <v>42616.208333333328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7">
        <f>(E94/D94)*100</f>
        <v>258.875</v>
      </c>
      <c r="G94" t="s">
        <v>20</v>
      </c>
      <c r="H94">
        <v>498</v>
      </c>
      <c r="I94" s="8">
        <f>IF(H94=0,0,E94/H94)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s="11" t="str" cm="1">
        <f t="array" ref="Q94:R94">_xlfn.TEXTSPLIT(P94,"/")</f>
        <v>games</v>
      </c>
      <c r="R94" s="10" t="str">
        <v>video games</v>
      </c>
      <c r="S94" s="15">
        <f>(L94/86400)+DATE(1970,1,1)</f>
        <v>40352.208333333336</v>
      </c>
      <c r="T94" s="15">
        <f>(M94/86400)+DATE(1970,1,1)</f>
        <v>40353.208333333336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7">
        <f>(E95/D95)*100</f>
        <v>60.548713235294116</v>
      </c>
      <c r="G95" t="s">
        <v>74</v>
      </c>
      <c r="H95">
        <v>610</v>
      </c>
      <c r="I95" s="8">
        <f>IF(H95=0,0,E95/H95)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s="11" t="str" cm="1">
        <f t="array" ref="Q95:R95">_xlfn.TEXTSPLIT(P95,"/")</f>
        <v>theater</v>
      </c>
      <c r="R95" s="10" t="str">
        <v>plays</v>
      </c>
      <c r="S95" s="15">
        <f>(L95/86400)+DATE(1970,1,1)</f>
        <v>41202.208333333336</v>
      </c>
      <c r="T95" s="15">
        <f>(M95/86400)+DATE(1970,1,1)</f>
        <v>41206.208333333336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7">
        <f>(E96/D96)*100</f>
        <v>303.68965517241378</v>
      </c>
      <c r="G96" t="s">
        <v>20</v>
      </c>
      <c r="H96">
        <v>180</v>
      </c>
      <c r="I96" s="8">
        <f>IF(H96=0,0,E96/H96)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s="11" t="str" cm="1">
        <f t="array" ref="Q96:R96">_xlfn.TEXTSPLIT(P96,"/")</f>
        <v>technology</v>
      </c>
      <c r="R96" s="10" t="str">
        <v>web</v>
      </c>
      <c r="S96" s="15">
        <f>(L96/86400)+DATE(1970,1,1)</f>
        <v>43562.208333333328</v>
      </c>
      <c r="T96" s="15">
        <f>(M96/86400)+DATE(1970,1,1)</f>
        <v>43573.208333333328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7">
        <f>(E97/D97)*100</f>
        <v>112.99999999999999</v>
      </c>
      <c r="G97" t="s">
        <v>20</v>
      </c>
      <c r="H97">
        <v>27</v>
      </c>
      <c r="I97" s="8">
        <f>IF(H97=0,0,E97/H97)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s="11" t="str" cm="1">
        <f t="array" ref="Q97:R97">_xlfn.TEXTSPLIT(P97,"/")</f>
        <v>film &amp; video</v>
      </c>
      <c r="R97" s="10" t="str">
        <v>documentary</v>
      </c>
      <c r="S97" s="15">
        <f>(L97/86400)+DATE(1970,1,1)</f>
        <v>43752.208333333328</v>
      </c>
      <c r="T97" s="15">
        <f>(M97/86400)+DATE(1970,1,1)</f>
        <v>43759.208333333328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7">
        <f>(E98/D98)*100</f>
        <v>217.37876614060258</v>
      </c>
      <c r="G98" t="s">
        <v>20</v>
      </c>
      <c r="H98">
        <v>2331</v>
      </c>
      <c r="I98" s="8">
        <f>IF(H98=0,0,E98/H98)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s="11" t="str" cm="1">
        <f t="array" ref="Q98:R98">_xlfn.TEXTSPLIT(P98,"/")</f>
        <v>theater</v>
      </c>
      <c r="R98" s="10" t="str">
        <v>plays</v>
      </c>
      <c r="S98" s="15">
        <f>(L98/86400)+DATE(1970,1,1)</f>
        <v>40612.25</v>
      </c>
      <c r="T98" s="15">
        <f>(M98/86400)+DATE(1970,1,1)</f>
        <v>40625.208333333336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7">
        <f>(E99/D99)*100</f>
        <v>926.69230769230762</v>
      </c>
      <c r="G99" t="s">
        <v>20</v>
      </c>
      <c r="H99">
        <v>113</v>
      </c>
      <c r="I99" s="8">
        <f>IF(H99=0,0,E99/H99)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s="11" t="str" cm="1">
        <f t="array" ref="Q99:R99">_xlfn.TEXTSPLIT(P99,"/")</f>
        <v>food</v>
      </c>
      <c r="R99" s="10" t="str">
        <v>food trucks</v>
      </c>
      <c r="S99" s="15">
        <f>(L99/86400)+DATE(1970,1,1)</f>
        <v>42180.208333333328</v>
      </c>
      <c r="T99" s="15">
        <f>(M99/86400)+DATE(1970,1,1)</f>
        <v>42234.208333333328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7">
        <f>(E100/D100)*100</f>
        <v>33.692229038854805</v>
      </c>
      <c r="G100" t="s">
        <v>14</v>
      </c>
      <c r="H100">
        <v>1220</v>
      </c>
      <c r="I100" s="8">
        <f>IF(H100=0,0,E100/H100)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s="11" t="str" cm="1">
        <f t="array" ref="Q100:R100">_xlfn.TEXTSPLIT(P100,"/")</f>
        <v>games</v>
      </c>
      <c r="R100" s="10" t="str">
        <v>video games</v>
      </c>
      <c r="S100" s="15">
        <f>(L100/86400)+DATE(1970,1,1)</f>
        <v>42212.208333333328</v>
      </c>
      <c r="T100" s="15">
        <f>(M100/86400)+DATE(1970,1,1)</f>
        <v>42216.208333333328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7">
        <f>(E101/D101)*100</f>
        <v>196.7236842105263</v>
      </c>
      <c r="G101" t="s">
        <v>20</v>
      </c>
      <c r="H101">
        <v>164</v>
      </c>
      <c r="I101" s="8">
        <f>IF(H101=0,0,E101/H101)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s="11" t="str" cm="1">
        <f t="array" ref="Q101:R101">_xlfn.TEXTSPLIT(P101,"/")</f>
        <v>theater</v>
      </c>
      <c r="R101" s="10" t="str">
        <v>plays</v>
      </c>
      <c r="S101" s="15">
        <f>(L101/86400)+DATE(1970,1,1)</f>
        <v>41968.25</v>
      </c>
      <c r="T101" s="15">
        <f>(M101/86400)+DATE(1970,1,1)</f>
        <v>41997.25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7">
        <f>(E102/D102)*100</f>
        <v>1</v>
      </c>
      <c r="G102" t="s">
        <v>14</v>
      </c>
      <c r="H102">
        <v>1</v>
      </c>
      <c r="I102" s="8">
        <f>IF(H102=0,0,E102/H102)</f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s="11" t="str" cm="1">
        <f t="array" ref="Q102:R102">_xlfn.TEXTSPLIT(P102,"/")</f>
        <v>theater</v>
      </c>
      <c r="R102" s="10" t="str">
        <v>plays</v>
      </c>
      <c r="S102" s="15">
        <f>(L102/86400)+DATE(1970,1,1)</f>
        <v>40835.208333333336</v>
      </c>
      <c r="T102" s="15">
        <f>(M102/86400)+DATE(1970,1,1)</f>
        <v>40853.208333333336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7">
        <f>(E103/D103)*100</f>
        <v>1021.4444444444445</v>
      </c>
      <c r="G103" t="s">
        <v>20</v>
      </c>
      <c r="H103">
        <v>164</v>
      </c>
      <c r="I103" s="8">
        <f>IF(H103=0,0,E103/H103)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s="11" t="str" cm="1">
        <f t="array" ref="Q103:R103">_xlfn.TEXTSPLIT(P103,"/")</f>
        <v>music</v>
      </c>
      <c r="R103" s="10" t="str">
        <v>electric music</v>
      </c>
      <c r="S103" s="15">
        <f>(L103/86400)+DATE(1970,1,1)</f>
        <v>42056.25</v>
      </c>
      <c r="T103" s="15">
        <f>(M103/86400)+DATE(1970,1,1)</f>
        <v>42063.25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7">
        <f>(E104/D104)*100</f>
        <v>281.67567567567568</v>
      </c>
      <c r="G104" t="s">
        <v>20</v>
      </c>
      <c r="H104">
        <v>336</v>
      </c>
      <c r="I104" s="8">
        <f>IF(H104=0,0,E104/H104)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s="11" t="str" cm="1">
        <f t="array" ref="Q104:R104">_xlfn.TEXTSPLIT(P104,"/")</f>
        <v>technology</v>
      </c>
      <c r="R104" s="10" t="str">
        <v>wearables</v>
      </c>
      <c r="S104" s="15">
        <f>(L104/86400)+DATE(1970,1,1)</f>
        <v>43234.208333333328</v>
      </c>
      <c r="T104" s="15">
        <f>(M104/86400)+DATE(1970,1,1)</f>
        <v>43241.208333333328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7">
        <f>(E105/D105)*100</f>
        <v>24.610000000000003</v>
      </c>
      <c r="G105" t="s">
        <v>14</v>
      </c>
      <c r="H105">
        <v>37</v>
      </c>
      <c r="I105" s="8">
        <f>IF(H105=0,0,E105/H105)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s="11" t="str" cm="1">
        <f t="array" ref="Q105:R105">_xlfn.TEXTSPLIT(P105,"/")</f>
        <v>music</v>
      </c>
      <c r="R105" s="10" t="str">
        <v>electric music</v>
      </c>
      <c r="S105" s="15">
        <f>(L105/86400)+DATE(1970,1,1)</f>
        <v>40475.208333333336</v>
      </c>
      <c r="T105" s="15">
        <f>(M105/86400)+DATE(1970,1,1)</f>
        <v>40484.208333333336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7">
        <f>(E106/D106)*100</f>
        <v>143.14010067114094</v>
      </c>
      <c r="G106" t="s">
        <v>20</v>
      </c>
      <c r="H106">
        <v>1917</v>
      </c>
      <c r="I106" s="8">
        <f>IF(H106=0,0,E106/H106)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s="11" t="str" cm="1">
        <f t="array" ref="Q106:R106">_xlfn.TEXTSPLIT(P106,"/")</f>
        <v>music</v>
      </c>
      <c r="R106" s="10" t="str">
        <v>indie rock</v>
      </c>
      <c r="S106" s="15">
        <f>(L106/86400)+DATE(1970,1,1)</f>
        <v>42878.208333333328</v>
      </c>
      <c r="T106" s="15">
        <f>(M106/86400)+DATE(1970,1,1)</f>
        <v>42879.208333333328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7">
        <f>(E107/D107)*100</f>
        <v>144.54411764705884</v>
      </c>
      <c r="G107" t="s">
        <v>20</v>
      </c>
      <c r="H107">
        <v>95</v>
      </c>
      <c r="I107" s="8">
        <f>IF(H107=0,0,E107/H107)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s="11" t="str" cm="1">
        <f t="array" ref="Q107:R107">_xlfn.TEXTSPLIT(P107,"/")</f>
        <v>technology</v>
      </c>
      <c r="R107" s="10" t="str">
        <v>web</v>
      </c>
      <c r="S107" s="15">
        <f>(L107/86400)+DATE(1970,1,1)</f>
        <v>41366.208333333336</v>
      </c>
      <c r="T107" s="15">
        <f>(M107/86400)+DATE(1970,1,1)</f>
        <v>41384.208333333336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7">
        <f>(E108/D108)*100</f>
        <v>359.12820512820514</v>
      </c>
      <c r="G108" t="s">
        <v>20</v>
      </c>
      <c r="H108">
        <v>147</v>
      </c>
      <c r="I108" s="8">
        <f>IF(H108=0,0,E108/H108)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s="11" t="str" cm="1">
        <f t="array" ref="Q108:R108">_xlfn.TEXTSPLIT(P108,"/")</f>
        <v>theater</v>
      </c>
      <c r="R108" s="10" t="str">
        <v>plays</v>
      </c>
      <c r="S108" s="15">
        <f>(L108/86400)+DATE(1970,1,1)</f>
        <v>43716.208333333328</v>
      </c>
      <c r="T108" s="15">
        <f>(M108/86400)+DATE(1970,1,1)</f>
        <v>43721.208333333328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7">
        <f>(E109/D109)*100</f>
        <v>186.48571428571427</v>
      </c>
      <c r="G109" t="s">
        <v>20</v>
      </c>
      <c r="H109">
        <v>86</v>
      </c>
      <c r="I109" s="8">
        <f>IF(H109=0,0,E109/H109)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s="11" t="str" cm="1">
        <f t="array" ref="Q109:R109">_xlfn.TEXTSPLIT(P109,"/")</f>
        <v>theater</v>
      </c>
      <c r="R109" s="10" t="str">
        <v>plays</v>
      </c>
      <c r="S109" s="15">
        <f>(L109/86400)+DATE(1970,1,1)</f>
        <v>43213.208333333328</v>
      </c>
      <c r="T109" s="15">
        <f>(M109/86400)+DATE(1970,1,1)</f>
        <v>43230.208333333328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7">
        <f>(E110/D110)*100</f>
        <v>595.26666666666665</v>
      </c>
      <c r="G110" t="s">
        <v>20</v>
      </c>
      <c r="H110">
        <v>83</v>
      </c>
      <c r="I110" s="8">
        <f>IF(H110=0,0,E110/H110)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s="11" t="str" cm="1">
        <f t="array" ref="Q110:R110">_xlfn.TEXTSPLIT(P110,"/")</f>
        <v>film &amp; video</v>
      </c>
      <c r="R110" s="10" t="str">
        <v>documentary</v>
      </c>
      <c r="S110" s="15">
        <f>(L110/86400)+DATE(1970,1,1)</f>
        <v>41005.208333333336</v>
      </c>
      <c r="T110" s="15">
        <f>(M110/86400)+DATE(1970,1,1)</f>
        <v>41042.208333333336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7">
        <f>(E111/D111)*100</f>
        <v>59.21153846153846</v>
      </c>
      <c r="G111" t="s">
        <v>14</v>
      </c>
      <c r="H111">
        <v>60</v>
      </c>
      <c r="I111" s="8">
        <f>IF(H111=0,0,E111/H111)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s="11" t="str" cm="1">
        <f t="array" ref="Q111:R111">_xlfn.TEXTSPLIT(P111,"/")</f>
        <v>film &amp; video</v>
      </c>
      <c r="R111" s="10" t="str">
        <v>television</v>
      </c>
      <c r="S111" s="15">
        <f>(L111/86400)+DATE(1970,1,1)</f>
        <v>41651.25</v>
      </c>
      <c r="T111" s="15">
        <f>(M111/86400)+DATE(1970,1,1)</f>
        <v>41653.25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7">
        <f>(E112/D112)*100</f>
        <v>14.962780898876405</v>
      </c>
      <c r="G112" t="s">
        <v>14</v>
      </c>
      <c r="H112">
        <v>296</v>
      </c>
      <c r="I112" s="8">
        <f>IF(H112=0,0,E112/H112)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s="11" t="str" cm="1">
        <f t="array" ref="Q112:R112">_xlfn.TEXTSPLIT(P112,"/")</f>
        <v>food</v>
      </c>
      <c r="R112" s="10" t="str">
        <v>food trucks</v>
      </c>
      <c r="S112" s="15">
        <f>(L112/86400)+DATE(1970,1,1)</f>
        <v>43354.208333333328</v>
      </c>
      <c r="T112" s="15">
        <f>(M112/86400)+DATE(1970,1,1)</f>
        <v>43373.208333333328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7">
        <f>(E113/D113)*100</f>
        <v>119.95602605863192</v>
      </c>
      <c r="G113" t="s">
        <v>20</v>
      </c>
      <c r="H113">
        <v>676</v>
      </c>
      <c r="I113" s="8">
        <f>IF(H113=0,0,E113/H113)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s="11" t="str" cm="1">
        <f t="array" ref="Q113:R113">_xlfn.TEXTSPLIT(P113,"/")</f>
        <v>publishing</v>
      </c>
      <c r="R113" s="10" t="str">
        <v>radio &amp; podcasts</v>
      </c>
      <c r="S113" s="15">
        <f>(L113/86400)+DATE(1970,1,1)</f>
        <v>41174.208333333336</v>
      </c>
      <c r="T113" s="15">
        <f>(M113/86400)+DATE(1970,1,1)</f>
        <v>41180.208333333336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7">
        <f>(E114/D114)*100</f>
        <v>268.82978723404256</v>
      </c>
      <c r="G114" t="s">
        <v>20</v>
      </c>
      <c r="H114">
        <v>361</v>
      </c>
      <c r="I114" s="8">
        <f>IF(H114=0,0,E114/H114)</f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s="11" t="str" cm="1">
        <f t="array" ref="Q114:R114">_xlfn.TEXTSPLIT(P114,"/")</f>
        <v>technology</v>
      </c>
      <c r="R114" s="10" t="str">
        <v>web</v>
      </c>
      <c r="S114" s="15">
        <f>(L114/86400)+DATE(1970,1,1)</f>
        <v>41875.208333333336</v>
      </c>
      <c r="T114" s="15">
        <f>(M114/86400)+DATE(1970,1,1)</f>
        <v>41890.208333333336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7">
        <f>(E115/D115)*100</f>
        <v>376.87878787878788</v>
      </c>
      <c r="G115" t="s">
        <v>20</v>
      </c>
      <c r="H115">
        <v>131</v>
      </c>
      <c r="I115" s="8">
        <f>IF(H115=0,0,E115/H115)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s="11" t="str" cm="1">
        <f t="array" ref="Q115:R115">_xlfn.TEXTSPLIT(P115,"/")</f>
        <v>food</v>
      </c>
      <c r="R115" s="10" t="str">
        <v>food trucks</v>
      </c>
      <c r="S115" s="15">
        <f>(L115/86400)+DATE(1970,1,1)</f>
        <v>42990.208333333328</v>
      </c>
      <c r="T115" s="15">
        <f>(M115/86400)+DATE(1970,1,1)</f>
        <v>42997.208333333328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7">
        <f>(E116/D116)*100</f>
        <v>727.15789473684208</v>
      </c>
      <c r="G116" t="s">
        <v>20</v>
      </c>
      <c r="H116">
        <v>126</v>
      </c>
      <c r="I116" s="8">
        <f>IF(H116=0,0,E116/H116)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s="11" t="str" cm="1">
        <f t="array" ref="Q116:R116">_xlfn.TEXTSPLIT(P116,"/")</f>
        <v>technology</v>
      </c>
      <c r="R116" s="10" t="str">
        <v>wearables</v>
      </c>
      <c r="S116" s="15">
        <f>(L116/86400)+DATE(1970,1,1)</f>
        <v>43564.208333333328</v>
      </c>
      <c r="T116" s="15">
        <f>(M116/86400)+DATE(1970,1,1)</f>
        <v>43565.208333333328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7">
        <f>(E117/D117)*100</f>
        <v>87.211757648470297</v>
      </c>
      <c r="G117" t="s">
        <v>14</v>
      </c>
      <c r="H117">
        <v>3304</v>
      </c>
      <c r="I117" s="8">
        <f>IF(H117=0,0,E117/H117)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s="11" t="str" cm="1">
        <f t="array" ref="Q117:R117">_xlfn.TEXTSPLIT(P117,"/")</f>
        <v>publishing</v>
      </c>
      <c r="R117" s="10" t="str">
        <v>fiction</v>
      </c>
      <c r="S117" s="15">
        <f>(L117/86400)+DATE(1970,1,1)</f>
        <v>43056.25</v>
      </c>
      <c r="T117" s="15">
        <f>(M117/86400)+DATE(1970,1,1)</f>
        <v>43091.25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7">
        <f>(E118/D118)*100</f>
        <v>88</v>
      </c>
      <c r="G118" t="s">
        <v>14</v>
      </c>
      <c r="H118">
        <v>73</v>
      </c>
      <c r="I118" s="8">
        <f>IF(H118=0,0,E118/H118)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s="11" t="str" cm="1">
        <f t="array" ref="Q118:R118">_xlfn.TEXTSPLIT(P118,"/")</f>
        <v>theater</v>
      </c>
      <c r="R118" s="10" t="str">
        <v>plays</v>
      </c>
      <c r="S118" s="15">
        <f>(L118/86400)+DATE(1970,1,1)</f>
        <v>42265.208333333328</v>
      </c>
      <c r="T118" s="15">
        <f>(M118/86400)+DATE(1970,1,1)</f>
        <v>42266.208333333328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7">
        <f>(E119/D119)*100</f>
        <v>173.9387755102041</v>
      </c>
      <c r="G119" t="s">
        <v>20</v>
      </c>
      <c r="H119">
        <v>275</v>
      </c>
      <c r="I119" s="8">
        <f>IF(H119=0,0,E119/H119)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s="11" t="str" cm="1">
        <f t="array" ref="Q119:R119">_xlfn.TEXTSPLIT(P119,"/")</f>
        <v>film &amp; video</v>
      </c>
      <c r="R119" s="10" t="str">
        <v>television</v>
      </c>
      <c r="S119" s="15">
        <f>(L119/86400)+DATE(1970,1,1)</f>
        <v>40808.208333333336</v>
      </c>
      <c r="T119" s="15">
        <f>(M119/86400)+DATE(1970,1,1)</f>
        <v>40814.208333333336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7">
        <f>(E120/D120)*100</f>
        <v>117.61111111111111</v>
      </c>
      <c r="G120" t="s">
        <v>20</v>
      </c>
      <c r="H120">
        <v>67</v>
      </c>
      <c r="I120" s="8">
        <f>IF(H120=0,0,E120/H120)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s="11" t="str" cm="1">
        <f t="array" ref="Q120:R120">_xlfn.TEXTSPLIT(P120,"/")</f>
        <v>photography</v>
      </c>
      <c r="R120" s="10" t="str">
        <v>photography books</v>
      </c>
      <c r="S120" s="15">
        <f>(L120/86400)+DATE(1970,1,1)</f>
        <v>41665.25</v>
      </c>
      <c r="T120" s="15">
        <f>(M120/86400)+DATE(1970,1,1)</f>
        <v>41671.25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7">
        <f>(E121/D121)*100</f>
        <v>214.96</v>
      </c>
      <c r="G121" t="s">
        <v>20</v>
      </c>
      <c r="H121">
        <v>154</v>
      </c>
      <c r="I121" s="8">
        <f>IF(H121=0,0,E121/H121)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s="11" t="str" cm="1">
        <f t="array" ref="Q121:R121">_xlfn.TEXTSPLIT(P121,"/")</f>
        <v>film &amp; video</v>
      </c>
      <c r="R121" s="10" t="str">
        <v>documentary</v>
      </c>
      <c r="S121" s="15">
        <f>(L121/86400)+DATE(1970,1,1)</f>
        <v>41806.208333333336</v>
      </c>
      <c r="T121" s="15">
        <f>(M121/86400)+DATE(1970,1,1)</f>
        <v>41823.208333333336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7">
        <f>(E122/D122)*100</f>
        <v>149.49667110519306</v>
      </c>
      <c r="G122" t="s">
        <v>20</v>
      </c>
      <c r="H122">
        <v>1782</v>
      </c>
      <c r="I122" s="8">
        <f>IF(H122=0,0,E122/H122)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s="11" t="str" cm="1">
        <f t="array" ref="Q122:R122">_xlfn.TEXTSPLIT(P122,"/")</f>
        <v>games</v>
      </c>
      <c r="R122" s="10" t="str">
        <v>mobile games</v>
      </c>
      <c r="S122" s="15">
        <f>(L122/86400)+DATE(1970,1,1)</f>
        <v>42111.208333333328</v>
      </c>
      <c r="T122" s="15">
        <f>(M122/86400)+DATE(1970,1,1)</f>
        <v>42115.208333333328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7">
        <f>(E123/D123)*100</f>
        <v>219.33995584988963</v>
      </c>
      <c r="G123" t="s">
        <v>20</v>
      </c>
      <c r="H123">
        <v>903</v>
      </c>
      <c r="I123" s="8">
        <f>IF(H123=0,0,E123/H123)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s="11" t="str" cm="1">
        <f t="array" ref="Q123:R123">_xlfn.TEXTSPLIT(P123,"/")</f>
        <v>games</v>
      </c>
      <c r="R123" s="10" t="str">
        <v>video games</v>
      </c>
      <c r="S123" s="15">
        <f>(L123/86400)+DATE(1970,1,1)</f>
        <v>41917.208333333336</v>
      </c>
      <c r="T123" s="15">
        <f>(M123/86400)+DATE(1970,1,1)</f>
        <v>41930.208333333336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7">
        <f>(E124/D124)*100</f>
        <v>64.367690058479525</v>
      </c>
      <c r="G124" t="s">
        <v>14</v>
      </c>
      <c r="H124">
        <v>3387</v>
      </c>
      <c r="I124" s="8">
        <f>IF(H124=0,0,E124/H124)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s="11" t="str" cm="1">
        <f t="array" ref="Q124:R124">_xlfn.TEXTSPLIT(P124,"/")</f>
        <v>publishing</v>
      </c>
      <c r="R124" s="10" t="str">
        <v>fiction</v>
      </c>
      <c r="S124" s="15">
        <f>(L124/86400)+DATE(1970,1,1)</f>
        <v>41970.25</v>
      </c>
      <c r="T124" s="15">
        <f>(M124/86400)+DATE(1970,1,1)</f>
        <v>41997.25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7">
        <f>(E125/D125)*100</f>
        <v>18.622397298818232</v>
      </c>
      <c r="G125" t="s">
        <v>14</v>
      </c>
      <c r="H125">
        <v>662</v>
      </c>
      <c r="I125" s="8">
        <f>IF(H125=0,0,E125/H125)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s="11" t="str" cm="1">
        <f t="array" ref="Q125:R125">_xlfn.TEXTSPLIT(P125,"/")</f>
        <v>theater</v>
      </c>
      <c r="R125" s="10" t="str">
        <v>plays</v>
      </c>
      <c r="S125" s="15">
        <f>(L125/86400)+DATE(1970,1,1)</f>
        <v>42332.25</v>
      </c>
      <c r="T125" s="15">
        <f>(M125/86400)+DATE(1970,1,1)</f>
        <v>42335.25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7">
        <f>(E126/D126)*100</f>
        <v>367.76923076923077</v>
      </c>
      <c r="G126" t="s">
        <v>20</v>
      </c>
      <c r="H126">
        <v>94</v>
      </c>
      <c r="I126" s="8">
        <f>IF(H126=0,0,E126/H126)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s="11" t="str" cm="1">
        <f t="array" ref="Q126:R126">_xlfn.TEXTSPLIT(P126,"/")</f>
        <v>photography</v>
      </c>
      <c r="R126" s="10" t="str">
        <v>photography books</v>
      </c>
      <c r="S126" s="15">
        <f>(L126/86400)+DATE(1970,1,1)</f>
        <v>43598.208333333328</v>
      </c>
      <c r="T126" s="15">
        <f>(M126/86400)+DATE(1970,1,1)</f>
        <v>43651.208333333328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7">
        <f>(E127/D127)*100</f>
        <v>159.90566037735849</v>
      </c>
      <c r="G127" t="s">
        <v>20</v>
      </c>
      <c r="H127">
        <v>180</v>
      </c>
      <c r="I127" s="8">
        <f>IF(H127=0,0,E127/H127)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s="11" t="str" cm="1">
        <f t="array" ref="Q127:R127">_xlfn.TEXTSPLIT(P127,"/")</f>
        <v>theater</v>
      </c>
      <c r="R127" s="10" t="str">
        <v>plays</v>
      </c>
      <c r="S127" s="15">
        <f>(L127/86400)+DATE(1970,1,1)</f>
        <v>43362.208333333328</v>
      </c>
      <c r="T127" s="15">
        <f>(M127/86400)+DATE(1970,1,1)</f>
        <v>43366.208333333328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7">
        <f>(E128/D128)*100</f>
        <v>38.633185349611544</v>
      </c>
      <c r="G128" t="s">
        <v>14</v>
      </c>
      <c r="H128">
        <v>774</v>
      </c>
      <c r="I128" s="8">
        <f>IF(H128=0,0,E128/H128)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s="11" t="str" cm="1">
        <f t="array" ref="Q128:R128">_xlfn.TEXTSPLIT(P128,"/")</f>
        <v>theater</v>
      </c>
      <c r="R128" s="10" t="str">
        <v>plays</v>
      </c>
      <c r="S128" s="15">
        <f>(L128/86400)+DATE(1970,1,1)</f>
        <v>42596.208333333328</v>
      </c>
      <c r="T128" s="15">
        <f>(M128/86400)+DATE(1970,1,1)</f>
        <v>42624.208333333328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7">
        <f>(E129/D129)*100</f>
        <v>51.42151162790698</v>
      </c>
      <c r="G129" t="s">
        <v>14</v>
      </c>
      <c r="H129">
        <v>672</v>
      </c>
      <c r="I129" s="8">
        <f>IF(H129=0,0,E129/H129)</f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s="11" t="str" cm="1">
        <f t="array" ref="Q129:R129">_xlfn.TEXTSPLIT(P129,"/")</f>
        <v>theater</v>
      </c>
      <c r="R129" s="10" t="str">
        <v>plays</v>
      </c>
      <c r="S129" s="15">
        <f>(L129/86400)+DATE(1970,1,1)</f>
        <v>40310.208333333336</v>
      </c>
      <c r="T129" s="15">
        <f>(M129/86400)+DATE(1970,1,1)</f>
        <v>40313.208333333336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7">
        <f>(E130/D130)*100</f>
        <v>60.334277620396605</v>
      </c>
      <c r="G130" t="s">
        <v>74</v>
      </c>
      <c r="H130">
        <v>532</v>
      </c>
      <c r="I130" s="8">
        <f>IF(H130=0,0,E130/H130)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s="11" t="str" cm="1">
        <f t="array" ref="Q130:R130">_xlfn.TEXTSPLIT(P130,"/")</f>
        <v>music</v>
      </c>
      <c r="R130" s="10" t="str">
        <v>rock</v>
      </c>
      <c r="S130" s="15">
        <f>(L130/86400)+DATE(1970,1,1)</f>
        <v>40417.208333333336</v>
      </c>
      <c r="T130" s="15">
        <f>(M130/86400)+DATE(1970,1,1)</f>
        <v>40430.208333333336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7">
        <f>(E131/D131)*100</f>
        <v>3.202693602693603</v>
      </c>
      <c r="G131" t="s">
        <v>74</v>
      </c>
      <c r="H131">
        <v>55</v>
      </c>
      <c r="I131" s="8">
        <f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s="11" t="str" cm="1">
        <f t="array" ref="Q131:R131">_xlfn.TEXTSPLIT(P131,"/")</f>
        <v>food</v>
      </c>
      <c r="R131" s="10" t="str">
        <v>food trucks</v>
      </c>
      <c r="S131" s="15">
        <f>(L131/86400)+DATE(1970,1,1)</f>
        <v>42038.25</v>
      </c>
      <c r="T131" s="15">
        <f>(M131/86400)+DATE(1970,1,1)</f>
        <v>42063.25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7">
        <f>(E132/D132)*100</f>
        <v>155.46875</v>
      </c>
      <c r="G132" t="s">
        <v>20</v>
      </c>
      <c r="H132">
        <v>533</v>
      </c>
      <c r="I132" s="8">
        <f>IF(H132=0,0,E132/H132)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s="11" t="str" cm="1">
        <f t="array" ref="Q132:R132">_xlfn.TEXTSPLIT(P132,"/")</f>
        <v>film &amp; video</v>
      </c>
      <c r="R132" s="10" t="str">
        <v>drama</v>
      </c>
      <c r="S132" s="15">
        <f>(L132/86400)+DATE(1970,1,1)</f>
        <v>40842.208333333336</v>
      </c>
      <c r="T132" s="15">
        <f>(M132/86400)+DATE(1970,1,1)</f>
        <v>40858.25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7">
        <f>(E133/D133)*100</f>
        <v>100.85974499089254</v>
      </c>
      <c r="G133" t="s">
        <v>20</v>
      </c>
      <c r="H133">
        <v>2443</v>
      </c>
      <c r="I133" s="8">
        <f>IF(H133=0,0,E133/H133)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s="11" t="str" cm="1">
        <f t="array" ref="Q133:R133">_xlfn.TEXTSPLIT(P133,"/")</f>
        <v>technology</v>
      </c>
      <c r="R133" s="10" t="str">
        <v>web</v>
      </c>
      <c r="S133" s="15">
        <f>(L133/86400)+DATE(1970,1,1)</f>
        <v>41607.25</v>
      </c>
      <c r="T133" s="15">
        <f>(M133/86400)+DATE(1970,1,1)</f>
        <v>41620.25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7">
        <f>(E134/D134)*100</f>
        <v>116.18181818181819</v>
      </c>
      <c r="G134" t="s">
        <v>20</v>
      </c>
      <c r="H134">
        <v>89</v>
      </c>
      <c r="I134" s="8">
        <f>IF(H134=0,0,E134/H134)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s="11" t="str" cm="1">
        <f t="array" ref="Q134:R134">_xlfn.TEXTSPLIT(P134,"/")</f>
        <v>theater</v>
      </c>
      <c r="R134" s="10" t="str">
        <v>plays</v>
      </c>
      <c r="S134" s="15">
        <f>(L134/86400)+DATE(1970,1,1)</f>
        <v>43112.25</v>
      </c>
      <c r="T134" s="15">
        <f>(M134/86400)+DATE(1970,1,1)</f>
        <v>43128.25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7">
        <f>(E135/D135)*100</f>
        <v>310.77777777777777</v>
      </c>
      <c r="G135" t="s">
        <v>20</v>
      </c>
      <c r="H135">
        <v>159</v>
      </c>
      <c r="I135" s="8">
        <f>IF(H135=0,0,E135/H135)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s="11" t="str" cm="1">
        <f t="array" ref="Q135:R135">_xlfn.TEXTSPLIT(P135,"/")</f>
        <v>music</v>
      </c>
      <c r="R135" s="10" t="str">
        <v>world music</v>
      </c>
      <c r="S135" s="15">
        <f>(L135/86400)+DATE(1970,1,1)</f>
        <v>40767.208333333336</v>
      </c>
      <c r="T135" s="15">
        <f>(M135/86400)+DATE(1970,1,1)</f>
        <v>40789.208333333336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7">
        <f>(E136/D136)*100</f>
        <v>89.73668341708543</v>
      </c>
      <c r="G136" t="s">
        <v>14</v>
      </c>
      <c r="H136">
        <v>940</v>
      </c>
      <c r="I136" s="8">
        <f>IF(H136=0,0,E136/H136)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s="11" t="str" cm="1">
        <f t="array" ref="Q136:R136">_xlfn.TEXTSPLIT(P136,"/")</f>
        <v>film &amp; video</v>
      </c>
      <c r="R136" s="10" t="str">
        <v>documentary</v>
      </c>
      <c r="S136" s="15">
        <f>(L136/86400)+DATE(1970,1,1)</f>
        <v>40713.208333333336</v>
      </c>
      <c r="T136" s="15">
        <f>(M136/86400)+DATE(1970,1,1)</f>
        <v>40762.208333333336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7">
        <f>(E137/D137)*100</f>
        <v>71.27272727272728</v>
      </c>
      <c r="G137" t="s">
        <v>14</v>
      </c>
      <c r="H137">
        <v>117</v>
      </c>
      <c r="I137" s="8">
        <f>IF(H137=0,0,E137/H137)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s="11" t="str" cm="1">
        <f t="array" ref="Q137:R137">_xlfn.TEXTSPLIT(P137,"/")</f>
        <v>theater</v>
      </c>
      <c r="R137" s="10" t="str">
        <v>plays</v>
      </c>
      <c r="S137" s="15">
        <f>(L137/86400)+DATE(1970,1,1)</f>
        <v>41340.25</v>
      </c>
      <c r="T137" s="15">
        <f>(M137/86400)+DATE(1970,1,1)</f>
        <v>41345.208333333336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7">
        <f>(E138/D138)*100</f>
        <v>3.2862318840579712</v>
      </c>
      <c r="G138" t="s">
        <v>74</v>
      </c>
      <c r="H138">
        <v>58</v>
      </c>
      <c r="I138" s="8">
        <f>IF(H138=0,0,E138/H138)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s="11" t="str" cm="1">
        <f t="array" ref="Q138:R138">_xlfn.TEXTSPLIT(P138,"/")</f>
        <v>film &amp; video</v>
      </c>
      <c r="R138" s="10" t="str">
        <v>drama</v>
      </c>
      <c r="S138" s="15">
        <f>(L138/86400)+DATE(1970,1,1)</f>
        <v>41797.208333333336</v>
      </c>
      <c r="T138" s="15">
        <f>(M138/86400)+DATE(1970,1,1)</f>
        <v>41809.208333333336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7">
        <f>(E139/D139)*100</f>
        <v>261.77777777777777</v>
      </c>
      <c r="G139" t="s">
        <v>20</v>
      </c>
      <c r="H139">
        <v>50</v>
      </c>
      <c r="I139" s="8">
        <f>IF(H139=0,0,E139/H139)</f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s="11" t="str" cm="1">
        <f t="array" ref="Q139:R139">_xlfn.TEXTSPLIT(P139,"/")</f>
        <v>publishing</v>
      </c>
      <c r="R139" s="10" t="str">
        <v>nonfiction</v>
      </c>
      <c r="S139" s="15">
        <f>(L139/86400)+DATE(1970,1,1)</f>
        <v>40457.208333333336</v>
      </c>
      <c r="T139" s="15">
        <f>(M139/86400)+DATE(1970,1,1)</f>
        <v>40463.208333333336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7">
        <f>(E140/D140)*100</f>
        <v>96</v>
      </c>
      <c r="G140" t="s">
        <v>14</v>
      </c>
      <c r="H140">
        <v>115</v>
      </c>
      <c r="I140" s="8">
        <f>IF(H140=0,0,E140/H140)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s="11" t="str" cm="1">
        <f t="array" ref="Q140:R140">_xlfn.TEXTSPLIT(P140,"/")</f>
        <v>games</v>
      </c>
      <c r="R140" s="10" t="str">
        <v>mobile games</v>
      </c>
      <c r="S140" s="15">
        <f>(L140/86400)+DATE(1970,1,1)</f>
        <v>41180.208333333336</v>
      </c>
      <c r="T140" s="15">
        <f>(M140/86400)+DATE(1970,1,1)</f>
        <v>41186.208333333336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7">
        <f>(E141/D141)*100</f>
        <v>20.896851248642779</v>
      </c>
      <c r="G141" t="s">
        <v>14</v>
      </c>
      <c r="H141">
        <v>326</v>
      </c>
      <c r="I141" s="8">
        <f>IF(H141=0,0,E141/H141)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s="11" t="str" cm="1">
        <f t="array" ref="Q141:R141">_xlfn.TEXTSPLIT(P141,"/")</f>
        <v>technology</v>
      </c>
      <c r="R141" s="10" t="str">
        <v>wearables</v>
      </c>
      <c r="S141" s="15">
        <f>(L141/86400)+DATE(1970,1,1)</f>
        <v>42115.208333333328</v>
      </c>
      <c r="T141" s="15">
        <f>(M141/86400)+DATE(1970,1,1)</f>
        <v>42131.208333333328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7">
        <f>(E142/D142)*100</f>
        <v>223.16363636363636</v>
      </c>
      <c r="G142" t="s">
        <v>20</v>
      </c>
      <c r="H142">
        <v>186</v>
      </c>
      <c r="I142" s="8">
        <f>IF(H142=0,0,E142/H142)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s="11" t="str" cm="1">
        <f t="array" ref="Q142:R142">_xlfn.TEXTSPLIT(P142,"/")</f>
        <v>film &amp; video</v>
      </c>
      <c r="R142" s="10" t="str">
        <v>documentary</v>
      </c>
      <c r="S142" s="15">
        <f>(L142/86400)+DATE(1970,1,1)</f>
        <v>43156.25</v>
      </c>
      <c r="T142" s="15">
        <f>(M142/86400)+DATE(1970,1,1)</f>
        <v>43161.25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7">
        <f>(E143/D143)*100</f>
        <v>101.59097978227061</v>
      </c>
      <c r="G143" t="s">
        <v>20</v>
      </c>
      <c r="H143">
        <v>1071</v>
      </c>
      <c r="I143" s="8">
        <f>IF(H143=0,0,E143/H143)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s="11" t="str" cm="1">
        <f t="array" ref="Q143:R143">_xlfn.TEXTSPLIT(P143,"/")</f>
        <v>technology</v>
      </c>
      <c r="R143" s="10" t="str">
        <v>web</v>
      </c>
      <c r="S143" s="15">
        <f>(L143/86400)+DATE(1970,1,1)</f>
        <v>42167.208333333328</v>
      </c>
      <c r="T143" s="15">
        <f>(M143/86400)+DATE(1970,1,1)</f>
        <v>42173.208333333328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7">
        <f>(E144/D144)*100</f>
        <v>230.03999999999996</v>
      </c>
      <c r="G144" t="s">
        <v>20</v>
      </c>
      <c r="H144">
        <v>117</v>
      </c>
      <c r="I144" s="8">
        <f>IF(H144=0,0,E144/H144)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s="11" t="str" cm="1">
        <f t="array" ref="Q144:R144">_xlfn.TEXTSPLIT(P144,"/")</f>
        <v>technology</v>
      </c>
      <c r="R144" s="10" t="str">
        <v>web</v>
      </c>
      <c r="S144" s="15">
        <f>(L144/86400)+DATE(1970,1,1)</f>
        <v>41005.208333333336</v>
      </c>
      <c r="T144" s="15">
        <f>(M144/86400)+DATE(1970,1,1)</f>
        <v>41046.208333333336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7">
        <f>(E145/D145)*100</f>
        <v>135.59259259259261</v>
      </c>
      <c r="G145" t="s">
        <v>20</v>
      </c>
      <c r="H145">
        <v>70</v>
      </c>
      <c r="I145" s="8">
        <f>IF(H145=0,0,E145/H145)</f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s="11" t="str" cm="1">
        <f t="array" ref="Q145:R145">_xlfn.TEXTSPLIT(P145,"/")</f>
        <v>music</v>
      </c>
      <c r="R145" s="10" t="str">
        <v>indie rock</v>
      </c>
      <c r="S145" s="15">
        <f>(L145/86400)+DATE(1970,1,1)</f>
        <v>40357.208333333336</v>
      </c>
      <c r="T145" s="15">
        <f>(M145/86400)+DATE(1970,1,1)</f>
        <v>40377.208333333336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7">
        <f>(E146/D146)*100</f>
        <v>129.1</v>
      </c>
      <c r="G146" t="s">
        <v>20</v>
      </c>
      <c r="H146">
        <v>135</v>
      </c>
      <c r="I146" s="8">
        <f>IF(H146=0,0,E146/H146)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s="11" t="str" cm="1">
        <f t="array" ref="Q146:R146">_xlfn.TEXTSPLIT(P146,"/")</f>
        <v>theater</v>
      </c>
      <c r="R146" s="10" t="str">
        <v>plays</v>
      </c>
      <c r="S146" s="15">
        <f>(L146/86400)+DATE(1970,1,1)</f>
        <v>43633.208333333328</v>
      </c>
      <c r="T146" s="15">
        <f>(M146/86400)+DATE(1970,1,1)</f>
        <v>43641.208333333328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7">
        <f>(E147/D147)*100</f>
        <v>236.512</v>
      </c>
      <c r="G147" t="s">
        <v>20</v>
      </c>
      <c r="H147">
        <v>768</v>
      </c>
      <c r="I147" s="8">
        <f>IF(H147=0,0,E147/H147)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s="11" t="str" cm="1">
        <f t="array" ref="Q147:R147">_xlfn.TEXTSPLIT(P147,"/")</f>
        <v>technology</v>
      </c>
      <c r="R147" s="10" t="str">
        <v>wearables</v>
      </c>
      <c r="S147" s="15">
        <f>(L147/86400)+DATE(1970,1,1)</f>
        <v>41889.208333333336</v>
      </c>
      <c r="T147" s="15">
        <f>(M147/86400)+DATE(1970,1,1)</f>
        <v>41894.208333333336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7">
        <f>(E148/D148)*100</f>
        <v>17.25</v>
      </c>
      <c r="G148" t="s">
        <v>74</v>
      </c>
      <c r="H148">
        <v>51</v>
      </c>
      <c r="I148" s="8">
        <f>IF(H148=0,0,E148/H148)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s="11" t="str" cm="1">
        <f t="array" ref="Q148:R148">_xlfn.TEXTSPLIT(P148,"/")</f>
        <v>theater</v>
      </c>
      <c r="R148" s="10" t="str">
        <v>plays</v>
      </c>
      <c r="S148" s="15">
        <f>(L148/86400)+DATE(1970,1,1)</f>
        <v>40855.25</v>
      </c>
      <c r="T148" s="15">
        <f>(M148/86400)+DATE(1970,1,1)</f>
        <v>40875.25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7">
        <f>(E149/D149)*100</f>
        <v>112.49397590361446</v>
      </c>
      <c r="G149" t="s">
        <v>20</v>
      </c>
      <c r="H149">
        <v>199</v>
      </c>
      <c r="I149" s="8">
        <f>IF(H149=0,0,E149/H149)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s="11" t="str" cm="1">
        <f t="array" ref="Q149:R149">_xlfn.TEXTSPLIT(P149,"/")</f>
        <v>theater</v>
      </c>
      <c r="R149" s="10" t="str">
        <v>plays</v>
      </c>
      <c r="S149" s="15">
        <f>(L149/86400)+DATE(1970,1,1)</f>
        <v>42534.208333333328</v>
      </c>
      <c r="T149" s="15">
        <f>(M149/86400)+DATE(1970,1,1)</f>
        <v>42540.208333333328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7">
        <f>(E150/D150)*100</f>
        <v>121.02150537634408</v>
      </c>
      <c r="G150" t="s">
        <v>20</v>
      </c>
      <c r="H150">
        <v>107</v>
      </c>
      <c r="I150" s="8">
        <f>IF(H150=0,0,E150/H150)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s="11" t="str" cm="1">
        <f t="array" ref="Q150:R150">_xlfn.TEXTSPLIT(P150,"/")</f>
        <v>technology</v>
      </c>
      <c r="R150" s="10" t="str">
        <v>wearables</v>
      </c>
      <c r="S150" s="15">
        <f>(L150/86400)+DATE(1970,1,1)</f>
        <v>42941.208333333328</v>
      </c>
      <c r="T150" s="15">
        <f>(M150/86400)+DATE(1970,1,1)</f>
        <v>42950.208333333328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7">
        <f>(E151/D151)*100</f>
        <v>219.87096774193549</v>
      </c>
      <c r="G151" t="s">
        <v>20</v>
      </c>
      <c r="H151">
        <v>195</v>
      </c>
      <c r="I151" s="8">
        <f>IF(H151=0,0,E151/H151)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s="11" t="str" cm="1">
        <f t="array" ref="Q151:R151">_xlfn.TEXTSPLIT(P151,"/")</f>
        <v>music</v>
      </c>
      <c r="R151" s="10" t="str">
        <v>indie rock</v>
      </c>
      <c r="S151" s="15">
        <f>(L151/86400)+DATE(1970,1,1)</f>
        <v>41275.25</v>
      </c>
      <c r="T151" s="15">
        <f>(M151/86400)+DATE(1970,1,1)</f>
        <v>41327.25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7">
        <f>(E152/D152)*100</f>
        <v>1</v>
      </c>
      <c r="G152" t="s">
        <v>14</v>
      </c>
      <c r="H152">
        <v>1</v>
      </c>
      <c r="I152" s="8">
        <f>IF(H152=0,0,E152/H152)</f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s="11" t="str" cm="1">
        <f t="array" ref="Q152:R152">_xlfn.TEXTSPLIT(P152,"/")</f>
        <v>music</v>
      </c>
      <c r="R152" s="10" t="str">
        <v>rock</v>
      </c>
      <c r="S152" s="15">
        <f>(L152/86400)+DATE(1970,1,1)</f>
        <v>43450.25</v>
      </c>
      <c r="T152" s="15">
        <f>(M152/86400)+DATE(1970,1,1)</f>
        <v>43451.25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7">
        <f>(E153/D153)*100</f>
        <v>64.166909620991248</v>
      </c>
      <c r="G153" t="s">
        <v>14</v>
      </c>
      <c r="H153">
        <v>1467</v>
      </c>
      <c r="I153" s="8">
        <f>IF(H153=0,0,E153/H153)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s="11" t="str" cm="1">
        <f t="array" ref="Q153:R153">_xlfn.TEXTSPLIT(P153,"/")</f>
        <v>music</v>
      </c>
      <c r="R153" s="10" t="str">
        <v>electric music</v>
      </c>
      <c r="S153" s="15">
        <f>(L153/86400)+DATE(1970,1,1)</f>
        <v>41799.208333333336</v>
      </c>
      <c r="T153" s="15">
        <f>(M153/86400)+DATE(1970,1,1)</f>
        <v>41850.208333333336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7">
        <f>(E154/D154)*100</f>
        <v>423.06746987951806</v>
      </c>
      <c r="G154" t="s">
        <v>20</v>
      </c>
      <c r="H154">
        <v>3376</v>
      </c>
      <c r="I154" s="8">
        <f>IF(H154=0,0,E154/H154)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s="11" t="str" cm="1">
        <f t="array" ref="Q154:R154">_xlfn.TEXTSPLIT(P154,"/")</f>
        <v>music</v>
      </c>
      <c r="R154" s="10" t="str">
        <v>indie rock</v>
      </c>
      <c r="S154" s="15">
        <f>(L154/86400)+DATE(1970,1,1)</f>
        <v>42783.25</v>
      </c>
      <c r="T154" s="15">
        <f>(M154/86400)+DATE(1970,1,1)</f>
        <v>42790.25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7">
        <f>(E155/D155)*100</f>
        <v>92.984160506863773</v>
      </c>
      <c r="G155" t="s">
        <v>14</v>
      </c>
      <c r="H155">
        <v>5681</v>
      </c>
      <c r="I155" s="8">
        <f>IF(H155=0,0,E155/H155)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s="11" t="str" cm="1">
        <f t="array" ref="Q155:R155">_xlfn.TEXTSPLIT(P155,"/")</f>
        <v>theater</v>
      </c>
      <c r="R155" s="10" t="str">
        <v>plays</v>
      </c>
      <c r="S155" s="15">
        <f>(L155/86400)+DATE(1970,1,1)</f>
        <v>41201.208333333336</v>
      </c>
      <c r="T155" s="15">
        <f>(M155/86400)+DATE(1970,1,1)</f>
        <v>41207.208333333336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7">
        <f>(E156/D156)*100</f>
        <v>58.756567425569173</v>
      </c>
      <c r="G156" t="s">
        <v>14</v>
      </c>
      <c r="H156">
        <v>1059</v>
      </c>
      <c r="I156" s="8">
        <f>IF(H156=0,0,E156/H156)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s="11" t="str" cm="1">
        <f t="array" ref="Q156:R156">_xlfn.TEXTSPLIT(P156,"/")</f>
        <v>music</v>
      </c>
      <c r="R156" s="10" t="str">
        <v>indie rock</v>
      </c>
      <c r="S156" s="15">
        <f>(L156/86400)+DATE(1970,1,1)</f>
        <v>42502.208333333328</v>
      </c>
      <c r="T156" s="15">
        <f>(M156/86400)+DATE(1970,1,1)</f>
        <v>42525.208333333328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7">
        <f>(E157/D157)*100</f>
        <v>65.022222222222226</v>
      </c>
      <c r="G157" t="s">
        <v>14</v>
      </c>
      <c r="H157">
        <v>1194</v>
      </c>
      <c r="I157" s="8">
        <f>IF(H157=0,0,E157/H157)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s="11" t="str" cm="1">
        <f t="array" ref="Q157:R157">_xlfn.TEXTSPLIT(P157,"/")</f>
        <v>theater</v>
      </c>
      <c r="R157" s="10" t="str">
        <v>plays</v>
      </c>
      <c r="S157" s="15">
        <f>(L157/86400)+DATE(1970,1,1)</f>
        <v>40262.208333333336</v>
      </c>
      <c r="T157" s="15">
        <f>(M157/86400)+DATE(1970,1,1)</f>
        <v>40277.208333333336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7">
        <f>(E158/D158)*100</f>
        <v>73.939560439560438</v>
      </c>
      <c r="G158" t="s">
        <v>74</v>
      </c>
      <c r="H158">
        <v>379</v>
      </c>
      <c r="I158" s="8">
        <f>IF(H158=0,0,E158/H158)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s="11" t="str" cm="1">
        <f t="array" ref="Q158:R158">_xlfn.TEXTSPLIT(P158,"/")</f>
        <v>music</v>
      </c>
      <c r="R158" s="10" t="str">
        <v>rock</v>
      </c>
      <c r="S158" s="15">
        <f>(L158/86400)+DATE(1970,1,1)</f>
        <v>43743.208333333328</v>
      </c>
      <c r="T158" s="15">
        <f>(M158/86400)+DATE(1970,1,1)</f>
        <v>43767.208333333328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7">
        <f>(E159/D159)*100</f>
        <v>52.666666666666664</v>
      </c>
      <c r="G159" t="s">
        <v>14</v>
      </c>
      <c r="H159">
        <v>30</v>
      </c>
      <c r="I159" s="8">
        <f>IF(H159=0,0,E159/H159)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s="11" t="str" cm="1">
        <f t="array" ref="Q159:R159">_xlfn.TEXTSPLIT(P159,"/")</f>
        <v>photography</v>
      </c>
      <c r="R159" s="10" t="str">
        <v>photography books</v>
      </c>
      <c r="S159" s="15">
        <f>(L159/86400)+DATE(1970,1,1)</f>
        <v>41638.25</v>
      </c>
      <c r="T159" s="15">
        <f>(M159/86400)+DATE(1970,1,1)</f>
        <v>41650.25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7">
        <f>(E160/D160)*100</f>
        <v>220.95238095238096</v>
      </c>
      <c r="G160" t="s">
        <v>20</v>
      </c>
      <c r="H160">
        <v>41</v>
      </c>
      <c r="I160" s="8">
        <f>IF(H160=0,0,E160/H160)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s="11" t="str" cm="1">
        <f t="array" ref="Q160:R160">_xlfn.TEXTSPLIT(P160,"/")</f>
        <v>music</v>
      </c>
      <c r="R160" s="10" t="str">
        <v>rock</v>
      </c>
      <c r="S160" s="15">
        <f>(L160/86400)+DATE(1970,1,1)</f>
        <v>42346.25</v>
      </c>
      <c r="T160" s="15">
        <f>(M160/86400)+DATE(1970,1,1)</f>
        <v>42347.25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7">
        <f>(E161/D161)*100</f>
        <v>100.01150627615063</v>
      </c>
      <c r="G161" t="s">
        <v>20</v>
      </c>
      <c r="H161">
        <v>1821</v>
      </c>
      <c r="I161" s="8">
        <f>IF(H161=0,0,E161/H161)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s="11" t="str" cm="1">
        <f t="array" ref="Q161:R161">_xlfn.TEXTSPLIT(P161,"/")</f>
        <v>theater</v>
      </c>
      <c r="R161" s="10" t="str">
        <v>plays</v>
      </c>
      <c r="S161" s="15">
        <f>(L161/86400)+DATE(1970,1,1)</f>
        <v>43551.208333333328</v>
      </c>
      <c r="T161" s="15">
        <f>(M161/86400)+DATE(1970,1,1)</f>
        <v>43569.208333333328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7">
        <f>(E162/D162)*100</f>
        <v>162.3125</v>
      </c>
      <c r="G162" t="s">
        <v>20</v>
      </c>
      <c r="H162">
        <v>164</v>
      </c>
      <c r="I162" s="8">
        <f>IF(H162=0,0,E162/H162)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s="11" t="str" cm="1">
        <f t="array" ref="Q162:R162">_xlfn.TEXTSPLIT(P162,"/")</f>
        <v>technology</v>
      </c>
      <c r="R162" s="10" t="str">
        <v>wearables</v>
      </c>
      <c r="S162" s="15">
        <f>(L162/86400)+DATE(1970,1,1)</f>
        <v>43582.208333333328</v>
      </c>
      <c r="T162" s="15">
        <f>(M162/86400)+DATE(1970,1,1)</f>
        <v>43598.208333333328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7">
        <f>(E163/D163)*100</f>
        <v>78.181818181818187</v>
      </c>
      <c r="G163" t="s">
        <v>14</v>
      </c>
      <c r="H163">
        <v>75</v>
      </c>
      <c r="I163" s="8">
        <f>IF(H163=0,0,E163/H163)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s="11" t="str" cm="1">
        <f t="array" ref="Q163:R163">_xlfn.TEXTSPLIT(P163,"/")</f>
        <v>technology</v>
      </c>
      <c r="R163" s="10" t="str">
        <v>web</v>
      </c>
      <c r="S163" s="15">
        <f>(L163/86400)+DATE(1970,1,1)</f>
        <v>42270.208333333328</v>
      </c>
      <c r="T163" s="15">
        <f>(M163/86400)+DATE(1970,1,1)</f>
        <v>42276.208333333328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7">
        <f>(E164/D164)*100</f>
        <v>149.73770491803279</v>
      </c>
      <c r="G164" t="s">
        <v>20</v>
      </c>
      <c r="H164">
        <v>157</v>
      </c>
      <c r="I164" s="8">
        <f>IF(H164=0,0,E164/H164)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s="11" t="str" cm="1">
        <f t="array" ref="Q164:R164">_xlfn.TEXTSPLIT(P164,"/")</f>
        <v>music</v>
      </c>
      <c r="R164" s="10" t="str">
        <v>rock</v>
      </c>
      <c r="S164" s="15">
        <f>(L164/86400)+DATE(1970,1,1)</f>
        <v>43442.25</v>
      </c>
      <c r="T164" s="15">
        <f>(M164/86400)+DATE(1970,1,1)</f>
        <v>43472.25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7">
        <f>(E165/D165)*100</f>
        <v>253.25714285714284</v>
      </c>
      <c r="G165" t="s">
        <v>20</v>
      </c>
      <c r="H165">
        <v>246</v>
      </c>
      <c r="I165" s="8">
        <f>IF(H165=0,0,E165/H165)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s="11" t="str" cm="1">
        <f t="array" ref="Q165:R165">_xlfn.TEXTSPLIT(P165,"/")</f>
        <v>photography</v>
      </c>
      <c r="R165" s="10" t="str">
        <v>photography books</v>
      </c>
      <c r="S165" s="15">
        <f>(L165/86400)+DATE(1970,1,1)</f>
        <v>43028.208333333328</v>
      </c>
      <c r="T165" s="15">
        <f>(M165/86400)+DATE(1970,1,1)</f>
        <v>43077.25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7">
        <f>(E166/D166)*100</f>
        <v>100.16943521594683</v>
      </c>
      <c r="G166" t="s">
        <v>20</v>
      </c>
      <c r="H166">
        <v>1396</v>
      </c>
      <c r="I166" s="8">
        <f>IF(H166=0,0,E166/H166)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s="11" t="str" cm="1">
        <f t="array" ref="Q166:R166">_xlfn.TEXTSPLIT(P166,"/")</f>
        <v>theater</v>
      </c>
      <c r="R166" s="10" t="str">
        <v>plays</v>
      </c>
      <c r="S166" s="15">
        <f>(L166/86400)+DATE(1970,1,1)</f>
        <v>43016.208333333328</v>
      </c>
      <c r="T166" s="15">
        <f>(M166/86400)+DATE(1970,1,1)</f>
        <v>43017.208333333328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7">
        <f>(E167/D167)*100</f>
        <v>121.99004424778761</v>
      </c>
      <c r="G167" t="s">
        <v>20</v>
      </c>
      <c r="H167">
        <v>2506</v>
      </c>
      <c r="I167" s="8">
        <f>IF(H167=0,0,E167/H167)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s="11" t="str" cm="1">
        <f t="array" ref="Q167:R167">_xlfn.TEXTSPLIT(P167,"/")</f>
        <v>technology</v>
      </c>
      <c r="R167" s="10" t="str">
        <v>web</v>
      </c>
      <c r="S167" s="15">
        <f>(L167/86400)+DATE(1970,1,1)</f>
        <v>42948.208333333328</v>
      </c>
      <c r="T167" s="15">
        <f>(M167/86400)+DATE(1970,1,1)</f>
        <v>42980.208333333328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7">
        <f>(E168/D168)*100</f>
        <v>137.13265306122449</v>
      </c>
      <c r="G168" t="s">
        <v>20</v>
      </c>
      <c r="H168">
        <v>244</v>
      </c>
      <c r="I168" s="8">
        <f>IF(H168=0,0,E168/H168)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s="11" t="str" cm="1">
        <f t="array" ref="Q168:R168">_xlfn.TEXTSPLIT(P168,"/")</f>
        <v>photography</v>
      </c>
      <c r="R168" s="10" t="str">
        <v>photography books</v>
      </c>
      <c r="S168" s="15">
        <f>(L168/86400)+DATE(1970,1,1)</f>
        <v>40534.25</v>
      </c>
      <c r="T168" s="15">
        <f>(M168/86400)+DATE(1970,1,1)</f>
        <v>40538.25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7">
        <f>(E169/D169)*100</f>
        <v>415.53846153846149</v>
      </c>
      <c r="G169" t="s">
        <v>20</v>
      </c>
      <c r="H169">
        <v>146</v>
      </c>
      <c r="I169" s="8">
        <f>IF(H169=0,0,E169/H169)</f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s="11" t="str" cm="1">
        <f t="array" ref="Q169:R169">_xlfn.TEXTSPLIT(P169,"/")</f>
        <v>theater</v>
      </c>
      <c r="R169" s="10" t="str">
        <v>plays</v>
      </c>
      <c r="S169" s="15">
        <f>(L169/86400)+DATE(1970,1,1)</f>
        <v>41435.208333333336</v>
      </c>
      <c r="T169" s="15">
        <f>(M169/86400)+DATE(1970,1,1)</f>
        <v>41445.208333333336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7">
        <f>(E170/D170)*100</f>
        <v>31.30913348946136</v>
      </c>
      <c r="G170" t="s">
        <v>14</v>
      </c>
      <c r="H170">
        <v>955</v>
      </c>
      <c r="I170" s="8">
        <f>IF(H170=0,0,E170/H170)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s="11" t="str" cm="1">
        <f t="array" ref="Q170:R170">_xlfn.TEXTSPLIT(P170,"/")</f>
        <v>music</v>
      </c>
      <c r="R170" s="10" t="str">
        <v>indie rock</v>
      </c>
      <c r="S170" s="15">
        <f>(L170/86400)+DATE(1970,1,1)</f>
        <v>43518.25</v>
      </c>
      <c r="T170" s="15">
        <f>(M170/86400)+DATE(1970,1,1)</f>
        <v>43541.208333333328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7">
        <f>(E171/D171)*100</f>
        <v>424.08154506437768</v>
      </c>
      <c r="G171" t="s">
        <v>20</v>
      </c>
      <c r="H171">
        <v>1267</v>
      </c>
      <c r="I171" s="8">
        <f>IF(H171=0,0,E171/H171)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s="11" t="str" cm="1">
        <f t="array" ref="Q171:R171">_xlfn.TEXTSPLIT(P171,"/")</f>
        <v>film &amp; video</v>
      </c>
      <c r="R171" s="10" t="str">
        <v>shorts</v>
      </c>
      <c r="S171" s="15">
        <f>(L171/86400)+DATE(1970,1,1)</f>
        <v>41077.208333333336</v>
      </c>
      <c r="T171" s="15">
        <f>(M171/86400)+DATE(1970,1,1)</f>
        <v>41105.208333333336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7">
        <f>(E172/D172)*100</f>
        <v>2.93886230728336</v>
      </c>
      <c r="G172" t="s">
        <v>14</v>
      </c>
      <c r="H172">
        <v>67</v>
      </c>
      <c r="I172" s="8">
        <f>IF(H172=0,0,E172/H172)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s="11" t="str" cm="1">
        <f t="array" ref="Q172:R172">_xlfn.TEXTSPLIT(P172,"/")</f>
        <v>music</v>
      </c>
      <c r="R172" s="10" t="str">
        <v>indie rock</v>
      </c>
      <c r="S172" s="15">
        <f>(L172/86400)+DATE(1970,1,1)</f>
        <v>42950.208333333328</v>
      </c>
      <c r="T172" s="15">
        <f>(M172/86400)+DATE(1970,1,1)</f>
        <v>42957.208333333328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7">
        <f>(E173/D173)*100</f>
        <v>10.63265306122449</v>
      </c>
      <c r="G173" t="s">
        <v>14</v>
      </c>
      <c r="H173">
        <v>5</v>
      </c>
      <c r="I173" s="8">
        <f>IF(H173=0,0,E173/H173)</f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s="11" t="str" cm="1">
        <f t="array" ref="Q173:R173">_xlfn.TEXTSPLIT(P173,"/")</f>
        <v>publishing</v>
      </c>
      <c r="R173" s="10" t="str">
        <v>translations</v>
      </c>
      <c r="S173" s="15">
        <f>(L173/86400)+DATE(1970,1,1)</f>
        <v>41718.208333333336</v>
      </c>
      <c r="T173" s="15">
        <f>(M173/86400)+DATE(1970,1,1)</f>
        <v>41740.208333333336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7">
        <f>(E174/D174)*100</f>
        <v>82.875</v>
      </c>
      <c r="G174" t="s">
        <v>14</v>
      </c>
      <c r="H174">
        <v>26</v>
      </c>
      <c r="I174" s="8">
        <f>IF(H174=0,0,E174/H174)</f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s="11" t="str" cm="1">
        <f t="array" ref="Q174:R174">_xlfn.TEXTSPLIT(P174,"/")</f>
        <v>film &amp; video</v>
      </c>
      <c r="R174" s="10" t="str">
        <v>documentary</v>
      </c>
      <c r="S174" s="15">
        <f>(L174/86400)+DATE(1970,1,1)</f>
        <v>41839.208333333336</v>
      </c>
      <c r="T174" s="15">
        <f>(M174/86400)+DATE(1970,1,1)</f>
        <v>41854.208333333336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7">
        <f>(E175/D175)*100</f>
        <v>163.01447776628748</v>
      </c>
      <c r="G175" t="s">
        <v>20</v>
      </c>
      <c r="H175">
        <v>1561</v>
      </c>
      <c r="I175" s="8">
        <f>IF(H175=0,0,E175/H175)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s="11" t="str" cm="1">
        <f t="array" ref="Q175:R175">_xlfn.TEXTSPLIT(P175,"/")</f>
        <v>theater</v>
      </c>
      <c r="R175" s="10" t="str">
        <v>plays</v>
      </c>
      <c r="S175" s="15">
        <f>(L175/86400)+DATE(1970,1,1)</f>
        <v>41412.208333333336</v>
      </c>
      <c r="T175" s="15">
        <f>(M175/86400)+DATE(1970,1,1)</f>
        <v>41418.208333333336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7">
        <f>(E176/D176)*100</f>
        <v>894.66666666666674</v>
      </c>
      <c r="G176" t="s">
        <v>20</v>
      </c>
      <c r="H176">
        <v>48</v>
      </c>
      <c r="I176" s="8">
        <f>IF(H176=0,0,E176/H176)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s="11" t="str" cm="1">
        <f t="array" ref="Q176:R176">_xlfn.TEXTSPLIT(P176,"/")</f>
        <v>technology</v>
      </c>
      <c r="R176" s="10" t="str">
        <v>wearables</v>
      </c>
      <c r="S176" s="15">
        <f>(L176/86400)+DATE(1970,1,1)</f>
        <v>42282.208333333328</v>
      </c>
      <c r="T176" s="15">
        <f>(M176/86400)+DATE(1970,1,1)</f>
        <v>42283.208333333328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7">
        <f>(E177/D177)*100</f>
        <v>26.191501103752756</v>
      </c>
      <c r="G177" t="s">
        <v>14</v>
      </c>
      <c r="H177">
        <v>1130</v>
      </c>
      <c r="I177" s="8">
        <f>IF(H177=0,0,E177/H177)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s="11" t="str" cm="1">
        <f t="array" ref="Q177:R177">_xlfn.TEXTSPLIT(P177,"/")</f>
        <v>theater</v>
      </c>
      <c r="R177" s="10" t="str">
        <v>plays</v>
      </c>
      <c r="S177" s="15">
        <f>(L177/86400)+DATE(1970,1,1)</f>
        <v>42613.208333333328</v>
      </c>
      <c r="T177" s="15">
        <f>(M177/86400)+DATE(1970,1,1)</f>
        <v>42632.208333333328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7">
        <f>(E178/D178)*100</f>
        <v>74.834782608695647</v>
      </c>
      <c r="G178" t="s">
        <v>14</v>
      </c>
      <c r="H178">
        <v>782</v>
      </c>
      <c r="I178" s="8">
        <f>IF(H178=0,0,E178/H178)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s="11" t="str" cm="1">
        <f t="array" ref="Q178:R178">_xlfn.TEXTSPLIT(P178,"/")</f>
        <v>theater</v>
      </c>
      <c r="R178" s="10" t="str">
        <v>plays</v>
      </c>
      <c r="S178" s="15">
        <f>(L178/86400)+DATE(1970,1,1)</f>
        <v>42616.208333333328</v>
      </c>
      <c r="T178" s="15">
        <f>(M178/86400)+DATE(1970,1,1)</f>
        <v>42625.208333333328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7">
        <f>(E179/D179)*100</f>
        <v>416.47680412371136</v>
      </c>
      <c r="G179" t="s">
        <v>20</v>
      </c>
      <c r="H179">
        <v>2739</v>
      </c>
      <c r="I179" s="8">
        <f>IF(H179=0,0,E179/H179)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s="11" t="str" cm="1">
        <f t="array" ref="Q179:R179">_xlfn.TEXTSPLIT(P179,"/")</f>
        <v>theater</v>
      </c>
      <c r="R179" s="10" t="str">
        <v>plays</v>
      </c>
      <c r="S179" s="15">
        <f>(L179/86400)+DATE(1970,1,1)</f>
        <v>40497.25</v>
      </c>
      <c r="T179" s="15">
        <f>(M179/86400)+DATE(1970,1,1)</f>
        <v>40522.25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7">
        <f>(E180/D180)*100</f>
        <v>96.208333333333329</v>
      </c>
      <c r="G180" t="s">
        <v>14</v>
      </c>
      <c r="H180">
        <v>210</v>
      </c>
      <c r="I180" s="8">
        <f>IF(H180=0,0,E180/H180)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s="11" t="str" cm="1">
        <f t="array" ref="Q180:R180">_xlfn.TEXTSPLIT(P180,"/")</f>
        <v>food</v>
      </c>
      <c r="R180" s="10" t="str">
        <v>food trucks</v>
      </c>
      <c r="S180" s="15">
        <f>(L180/86400)+DATE(1970,1,1)</f>
        <v>42999.208333333328</v>
      </c>
      <c r="T180" s="15">
        <f>(M180/86400)+DATE(1970,1,1)</f>
        <v>43008.208333333328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7">
        <f>(E181/D181)*100</f>
        <v>357.71910112359546</v>
      </c>
      <c r="G181" t="s">
        <v>20</v>
      </c>
      <c r="H181">
        <v>3537</v>
      </c>
      <c r="I181" s="8">
        <f>IF(H181=0,0,E181/H181)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s="11" t="str" cm="1">
        <f t="array" ref="Q181:R181">_xlfn.TEXTSPLIT(P181,"/")</f>
        <v>theater</v>
      </c>
      <c r="R181" s="10" t="str">
        <v>plays</v>
      </c>
      <c r="S181" s="15">
        <f>(L181/86400)+DATE(1970,1,1)</f>
        <v>41350.208333333336</v>
      </c>
      <c r="T181" s="15">
        <f>(M181/86400)+DATE(1970,1,1)</f>
        <v>41351.208333333336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7">
        <f>(E182/D182)*100</f>
        <v>308.45714285714286</v>
      </c>
      <c r="G182" t="s">
        <v>20</v>
      </c>
      <c r="H182">
        <v>2107</v>
      </c>
      <c r="I182" s="8">
        <f>IF(H182=0,0,E182/H182)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s="11" t="str" cm="1">
        <f t="array" ref="Q182:R182">_xlfn.TEXTSPLIT(P182,"/")</f>
        <v>technology</v>
      </c>
      <c r="R182" s="10" t="str">
        <v>wearables</v>
      </c>
      <c r="S182" s="15">
        <f>(L182/86400)+DATE(1970,1,1)</f>
        <v>40259.208333333336</v>
      </c>
      <c r="T182" s="15">
        <f>(M182/86400)+DATE(1970,1,1)</f>
        <v>40264.208333333336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7">
        <f>(E183/D183)*100</f>
        <v>61.802325581395344</v>
      </c>
      <c r="G183" t="s">
        <v>14</v>
      </c>
      <c r="H183">
        <v>136</v>
      </c>
      <c r="I183" s="8">
        <f>IF(H183=0,0,E183/H183)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s="11" t="str" cm="1">
        <f t="array" ref="Q183:R183">_xlfn.TEXTSPLIT(P183,"/")</f>
        <v>technology</v>
      </c>
      <c r="R183" s="10" t="str">
        <v>web</v>
      </c>
      <c r="S183" s="15">
        <f>(L183/86400)+DATE(1970,1,1)</f>
        <v>43012.208333333328</v>
      </c>
      <c r="T183" s="15">
        <f>(M183/86400)+DATE(1970,1,1)</f>
        <v>43030.208333333328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7">
        <f>(E184/D184)*100</f>
        <v>722.32472324723244</v>
      </c>
      <c r="G184" t="s">
        <v>20</v>
      </c>
      <c r="H184">
        <v>3318</v>
      </c>
      <c r="I184" s="8">
        <f>IF(H184=0,0,E184/H184)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s="11" t="str" cm="1">
        <f t="array" ref="Q184:R184">_xlfn.TEXTSPLIT(P184,"/")</f>
        <v>theater</v>
      </c>
      <c r="R184" s="10" t="str">
        <v>plays</v>
      </c>
      <c r="S184" s="15">
        <f>(L184/86400)+DATE(1970,1,1)</f>
        <v>43631.208333333328</v>
      </c>
      <c r="T184" s="15">
        <f>(M184/86400)+DATE(1970,1,1)</f>
        <v>43647.208333333328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7">
        <f>(E185/D185)*100</f>
        <v>69.117647058823522</v>
      </c>
      <c r="G185" t="s">
        <v>14</v>
      </c>
      <c r="H185">
        <v>86</v>
      </c>
      <c r="I185" s="8">
        <f>IF(H185=0,0,E185/H185)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s="11" t="str" cm="1">
        <f t="array" ref="Q185:R185">_xlfn.TEXTSPLIT(P185,"/")</f>
        <v>music</v>
      </c>
      <c r="R185" s="10" t="str">
        <v>rock</v>
      </c>
      <c r="S185" s="15">
        <f>(L185/86400)+DATE(1970,1,1)</f>
        <v>40430.208333333336</v>
      </c>
      <c r="T185" s="15">
        <f>(M185/86400)+DATE(1970,1,1)</f>
        <v>40443.208333333336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7">
        <f>(E186/D186)*100</f>
        <v>293.05555555555554</v>
      </c>
      <c r="G186" t="s">
        <v>20</v>
      </c>
      <c r="H186">
        <v>340</v>
      </c>
      <c r="I186" s="8">
        <f>IF(H186=0,0,E186/H186)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s="11" t="str" cm="1">
        <f t="array" ref="Q186:R186">_xlfn.TEXTSPLIT(P186,"/")</f>
        <v>theater</v>
      </c>
      <c r="R186" s="10" t="str">
        <v>plays</v>
      </c>
      <c r="S186" s="15">
        <f>(L186/86400)+DATE(1970,1,1)</f>
        <v>43588.208333333328</v>
      </c>
      <c r="T186" s="15">
        <f>(M186/86400)+DATE(1970,1,1)</f>
        <v>43589.208333333328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7">
        <f>(E187/D187)*100</f>
        <v>71.8</v>
      </c>
      <c r="G187" t="s">
        <v>14</v>
      </c>
      <c r="H187">
        <v>19</v>
      </c>
      <c r="I187" s="8">
        <f>IF(H187=0,0,E187/H187)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s="11" t="str" cm="1">
        <f t="array" ref="Q187:R187">_xlfn.TEXTSPLIT(P187,"/")</f>
        <v>film &amp; video</v>
      </c>
      <c r="R187" s="10" t="str">
        <v>television</v>
      </c>
      <c r="S187" s="15">
        <f>(L187/86400)+DATE(1970,1,1)</f>
        <v>43233.208333333328</v>
      </c>
      <c r="T187" s="15">
        <f>(M187/86400)+DATE(1970,1,1)</f>
        <v>43244.208333333328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7">
        <f>(E188/D188)*100</f>
        <v>31.934684684684683</v>
      </c>
      <c r="G188" t="s">
        <v>14</v>
      </c>
      <c r="H188">
        <v>886</v>
      </c>
      <c r="I188" s="8">
        <f>IF(H188=0,0,E188/H188)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s="11" t="str" cm="1">
        <f t="array" ref="Q188:R188">_xlfn.TEXTSPLIT(P188,"/")</f>
        <v>theater</v>
      </c>
      <c r="R188" s="10" t="str">
        <v>plays</v>
      </c>
      <c r="S188" s="15">
        <f>(L188/86400)+DATE(1970,1,1)</f>
        <v>41782.208333333336</v>
      </c>
      <c r="T188" s="15">
        <f>(M188/86400)+DATE(1970,1,1)</f>
        <v>41797.208333333336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7">
        <f>(E189/D189)*100</f>
        <v>229.87375415282392</v>
      </c>
      <c r="G189" t="s">
        <v>20</v>
      </c>
      <c r="H189">
        <v>1442</v>
      </c>
      <c r="I189" s="8">
        <f>IF(H189=0,0,E189/H189)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s="11" t="str" cm="1">
        <f t="array" ref="Q189:R189">_xlfn.TEXTSPLIT(P189,"/")</f>
        <v>film &amp; video</v>
      </c>
      <c r="R189" s="10" t="str">
        <v>shorts</v>
      </c>
      <c r="S189" s="15">
        <f>(L189/86400)+DATE(1970,1,1)</f>
        <v>41328.25</v>
      </c>
      <c r="T189" s="15">
        <f>(M189/86400)+DATE(1970,1,1)</f>
        <v>41356.208333333336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7">
        <f>(E190/D190)*100</f>
        <v>32.012195121951223</v>
      </c>
      <c r="G190" t="s">
        <v>14</v>
      </c>
      <c r="H190">
        <v>35</v>
      </c>
      <c r="I190" s="8">
        <f>IF(H190=0,0,E190/H190)</f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s="11" t="str" cm="1">
        <f t="array" ref="Q190:R190">_xlfn.TEXTSPLIT(P190,"/")</f>
        <v>theater</v>
      </c>
      <c r="R190" s="10" t="str">
        <v>plays</v>
      </c>
      <c r="S190" s="15">
        <f>(L190/86400)+DATE(1970,1,1)</f>
        <v>41975.25</v>
      </c>
      <c r="T190" s="15">
        <f>(M190/86400)+DATE(1970,1,1)</f>
        <v>41976.25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7">
        <f>(E191/D191)*100</f>
        <v>23.525352848928385</v>
      </c>
      <c r="G191" t="s">
        <v>74</v>
      </c>
      <c r="H191">
        <v>441</v>
      </c>
      <c r="I191" s="8">
        <f>IF(H191=0,0,E191/H191)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s="11" t="str" cm="1">
        <f t="array" ref="Q191:R191">_xlfn.TEXTSPLIT(P191,"/")</f>
        <v>theater</v>
      </c>
      <c r="R191" s="10" t="str">
        <v>plays</v>
      </c>
      <c r="S191" s="15">
        <f>(L191/86400)+DATE(1970,1,1)</f>
        <v>42433.25</v>
      </c>
      <c r="T191" s="15">
        <f>(M191/86400)+DATE(1970,1,1)</f>
        <v>42433.25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7">
        <f>(E192/D192)*100</f>
        <v>68.594594594594597</v>
      </c>
      <c r="G192" t="s">
        <v>14</v>
      </c>
      <c r="H192">
        <v>24</v>
      </c>
      <c r="I192" s="8">
        <f>IF(H192=0,0,E192/H192)</f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s="11" t="str" cm="1">
        <f t="array" ref="Q192:R192">_xlfn.TEXTSPLIT(P192,"/")</f>
        <v>theater</v>
      </c>
      <c r="R192" s="10" t="str">
        <v>plays</v>
      </c>
      <c r="S192" s="15">
        <f>(L192/86400)+DATE(1970,1,1)</f>
        <v>41429.208333333336</v>
      </c>
      <c r="T192" s="15">
        <f>(M192/86400)+DATE(1970,1,1)</f>
        <v>41430.208333333336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7">
        <f>(E193/D193)*100</f>
        <v>37.952380952380956</v>
      </c>
      <c r="G193" t="s">
        <v>14</v>
      </c>
      <c r="H193">
        <v>86</v>
      </c>
      <c r="I193" s="8">
        <f>IF(H193=0,0,E193/H193)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s="11" t="str" cm="1">
        <f t="array" ref="Q193:R193">_xlfn.TEXTSPLIT(P193,"/")</f>
        <v>theater</v>
      </c>
      <c r="R193" s="10" t="str">
        <v>plays</v>
      </c>
      <c r="S193" s="15">
        <f>(L193/86400)+DATE(1970,1,1)</f>
        <v>43536.208333333328</v>
      </c>
      <c r="T193" s="15">
        <f>(M193/86400)+DATE(1970,1,1)</f>
        <v>43539.208333333328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7">
        <f>(E194/D194)*100</f>
        <v>19.992957746478872</v>
      </c>
      <c r="G194" t="s">
        <v>14</v>
      </c>
      <c r="H194">
        <v>243</v>
      </c>
      <c r="I194" s="8">
        <f>IF(H194=0,0,E194/H194)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s="11" t="str" cm="1">
        <f t="array" ref="Q194:R194">_xlfn.TEXTSPLIT(P194,"/")</f>
        <v>music</v>
      </c>
      <c r="R194" s="10" t="str">
        <v>rock</v>
      </c>
      <c r="S194" s="15">
        <f>(L194/86400)+DATE(1970,1,1)</f>
        <v>41817.208333333336</v>
      </c>
      <c r="T194" s="15">
        <f>(M194/86400)+DATE(1970,1,1)</f>
        <v>41821.208333333336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7">
        <f>(E195/D195)*100</f>
        <v>45.636363636363633</v>
      </c>
      <c r="G195" t="s">
        <v>14</v>
      </c>
      <c r="H195">
        <v>65</v>
      </c>
      <c r="I195" s="8">
        <f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s="11" t="str" cm="1">
        <f t="array" ref="Q195:R195">_xlfn.TEXTSPLIT(P195,"/")</f>
        <v>music</v>
      </c>
      <c r="R195" s="10" t="str">
        <v>indie rock</v>
      </c>
      <c r="S195" s="15">
        <f>(L195/86400)+DATE(1970,1,1)</f>
        <v>43198.208333333328</v>
      </c>
      <c r="T195" s="15">
        <f>(M195/86400)+DATE(1970,1,1)</f>
        <v>43202.208333333328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7">
        <f>(E196/D196)*100</f>
        <v>122.7605633802817</v>
      </c>
      <c r="G196" t="s">
        <v>20</v>
      </c>
      <c r="H196">
        <v>126</v>
      </c>
      <c r="I196" s="8">
        <f>IF(H196=0,0,E196/H196)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s="11" t="str" cm="1">
        <f t="array" ref="Q196:R196">_xlfn.TEXTSPLIT(P196,"/")</f>
        <v>music</v>
      </c>
      <c r="R196" s="10" t="str">
        <v>metal</v>
      </c>
      <c r="S196" s="15">
        <f>(L196/86400)+DATE(1970,1,1)</f>
        <v>42261.208333333328</v>
      </c>
      <c r="T196" s="15">
        <f>(M196/86400)+DATE(1970,1,1)</f>
        <v>42277.208333333328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7">
        <f>(E197/D197)*100</f>
        <v>361.75316455696202</v>
      </c>
      <c r="G197" t="s">
        <v>20</v>
      </c>
      <c r="H197">
        <v>524</v>
      </c>
      <c r="I197" s="8">
        <f>IF(H197=0,0,E197/H197)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s="11" t="str" cm="1">
        <f t="array" ref="Q197:R197">_xlfn.TEXTSPLIT(P197,"/")</f>
        <v>music</v>
      </c>
      <c r="R197" s="10" t="str">
        <v>electric music</v>
      </c>
      <c r="S197" s="15">
        <f>(L197/86400)+DATE(1970,1,1)</f>
        <v>43310.208333333328</v>
      </c>
      <c r="T197" s="15">
        <f>(M197/86400)+DATE(1970,1,1)</f>
        <v>43317.208333333328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7">
        <f>(E198/D198)*100</f>
        <v>63.146341463414636</v>
      </c>
      <c r="G198" t="s">
        <v>14</v>
      </c>
      <c r="H198">
        <v>100</v>
      </c>
      <c r="I198" s="8">
        <f>IF(H198=0,0,E198/H198)</f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s="11" t="str" cm="1">
        <f t="array" ref="Q198:R198">_xlfn.TEXTSPLIT(P198,"/")</f>
        <v>technology</v>
      </c>
      <c r="R198" s="10" t="str">
        <v>wearables</v>
      </c>
      <c r="S198" s="15">
        <f>(L198/86400)+DATE(1970,1,1)</f>
        <v>42616.208333333328</v>
      </c>
      <c r="T198" s="15">
        <f>(M198/86400)+DATE(1970,1,1)</f>
        <v>42635.208333333328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7">
        <f>(E199/D199)*100</f>
        <v>298.20475319926874</v>
      </c>
      <c r="G199" t="s">
        <v>20</v>
      </c>
      <c r="H199">
        <v>1989</v>
      </c>
      <c r="I199" s="8">
        <f>IF(H199=0,0,E199/H199)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s="11" t="str" cm="1">
        <f t="array" ref="Q199:R199">_xlfn.TEXTSPLIT(P199,"/")</f>
        <v>film &amp; video</v>
      </c>
      <c r="R199" s="10" t="str">
        <v>drama</v>
      </c>
      <c r="S199" s="15">
        <f>(L199/86400)+DATE(1970,1,1)</f>
        <v>42909.208333333328</v>
      </c>
      <c r="T199" s="15">
        <f>(M199/86400)+DATE(1970,1,1)</f>
        <v>42923.208333333328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7">
        <f>(E200/D200)*100</f>
        <v>9.5585443037974684</v>
      </c>
      <c r="G200" t="s">
        <v>14</v>
      </c>
      <c r="H200">
        <v>168</v>
      </c>
      <c r="I200" s="8">
        <f>IF(H200=0,0,E200/H200)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s="11" t="str" cm="1">
        <f t="array" ref="Q200:R200">_xlfn.TEXTSPLIT(P200,"/")</f>
        <v>music</v>
      </c>
      <c r="R200" s="10" t="str">
        <v>electric music</v>
      </c>
      <c r="S200" s="15">
        <f>(L200/86400)+DATE(1970,1,1)</f>
        <v>40396.208333333336</v>
      </c>
      <c r="T200" s="15">
        <f>(M200/86400)+DATE(1970,1,1)</f>
        <v>40425.208333333336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7">
        <f>(E201/D201)*100</f>
        <v>53.777777777777779</v>
      </c>
      <c r="G201" t="s">
        <v>14</v>
      </c>
      <c r="H201">
        <v>13</v>
      </c>
      <c r="I201" s="8">
        <f>IF(H201=0,0,E201/H201)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s="11" t="str" cm="1">
        <f t="array" ref="Q201:R201">_xlfn.TEXTSPLIT(P201,"/")</f>
        <v>music</v>
      </c>
      <c r="R201" s="10" t="str">
        <v>rock</v>
      </c>
      <c r="S201" s="15">
        <f>(L201/86400)+DATE(1970,1,1)</f>
        <v>42192.208333333328</v>
      </c>
      <c r="T201" s="15">
        <f>(M201/86400)+DATE(1970,1,1)</f>
        <v>42196.208333333328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7">
        <f>(E202/D202)*100</f>
        <v>2</v>
      </c>
      <c r="G202" t="s">
        <v>14</v>
      </c>
      <c r="H202">
        <v>1</v>
      </c>
      <c r="I202" s="8">
        <f>IF(H202=0,0,E202/H202)</f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s="11" t="str" cm="1">
        <f t="array" ref="Q202:R202">_xlfn.TEXTSPLIT(P202,"/")</f>
        <v>theater</v>
      </c>
      <c r="R202" s="10" t="str">
        <v>plays</v>
      </c>
      <c r="S202" s="15">
        <f>(L202/86400)+DATE(1970,1,1)</f>
        <v>40262.208333333336</v>
      </c>
      <c r="T202" s="15">
        <f>(M202/86400)+DATE(1970,1,1)</f>
        <v>40273.208333333336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7">
        <f>(E203/D203)*100</f>
        <v>681.19047619047615</v>
      </c>
      <c r="G203" t="s">
        <v>20</v>
      </c>
      <c r="H203">
        <v>157</v>
      </c>
      <c r="I203" s="8">
        <f>IF(H203=0,0,E203/H203)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s="11" t="str" cm="1">
        <f t="array" ref="Q203:R203">_xlfn.TEXTSPLIT(P203,"/")</f>
        <v>technology</v>
      </c>
      <c r="R203" s="10" t="str">
        <v>web</v>
      </c>
      <c r="S203" s="15">
        <f>(L203/86400)+DATE(1970,1,1)</f>
        <v>41845.208333333336</v>
      </c>
      <c r="T203" s="15">
        <f>(M203/86400)+DATE(1970,1,1)</f>
        <v>41863.208333333336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7">
        <f>(E204/D204)*100</f>
        <v>78.831325301204828</v>
      </c>
      <c r="G204" t="s">
        <v>74</v>
      </c>
      <c r="H204">
        <v>82</v>
      </c>
      <c r="I204" s="8">
        <f>IF(H204=0,0,E204/H204)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s="11" t="str" cm="1">
        <f t="array" ref="Q204:R204">_xlfn.TEXTSPLIT(P204,"/")</f>
        <v>food</v>
      </c>
      <c r="R204" s="10" t="str">
        <v>food trucks</v>
      </c>
      <c r="S204" s="15">
        <f>(L204/86400)+DATE(1970,1,1)</f>
        <v>40818.208333333336</v>
      </c>
      <c r="T204" s="15">
        <f>(M204/86400)+DATE(1970,1,1)</f>
        <v>40822.208333333336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7">
        <f>(E205/D205)*100</f>
        <v>134.40792216817235</v>
      </c>
      <c r="G205" t="s">
        <v>20</v>
      </c>
      <c r="H205">
        <v>4498</v>
      </c>
      <c r="I205" s="8">
        <f>IF(H205=0,0,E205/H205)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s="11" t="str" cm="1">
        <f t="array" ref="Q205:R205">_xlfn.TEXTSPLIT(P205,"/")</f>
        <v>theater</v>
      </c>
      <c r="R205" s="10" t="str">
        <v>plays</v>
      </c>
      <c r="S205" s="15">
        <f>(L205/86400)+DATE(1970,1,1)</f>
        <v>42752.25</v>
      </c>
      <c r="T205" s="15">
        <f>(M205/86400)+DATE(1970,1,1)</f>
        <v>42754.25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7">
        <f>(E206/D206)*100</f>
        <v>3.3719999999999999</v>
      </c>
      <c r="G206" t="s">
        <v>14</v>
      </c>
      <c r="H206">
        <v>40</v>
      </c>
      <c r="I206" s="8">
        <f>IF(H206=0,0,E206/H206)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s="11" t="str" cm="1">
        <f t="array" ref="Q206:R206">_xlfn.TEXTSPLIT(P206,"/")</f>
        <v>music</v>
      </c>
      <c r="R206" s="10" t="str">
        <v>jazz</v>
      </c>
      <c r="S206" s="15">
        <f>(L206/86400)+DATE(1970,1,1)</f>
        <v>40636.208333333336</v>
      </c>
      <c r="T206" s="15">
        <f>(M206/86400)+DATE(1970,1,1)</f>
        <v>40646.208333333336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7">
        <f>(E207/D207)*100</f>
        <v>431.84615384615387</v>
      </c>
      <c r="G207" t="s">
        <v>20</v>
      </c>
      <c r="H207">
        <v>80</v>
      </c>
      <c r="I207" s="8">
        <f>IF(H207=0,0,E207/H207)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s="11" t="str" cm="1">
        <f t="array" ref="Q207:R207">_xlfn.TEXTSPLIT(P207,"/")</f>
        <v>theater</v>
      </c>
      <c r="R207" s="10" t="str">
        <v>plays</v>
      </c>
      <c r="S207" s="15">
        <f>(L207/86400)+DATE(1970,1,1)</f>
        <v>43390.208333333328</v>
      </c>
      <c r="T207" s="15">
        <f>(M207/86400)+DATE(1970,1,1)</f>
        <v>43402.208333333328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7">
        <f>(E208/D208)*100</f>
        <v>38.844444444444441</v>
      </c>
      <c r="G208" t="s">
        <v>74</v>
      </c>
      <c r="H208">
        <v>57</v>
      </c>
      <c r="I208" s="8">
        <f>IF(H208=0,0,E208/H208)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s="11" t="str" cm="1">
        <f t="array" ref="Q208:R208">_xlfn.TEXTSPLIT(P208,"/")</f>
        <v>publishing</v>
      </c>
      <c r="R208" s="10" t="str">
        <v>fiction</v>
      </c>
      <c r="S208" s="15">
        <f>(L208/86400)+DATE(1970,1,1)</f>
        <v>40236.25</v>
      </c>
      <c r="T208" s="15">
        <f>(M208/86400)+DATE(1970,1,1)</f>
        <v>40245.25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7">
        <f>(E209/D209)*100</f>
        <v>425.7</v>
      </c>
      <c r="G209" t="s">
        <v>20</v>
      </c>
      <c r="H209">
        <v>43</v>
      </c>
      <c r="I209" s="8">
        <f>IF(H209=0,0,E209/H209)</f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s="11" t="str" cm="1">
        <f t="array" ref="Q209:R209">_xlfn.TEXTSPLIT(P209,"/")</f>
        <v>music</v>
      </c>
      <c r="R209" s="10" t="str">
        <v>rock</v>
      </c>
      <c r="S209" s="15">
        <f>(L209/86400)+DATE(1970,1,1)</f>
        <v>43340.208333333328</v>
      </c>
      <c r="T209" s="15">
        <f>(M209/86400)+DATE(1970,1,1)</f>
        <v>43360.208333333328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7">
        <f>(E210/D210)*100</f>
        <v>101.12239715591672</v>
      </c>
      <c r="G210" t="s">
        <v>20</v>
      </c>
      <c r="H210">
        <v>2053</v>
      </c>
      <c r="I210" s="8">
        <f>IF(H210=0,0,E210/H210)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s="11" t="str" cm="1">
        <f t="array" ref="Q210:R210">_xlfn.TEXTSPLIT(P210,"/")</f>
        <v>film &amp; video</v>
      </c>
      <c r="R210" s="10" t="str">
        <v>documentary</v>
      </c>
      <c r="S210" s="15">
        <f>(L210/86400)+DATE(1970,1,1)</f>
        <v>43048.25</v>
      </c>
      <c r="T210" s="15">
        <f>(M210/86400)+DATE(1970,1,1)</f>
        <v>43072.25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7">
        <f>(E211/D211)*100</f>
        <v>21.188688946015425</v>
      </c>
      <c r="G211" t="s">
        <v>47</v>
      </c>
      <c r="H211">
        <v>808</v>
      </c>
      <c r="I211" s="8">
        <f>IF(H211=0,0,E211/H211)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s="11" t="str" cm="1">
        <f t="array" ref="Q211:R211">_xlfn.TEXTSPLIT(P211,"/")</f>
        <v>film &amp; video</v>
      </c>
      <c r="R211" s="10" t="str">
        <v>documentary</v>
      </c>
      <c r="S211" s="15">
        <f>(L211/86400)+DATE(1970,1,1)</f>
        <v>42496.208333333328</v>
      </c>
      <c r="T211" s="15">
        <f>(M211/86400)+DATE(1970,1,1)</f>
        <v>42503.208333333328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7">
        <f>(E212/D212)*100</f>
        <v>67.425531914893625</v>
      </c>
      <c r="G212" t="s">
        <v>14</v>
      </c>
      <c r="H212">
        <v>226</v>
      </c>
      <c r="I212" s="8">
        <f>IF(H212=0,0,E212/H212)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s="11" t="str" cm="1">
        <f t="array" ref="Q212:R212">_xlfn.TEXTSPLIT(P212,"/")</f>
        <v>film &amp; video</v>
      </c>
      <c r="R212" s="10" t="str">
        <v>science fiction</v>
      </c>
      <c r="S212" s="15">
        <f>(L212/86400)+DATE(1970,1,1)</f>
        <v>42797.25</v>
      </c>
      <c r="T212" s="15">
        <f>(M212/86400)+DATE(1970,1,1)</f>
        <v>42824.208333333328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7">
        <f>(E213/D213)*100</f>
        <v>94.923371647509583</v>
      </c>
      <c r="G213" t="s">
        <v>14</v>
      </c>
      <c r="H213">
        <v>1625</v>
      </c>
      <c r="I213" s="8">
        <f>IF(H213=0,0,E213/H213)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s="11" t="str" cm="1">
        <f t="array" ref="Q213:R213">_xlfn.TEXTSPLIT(P213,"/")</f>
        <v>theater</v>
      </c>
      <c r="R213" s="10" t="str">
        <v>plays</v>
      </c>
      <c r="S213" s="15">
        <f>(L213/86400)+DATE(1970,1,1)</f>
        <v>41513.208333333336</v>
      </c>
      <c r="T213" s="15">
        <f>(M213/86400)+DATE(1970,1,1)</f>
        <v>41537.208333333336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7">
        <f>(E214/D214)*100</f>
        <v>151.85185185185185</v>
      </c>
      <c r="G214" t="s">
        <v>20</v>
      </c>
      <c r="H214">
        <v>168</v>
      </c>
      <c r="I214" s="8">
        <f>IF(H214=0,0,E214/H214)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s="11" t="str" cm="1">
        <f t="array" ref="Q214:R214">_xlfn.TEXTSPLIT(P214,"/")</f>
        <v>theater</v>
      </c>
      <c r="R214" s="10" t="str">
        <v>plays</v>
      </c>
      <c r="S214" s="15">
        <f>(L214/86400)+DATE(1970,1,1)</f>
        <v>43814.25</v>
      </c>
      <c r="T214" s="15">
        <f>(M214/86400)+DATE(1970,1,1)</f>
        <v>43860.25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7">
        <f>(E215/D215)*100</f>
        <v>195.16382252559728</v>
      </c>
      <c r="G215" t="s">
        <v>20</v>
      </c>
      <c r="H215">
        <v>4289</v>
      </c>
      <c r="I215" s="8">
        <f>IF(H215=0,0,E215/H215)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s="11" t="str" cm="1">
        <f t="array" ref="Q215:R215">_xlfn.TEXTSPLIT(P215,"/")</f>
        <v>music</v>
      </c>
      <c r="R215" s="10" t="str">
        <v>indie rock</v>
      </c>
      <c r="S215" s="15">
        <f>(L215/86400)+DATE(1970,1,1)</f>
        <v>40488.208333333336</v>
      </c>
      <c r="T215" s="15">
        <f>(M215/86400)+DATE(1970,1,1)</f>
        <v>40496.25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7">
        <f>(E216/D216)*100</f>
        <v>1023.1428571428571</v>
      </c>
      <c r="G216" t="s">
        <v>20</v>
      </c>
      <c r="H216">
        <v>165</v>
      </c>
      <c r="I216" s="8">
        <f>IF(H216=0,0,E216/H216)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s="11" t="str" cm="1">
        <f t="array" ref="Q216:R216">_xlfn.TEXTSPLIT(P216,"/")</f>
        <v>music</v>
      </c>
      <c r="R216" s="10" t="str">
        <v>rock</v>
      </c>
      <c r="S216" s="15">
        <f>(L216/86400)+DATE(1970,1,1)</f>
        <v>40409.208333333336</v>
      </c>
      <c r="T216" s="15">
        <f>(M216/86400)+DATE(1970,1,1)</f>
        <v>40415.208333333336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7">
        <f>(E217/D217)*100</f>
        <v>3.841836734693878</v>
      </c>
      <c r="G217" t="s">
        <v>14</v>
      </c>
      <c r="H217">
        <v>143</v>
      </c>
      <c r="I217" s="8">
        <f>IF(H217=0,0,E217/H217)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s="11" t="str" cm="1">
        <f t="array" ref="Q217:R217">_xlfn.TEXTSPLIT(P217,"/")</f>
        <v>theater</v>
      </c>
      <c r="R217" s="10" t="str">
        <v>plays</v>
      </c>
      <c r="S217" s="15">
        <f>(L217/86400)+DATE(1970,1,1)</f>
        <v>43509.25</v>
      </c>
      <c r="T217" s="15">
        <f>(M217/86400)+DATE(1970,1,1)</f>
        <v>43511.25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7">
        <f>(E218/D218)*100</f>
        <v>155.07066557107643</v>
      </c>
      <c r="G218" t="s">
        <v>20</v>
      </c>
      <c r="H218">
        <v>1815</v>
      </c>
      <c r="I218" s="8">
        <f>IF(H218=0,0,E218/H218)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s="11" t="str" cm="1">
        <f t="array" ref="Q218:R218">_xlfn.TEXTSPLIT(P218,"/")</f>
        <v>theater</v>
      </c>
      <c r="R218" s="10" t="str">
        <v>plays</v>
      </c>
      <c r="S218" s="15">
        <f>(L218/86400)+DATE(1970,1,1)</f>
        <v>40869.25</v>
      </c>
      <c r="T218" s="15">
        <f>(M218/86400)+DATE(1970,1,1)</f>
        <v>40871.25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7">
        <f>(E219/D219)*100</f>
        <v>44.753477588871718</v>
      </c>
      <c r="G219" t="s">
        <v>14</v>
      </c>
      <c r="H219">
        <v>934</v>
      </c>
      <c r="I219" s="8">
        <f>IF(H219=0,0,E219/H219)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s="11" t="str" cm="1">
        <f t="array" ref="Q219:R219">_xlfn.TEXTSPLIT(P219,"/")</f>
        <v>film &amp; video</v>
      </c>
      <c r="R219" s="10" t="str">
        <v>science fiction</v>
      </c>
      <c r="S219" s="15">
        <f>(L219/86400)+DATE(1970,1,1)</f>
        <v>43583.208333333328</v>
      </c>
      <c r="T219" s="15">
        <f>(M219/86400)+DATE(1970,1,1)</f>
        <v>43592.208333333328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7">
        <f>(E220/D220)*100</f>
        <v>215.94736842105263</v>
      </c>
      <c r="G220" t="s">
        <v>20</v>
      </c>
      <c r="H220">
        <v>397</v>
      </c>
      <c r="I220" s="8">
        <f>IF(H220=0,0,E220/H220)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s="11" t="str" cm="1">
        <f t="array" ref="Q220:R220">_xlfn.TEXTSPLIT(P220,"/")</f>
        <v>film &amp; video</v>
      </c>
      <c r="R220" s="10" t="str">
        <v>shorts</v>
      </c>
      <c r="S220" s="15">
        <f>(L220/86400)+DATE(1970,1,1)</f>
        <v>40858.25</v>
      </c>
      <c r="T220" s="15">
        <f>(M220/86400)+DATE(1970,1,1)</f>
        <v>40892.25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7">
        <f>(E221/D221)*100</f>
        <v>332.12709832134288</v>
      </c>
      <c r="G221" t="s">
        <v>20</v>
      </c>
      <c r="H221">
        <v>1539</v>
      </c>
      <c r="I221" s="8">
        <f>IF(H221=0,0,E221/H221)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s="11" t="str" cm="1">
        <f t="array" ref="Q221:R221">_xlfn.TEXTSPLIT(P221,"/")</f>
        <v>film &amp; video</v>
      </c>
      <c r="R221" s="10" t="str">
        <v>animation</v>
      </c>
      <c r="S221" s="15">
        <f>(L221/86400)+DATE(1970,1,1)</f>
        <v>41137.208333333336</v>
      </c>
      <c r="T221" s="15">
        <f>(M221/86400)+DATE(1970,1,1)</f>
        <v>41149.208333333336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7">
        <f>(E222/D222)*100</f>
        <v>8.4430379746835449</v>
      </c>
      <c r="G222" t="s">
        <v>14</v>
      </c>
      <c r="H222">
        <v>17</v>
      </c>
      <c r="I222" s="8">
        <f>IF(H222=0,0,E222/H222)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s="11" t="str" cm="1">
        <f t="array" ref="Q222:R222">_xlfn.TEXTSPLIT(P222,"/")</f>
        <v>theater</v>
      </c>
      <c r="R222" s="10" t="str">
        <v>plays</v>
      </c>
      <c r="S222" s="15">
        <f>(L222/86400)+DATE(1970,1,1)</f>
        <v>40725.208333333336</v>
      </c>
      <c r="T222" s="15">
        <f>(M222/86400)+DATE(1970,1,1)</f>
        <v>40743.208333333336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7">
        <f>(E223/D223)*100</f>
        <v>98.625514403292186</v>
      </c>
      <c r="G223" t="s">
        <v>14</v>
      </c>
      <c r="H223">
        <v>2179</v>
      </c>
      <c r="I223" s="8">
        <f>IF(H223=0,0,E223/H223)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s="11" t="str" cm="1">
        <f t="array" ref="Q223:R223">_xlfn.TEXTSPLIT(P223,"/")</f>
        <v>food</v>
      </c>
      <c r="R223" s="10" t="str">
        <v>food trucks</v>
      </c>
      <c r="S223" s="15">
        <f>(L223/86400)+DATE(1970,1,1)</f>
        <v>41081.208333333336</v>
      </c>
      <c r="T223" s="15">
        <f>(M223/86400)+DATE(1970,1,1)</f>
        <v>41083.208333333336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7">
        <f>(E224/D224)*100</f>
        <v>137.97916666666669</v>
      </c>
      <c r="G224" t="s">
        <v>20</v>
      </c>
      <c r="H224">
        <v>138</v>
      </c>
      <c r="I224" s="8">
        <f>IF(H224=0,0,E224/H224)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s="11" t="str" cm="1">
        <f t="array" ref="Q224:R224">_xlfn.TEXTSPLIT(P224,"/")</f>
        <v>photography</v>
      </c>
      <c r="R224" s="10" t="str">
        <v>photography books</v>
      </c>
      <c r="S224" s="15">
        <f>(L224/86400)+DATE(1970,1,1)</f>
        <v>41914.208333333336</v>
      </c>
      <c r="T224" s="15">
        <f>(M224/86400)+DATE(1970,1,1)</f>
        <v>41915.208333333336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7">
        <f>(E225/D225)*100</f>
        <v>93.81099656357388</v>
      </c>
      <c r="G225" t="s">
        <v>14</v>
      </c>
      <c r="H225">
        <v>931</v>
      </c>
      <c r="I225" s="8">
        <f>IF(H225=0,0,E225/H225)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s="11" t="str" cm="1">
        <f t="array" ref="Q225:R225">_xlfn.TEXTSPLIT(P225,"/")</f>
        <v>theater</v>
      </c>
      <c r="R225" s="10" t="str">
        <v>plays</v>
      </c>
      <c r="S225" s="15">
        <f>(L225/86400)+DATE(1970,1,1)</f>
        <v>42445.208333333328</v>
      </c>
      <c r="T225" s="15">
        <f>(M225/86400)+DATE(1970,1,1)</f>
        <v>42459.208333333328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7">
        <f>(E226/D226)*100</f>
        <v>403.63930885529157</v>
      </c>
      <c r="G226" t="s">
        <v>20</v>
      </c>
      <c r="H226">
        <v>3594</v>
      </c>
      <c r="I226" s="8">
        <f>IF(H226=0,0,E226/H226)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s="11" t="str" cm="1">
        <f t="array" ref="Q226:R226">_xlfn.TEXTSPLIT(P226,"/")</f>
        <v>film &amp; video</v>
      </c>
      <c r="R226" s="10" t="str">
        <v>science fiction</v>
      </c>
      <c r="S226" s="15">
        <f>(L226/86400)+DATE(1970,1,1)</f>
        <v>41906.208333333336</v>
      </c>
      <c r="T226" s="15">
        <f>(M226/86400)+DATE(1970,1,1)</f>
        <v>41951.25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7">
        <f>(E227/D227)*100</f>
        <v>260.1740412979351</v>
      </c>
      <c r="G227" t="s">
        <v>20</v>
      </c>
      <c r="H227">
        <v>5880</v>
      </c>
      <c r="I227" s="8">
        <f>IF(H227=0,0,E227/H227)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s="11" t="str" cm="1">
        <f t="array" ref="Q227:R227">_xlfn.TEXTSPLIT(P227,"/")</f>
        <v>music</v>
      </c>
      <c r="R227" s="10" t="str">
        <v>rock</v>
      </c>
      <c r="S227" s="15">
        <f>(L227/86400)+DATE(1970,1,1)</f>
        <v>41762.208333333336</v>
      </c>
      <c r="T227" s="15">
        <f>(M227/86400)+DATE(1970,1,1)</f>
        <v>41762.208333333336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7">
        <f>(E228/D228)*100</f>
        <v>366.63333333333333</v>
      </c>
      <c r="G228" t="s">
        <v>20</v>
      </c>
      <c r="H228">
        <v>112</v>
      </c>
      <c r="I228" s="8">
        <f>IF(H228=0,0,E228/H228)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s="11" t="str" cm="1">
        <f t="array" ref="Q228:R228">_xlfn.TEXTSPLIT(P228,"/")</f>
        <v>photography</v>
      </c>
      <c r="R228" s="10" t="str">
        <v>photography books</v>
      </c>
      <c r="S228" s="15">
        <f>(L228/86400)+DATE(1970,1,1)</f>
        <v>40276.208333333336</v>
      </c>
      <c r="T228" s="15">
        <f>(M228/86400)+DATE(1970,1,1)</f>
        <v>40313.208333333336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7">
        <f>(E229/D229)*100</f>
        <v>168.72085385878489</v>
      </c>
      <c r="G229" t="s">
        <v>20</v>
      </c>
      <c r="H229">
        <v>943</v>
      </c>
      <c r="I229" s="8">
        <f>IF(H229=0,0,E229/H229)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s="11" t="str" cm="1">
        <f t="array" ref="Q229:R229">_xlfn.TEXTSPLIT(P229,"/")</f>
        <v>games</v>
      </c>
      <c r="R229" s="10" t="str">
        <v>mobile games</v>
      </c>
      <c r="S229" s="15">
        <f>(L229/86400)+DATE(1970,1,1)</f>
        <v>42139.208333333328</v>
      </c>
      <c r="T229" s="15">
        <f>(M229/86400)+DATE(1970,1,1)</f>
        <v>42145.208333333328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7">
        <f>(E230/D230)*100</f>
        <v>119.90717911530093</v>
      </c>
      <c r="G230" t="s">
        <v>20</v>
      </c>
      <c r="H230">
        <v>2468</v>
      </c>
      <c r="I230" s="8">
        <f>IF(H230=0,0,E230/H230)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s="11" t="str" cm="1">
        <f t="array" ref="Q230:R230">_xlfn.TEXTSPLIT(P230,"/")</f>
        <v>film &amp; video</v>
      </c>
      <c r="R230" s="10" t="str">
        <v>animation</v>
      </c>
      <c r="S230" s="15">
        <f>(L230/86400)+DATE(1970,1,1)</f>
        <v>42613.208333333328</v>
      </c>
      <c r="T230" s="15">
        <f>(M230/86400)+DATE(1970,1,1)</f>
        <v>42638.208333333328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7">
        <f>(E231/D231)*100</f>
        <v>193.68925233644859</v>
      </c>
      <c r="G231" t="s">
        <v>20</v>
      </c>
      <c r="H231">
        <v>2551</v>
      </c>
      <c r="I231" s="8">
        <f>IF(H231=0,0,E231/H231)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s="11" t="str" cm="1">
        <f t="array" ref="Q231:R231">_xlfn.TEXTSPLIT(P231,"/")</f>
        <v>games</v>
      </c>
      <c r="R231" s="10" t="str">
        <v>mobile games</v>
      </c>
      <c r="S231" s="15">
        <f>(L231/86400)+DATE(1970,1,1)</f>
        <v>42887.208333333328</v>
      </c>
      <c r="T231" s="15">
        <f>(M231/86400)+DATE(1970,1,1)</f>
        <v>42935.208333333328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7">
        <f>(E232/D232)*100</f>
        <v>420.16666666666669</v>
      </c>
      <c r="G232" t="s">
        <v>20</v>
      </c>
      <c r="H232">
        <v>101</v>
      </c>
      <c r="I232" s="8">
        <f>IF(H232=0,0,E232/H232)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s="11" t="str" cm="1">
        <f t="array" ref="Q232:R232">_xlfn.TEXTSPLIT(P232,"/")</f>
        <v>games</v>
      </c>
      <c r="R232" s="10" t="str">
        <v>video games</v>
      </c>
      <c r="S232" s="15">
        <f>(L232/86400)+DATE(1970,1,1)</f>
        <v>43805.25</v>
      </c>
      <c r="T232" s="15">
        <f>(M232/86400)+DATE(1970,1,1)</f>
        <v>43805.25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7">
        <f>(E233/D233)*100</f>
        <v>76.708333333333329</v>
      </c>
      <c r="G233" t="s">
        <v>74</v>
      </c>
      <c r="H233">
        <v>67</v>
      </c>
      <c r="I233" s="8">
        <f>IF(H233=0,0,E233/H233)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s="11" t="str" cm="1">
        <f t="array" ref="Q233:R233">_xlfn.TEXTSPLIT(P233,"/")</f>
        <v>theater</v>
      </c>
      <c r="R233" s="10" t="str">
        <v>plays</v>
      </c>
      <c r="S233" s="15">
        <f>(L233/86400)+DATE(1970,1,1)</f>
        <v>41415.208333333336</v>
      </c>
      <c r="T233" s="15">
        <f>(M233/86400)+DATE(1970,1,1)</f>
        <v>41473.208333333336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7">
        <f>(E234/D234)*100</f>
        <v>171.26470588235293</v>
      </c>
      <c r="G234" t="s">
        <v>20</v>
      </c>
      <c r="H234">
        <v>92</v>
      </c>
      <c r="I234" s="8">
        <f>IF(H234=0,0,E234/H234)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s="11" t="str" cm="1">
        <f t="array" ref="Q234:R234">_xlfn.TEXTSPLIT(P234,"/")</f>
        <v>theater</v>
      </c>
      <c r="R234" s="10" t="str">
        <v>plays</v>
      </c>
      <c r="S234" s="15">
        <f>(L234/86400)+DATE(1970,1,1)</f>
        <v>42576.208333333328</v>
      </c>
      <c r="T234" s="15">
        <f>(M234/86400)+DATE(1970,1,1)</f>
        <v>42577.208333333328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7">
        <f>(E235/D235)*100</f>
        <v>157.89473684210526</v>
      </c>
      <c r="G235" t="s">
        <v>20</v>
      </c>
      <c r="H235">
        <v>62</v>
      </c>
      <c r="I235" s="8">
        <f>IF(H235=0,0,E235/H235)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s="11" t="str" cm="1">
        <f t="array" ref="Q235:R235">_xlfn.TEXTSPLIT(P235,"/")</f>
        <v>film &amp; video</v>
      </c>
      <c r="R235" s="10" t="str">
        <v>animation</v>
      </c>
      <c r="S235" s="15">
        <f>(L235/86400)+DATE(1970,1,1)</f>
        <v>40706.208333333336</v>
      </c>
      <c r="T235" s="15">
        <f>(M235/86400)+DATE(1970,1,1)</f>
        <v>40722.208333333336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7">
        <f>(E236/D236)*100</f>
        <v>109.08</v>
      </c>
      <c r="G236" t="s">
        <v>20</v>
      </c>
      <c r="H236">
        <v>149</v>
      </c>
      <c r="I236" s="8">
        <f>IF(H236=0,0,E236/H236)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s="11" t="str" cm="1">
        <f t="array" ref="Q236:R236">_xlfn.TEXTSPLIT(P236,"/")</f>
        <v>games</v>
      </c>
      <c r="R236" s="10" t="str">
        <v>video games</v>
      </c>
      <c r="S236" s="15">
        <f>(L236/86400)+DATE(1970,1,1)</f>
        <v>42969.208333333328</v>
      </c>
      <c r="T236" s="15">
        <f>(M236/86400)+DATE(1970,1,1)</f>
        <v>42976.208333333328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7">
        <f>(E237/D237)*100</f>
        <v>41.732558139534881</v>
      </c>
      <c r="G237" t="s">
        <v>14</v>
      </c>
      <c r="H237">
        <v>92</v>
      </c>
      <c r="I237" s="8">
        <f>IF(H237=0,0,E237/H237)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s="11" t="str" cm="1">
        <f t="array" ref="Q237:R237">_xlfn.TEXTSPLIT(P237,"/")</f>
        <v>film &amp; video</v>
      </c>
      <c r="R237" s="10" t="str">
        <v>animation</v>
      </c>
      <c r="S237" s="15">
        <f>(L237/86400)+DATE(1970,1,1)</f>
        <v>42779.25</v>
      </c>
      <c r="T237" s="15">
        <f>(M237/86400)+DATE(1970,1,1)</f>
        <v>42784.25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7">
        <f>(E238/D238)*100</f>
        <v>10.944303797468354</v>
      </c>
      <c r="G238" t="s">
        <v>14</v>
      </c>
      <c r="H238">
        <v>57</v>
      </c>
      <c r="I238" s="8">
        <f>IF(H238=0,0,E238/H238)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s="11" t="str" cm="1">
        <f t="array" ref="Q238:R238">_xlfn.TEXTSPLIT(P238,"/")</f>
        <v>music</v>
      </c>
      <c r="R238" s="10" t="str">
        <v>rock</v>
      </c>
      <c r="S238" s="15">
        <f>(L238/86400)+DATE(1970,1,1)</f>
        <v>43641.208333333328</v>
      </c>
      <c r="T238" s="15">
        <f>(M238/86400)+DATE(1970,1,1)</f>
        <v>43648.208333333328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7">
        <f>(E239/D239)*100</f>
        <v>159.3763440860215</v>
      </c>
      <c r="G239" t="s">
        <v>20</v>
      </c>
      <c r="H239">
        <v>329</v>
      </c>
      <c r="I239" s="8">
        <f>IF(H239=0,0,E239/H239)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s="11" t="str" cm="1">
        <f t="array" ref="Q239:R239">_xlfn.TEXTSPLIT(P239,"/")</f>
        <v>film &amp; video</v>
      </c>
      <c r="R239" s="10" t="str">
        <v>animation</v>
      </c>
      <c r="S239" s="15">
        <f>(L239/86400)+DATE(1970,1,1)</f>
        <v>41754.208333333336</v>
      </c>
      <c r="T239" s="15">
        <f>(M239/86400)+DATE(1970,1,1)</f>
        <v>41756.208333333336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7">
        <f>(E240/D240)*100</f>
        <v>422.41666666666669</v>
      </c>
      <c r="G240" t="s">
        <v>20</v>
      </c>
      <c r="H240">
        <v>97</v>
      </c>
      <c r="I240" s="8">
        <f>IF(H240=0,0,E240/H240)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s="11" t="str" cm="1">
        <f t="array" ref="Q240:R240">_xlfn.TEXTSPLIT(P240,"/")</f>
        <v>theater</v>
      </c>
      <c r="R240" s="10" t="str">
        <v>plays</v>
      </c>
      <c r="S240" s="15">
        <f>(L240/86400)+DATE(1970,1,1)</f>
        <v>43083.25</v>
      </c>
      <c r="T240" s="15">
        <f>(M240/86400)+DATE(1970,1,1)</f>
        <v>43108.25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7">
        <f>(E241/D241)*100</f>
        <v>97.71875</v>
      </c>
      <c r="G241" t="s">
        <v>14</v>
      </c>
      <c r="H241">
        <v>41</v>
      </c>
      <c r="I241" s="8">
        <f>IF(H241=0,0,E241/H241)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s="11" t="str" cm="1">
        <f t="array" ref="Q241:R241">_xlfn.TEXTSPLIT(P241,"/")</f>
        <v>technology</v>
      </c>
      <c r="R241" s="10" t="str">
        <v>wearables</v>
      </c>
      <c r="S241" s="15">
        <f>(L241/86400)+DATE(1970,1,1)</f>
        <v>42245.208333333328</v>
      </c>
      <c r="T241" s="15">
        <f>(M241/86400)+DATE(1970,1,1)</f>
        <v>42249.208333333328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7">
        <f>(E242/D242)*100</f>
        <v>418.78911564625849</v>
      </c>
      <c r="G242" t="s">
        <v>20</v>
      </c>
      <c r="H242">
        <v>1784</v>
      </c>
      <c r="I242" s="8">
        <f>IF(H242=0,0,E242/H242)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s="11" t="str" cm="1">
        <f t="array" ref="Q242:R242">_xlfn.TEXTSPLIT(P242,"/")</f>
        <v>theater</v>
      </c>
      <c r="R242" s="10" t="str">
        <v>plays</v>
      </c>
      <c r="S242" s="15">
        <f>(L242/86400)+DATE(1970,1,1)</f>
        <v>40396.208333333336</v>
      </c>
      <c r="T242" s="15">
        <f>(M242/86400)+DATE(1970,1,1)</f>
        <v>40397.208333333336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7">
        <f>(E243/D243)*100</f>
        <v>101.91632047477745</v>
      </c>
      <c r="G243" t="s">
        <v>20</v>
      </c>
      <c r="H243">
        <v>1684</v>
      </c>
      <c r="I243" s="8">
        <f>IF(H243=0,0,E243/H243)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s="11" t="str" cm="1">
        <f t="array" ref="Q243:R243">_xlfn.TEXTSPLIT(P243,"/")</f>
        <v>publishing</v>
      </c>
      <c r="R243" s="10" t="str">
        <v>nonfiction</v>
      </c>
      <c r="S243" s="15">
        <f>(L243/86400)+DATE(1970,1,1)</f>
        <v>41742.208333333336</v>
      </c>
      <c r="T243" s="15">
        <f>(M243/86400)+DATE(1970,1,1)</f>
        <v>41752.208333333336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7">
        <f>(E244/D244)*100</f>
        <v>127.72619047619047</v>
      </c>
      <c r="G244" t="s">
        <v>20</v>
      </c>
      <c r="H244">
        <v>250</v>
      </c>
      <c r="I244" s="8">
        <f>IF(H244=0,0,E244/H244)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s="11" t="str" cm="1">
        <f t="array" ref="Q244:R244">_xlfn.TEXTSPLIT(P244,"/")</f>
        <v>music</v>
      </c>
      <c r="R244" s="10" t="str">
        <v>rock</v>
      </c>
      <c r="S244" s="15">
        <f>(L244/86400)+DATE(1970,1,1)</f>
        <v>42865.208333333328</v>
      </c>
      <c r="T244" s="15">
        <f>(M244/86400)+DATE(1970,1,1)</f>
        <v>42875.208333333328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7">
        <f>(E245/D245)*100</f>
        <v>445.21739130434781</v>
      </c>
      <c r="G245" t="s">
        <v>20</v>
      </c>
      <c r="H245">
        <v>238</v>
      </c>
      <c r="I245" s="8">
        <f>IF(H245=0,0,E245/H245)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s="11" t="str" cm="1">
        <f t="array" ref="Q245:R245">_xlfn.TEXTSPLIT(P245,"/")</f>
        <v>theater</v>
      </c>
      <c r="R245" s="10" t="str">
        <v>plays</v>
      </c>
      <c r="S245" s="15">
        <f>(L245/86400)+DATE(1970,1,1)</f>
        <v>43163.25</v>
      </c>
      <c r="T245" s="15">
        <f>(M245/86400)+DATE(1970,1,1)</f>
        <v>43166.25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7">
        <f>(E246/D246)*100</f>
        <v>569.71428571428578</v>
      </c>
      <c r="G246" t="s">
        <v>20</v>
      </c>
      <c r="H246">
        <v>53</v>
      </c>
      <c r="I246" s="8">
        <f>IF(H246=0,0,E246/H246)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s="11" t="str" cm="1">
        <f t="array" ref="Q246:R246">_xlfn.TEXTSPLIT(P246,"/")</f>
        <v>theater</v>
      </c>
      <c r="R246" s="10" t="str">
        <v>plays</v>
      </c>
      <c r="S246" s="15">
        <f>(L246/86400)+DATE(1970,1,1)</f>
        <v>41834.208333333336</v>
      </c>
      <c r="T246" s="15">
        <f>(M246/86400)+DATE(1970,1,1)</f>
        <v>41886.208333333336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7">
        <f>(E247/D247)*100</f>
        <v>509.34482758620686</v>
      </c>
      <c r="G247" t="s">
        <v>20</v>
      </c>
      <c r="H247">
        <v>214</v>
      </c>
      <c r="I247" s="8">
        <f>IF(H247=0,0,E247/H247)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s="11" t="str" cm="1">
        <f t="array" ref="Q247:R247">_xlfn.TEXTSPLIT(P247,"/")</f>
        <v>theater</v>
      </c>
      <c r="R247" s="10" t="str">
        <v>plays</v>
      </c>
      <c r="S247" s="15">
        <f>(L247/86400)+DATE(1970,1,1)</f>
        <v>41736.208333333336</v>
      </c>
      <c r="T247" s="15">
        <f>(M247/86400)+DATE(1970,1,1)</f>
        <v>41737.208333333336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7">
        <f>(E248/D248)*100</f>
        <v>325.5333333333333</v>
      </c>
      <c r="G248" t="s">
        <v>20</v>
      </c>
      <c r="H248">
        <v>222</v>
      </c>
      <c r="I248" s="8">
        <f>IF(H248=0,0,E248/H248)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s="11" t="str" cm="1">
        <f t="array" ref="Q248:R248">_xlfn.TEXTSPLIT(P248,"/")</f>
        <v>technology</v>
      </c>
      <c r="R248" s="10" t="str">
        <v>web</v>
      </c>
      <c r="S248" s="15">
        <f>(L248/86400)+DATE(1970,1,1)</f>
        <v>41491.208333333336</v>
      </c>
      <c r="T248" s="15">
        <f>(M248/86400)+DATE(1970,1,1)</f>
        <v>41495.208333333336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7">
        <f>(E249/D249)*100</f>
        <v>932.61616161616166</v>
      </c>
      <c r="G249" t="s">
        <v>20</v>
      </c>
      <c r="H249">
        <v>1884</v>
      </c>
      <c r="I249" s="8">
        <f>IF(H249=0,0,E249/H249)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s="11" t="str" cm="1">
        <f t="array" ref="Q249:R249">_xlfn.TEXTSPLIT(P249,"/")</f>
        <v>publishing</v>
      </c>
      <c r="R249" s="10" t="str">
        <v>fiction</v>
      </c>
      <c r="S249" s="15">
        <f>(L249/86400)+DATE(1970,1,1)</f>
        <v>42726.25</v>
      </c>
      <c r="T249" s="15">
        <f>(M249/86400)+DATE(1970,1,1)</f>
        <v>42741.25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7">
        <f>(E250/D250)*100</f>
        <v>211.33870967741933</v>
      </c>
      <c r="G250" t="s">
        <v>20</v>
      </c>
      <c r="H250">
        <v>218</v>
      </c>
      <c r="I250" s="8">
        <f>IF(H250=0,0,E250/H250)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s="11" t="str" cm="1">
        <f t="array" ref="Q250:R250">_xlfn.TEXTSPLIT(P250,"/")</f>
        <v>games</v>
      </c>
      <c r="R250" s="10" t="str">
        <v>mobile games</v>
      </c>
      <c r="S250" s="15">
        <f>(L250/86400)+DATE(1970,1,1)</f>
        <v>42004.25</v>
      </c>
      <c r="T250" s="15">
        <f>(M250/86400)+DATE(1970,1,1)</f>
        <v>42009.25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7">
        <f>(E251/D251)*100</f>
        <v>273.32520325203251</v>
      </c>
      <c r="G251" t="s">
        <v>20</v>
      </c>
      <c r="H251">
        <v>6465</v>
      </c>
      <c r="I251" s="8">
        <f>IF(H251=0,0,E251/H251)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s="11" t="str" cm="1">
        <f t="array" ref="Q251:R251">_xlfn.TEXTSPLIT(P251,"/")</f>
        <v>publishing</v>
      </c>
      <c r="R251" s="10" t="str">
        <v>translations</v>
      </c>
      <c r="S251" s="15">
        <f>(L251/86400)+DATE(1970,1,1)</f>
        <v>42006.25</v>
      </c>
      <c r="T251" s="15">
        <f>(M251/86400)+DATE(1970,1,1)</f>
        <v>42013.25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7">
        <f>(E252/D252)*100</f>
        <v>3</v>
      </c>
      <c r="G252" t="s">
        <v>14</v>
      </c>
      <c r="H252">
        <v>1</v>
      </c>
      <c r="I252" s="8">
        <f>IF(H252=0,0,E252/H252)</f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s="11" t="str" cm="1">
        <f t="array" ref="Q252:R252">_xlfn.TEXTSPLIT(P252,"/")</f>
        <v>music</v>
      </c>
      <c r="R252" s="10" t="str">
        <v>rock</v>
      </c>
      <c r="S252" s="15">
        <f>(L252/86400)+DATE(1970,1,1)</f>
        <v>40203.25</v>
      </c>
      <c r="T252" s="15">
        <f>(M252/86400)+DATE(1970,1,1)</f>
        <v>40238.25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7">
        <f>(E253/D253)*100</f>
        <v>54.084507042253513</v>
      </c>
      <c r="G253" t="s">
        <v>14</v>
      </c>
      <c r="H253">
        <v>101</v>
      </c>
      <c r="I253" s="8">
        <f>IF(H253=0,0,E253/H253)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s="11" t="str" cm="1">
        <f t="array" ref="Q253:R253">_xlfn.TEXTSPLIT(P253,"/")</f>
        <v>theater</v>
      </c>
      <c r="R253" s="10" t="str">
        <v>plays</v>
      </c>
      <c r="S253" s="15">
        <f>(L253/86400)+DATE(1970,1,1)</f>
        <v>41252.25</v>
      </c>
      <c r="T253" s="15">
        <f>(M253/86400)+DATE(1970,1,1)</f>
        <v>41254.25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7">
        <f>(E254/D254)*100</f>
        <v>626.29999999999995</v>
      </c>
      <c r="G254" t="s">
        <v>20</v>
      </c>
      <c r="H254">
        <v>59</v>
      </c>
      <c r="I254" s="8">
        <f>IF(H254=0,0,E254/H254)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s="11" t="str" cm="1">
        <f t="array" ref="Q254:R254">_xlfn.TEXTSPLIT(P254,"/")</f>
        <v>theater</v>
      </c>
      <c r="R254" s="10" t="str">
        <v>plays</v>
      </c>
      <c r="S254" s="15">
        <f>(L254/86400)+DATE(1970,1,1)</f>
        <v>41572.208333333336</v>
      </c>
      <c r="T254" s="15">
        <f>(M254/86400)+DATE(1970,1,1)</f>
        <v>41577.208333333336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7">
        <f>(E255/D255)*100</f>
        <v>89.021399176954731</v>
      </c>
      <c r="G255" t="s">
        <v>14</v>
      </c>
      <c r="H255">
        <v>1335</v>
      </c>
      <c r="I255" s="8">
        <f>IF(H255=0,0,E255/H255)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s="11" t="str" cm="1">
        <f t="array" ref="Q255:R255">_xlfn.TEXTSPLIT(P255,"/")</f>
        <v>film &amp; video</v>
      </c>
      <c r="R255" s="10" t="str">
        <v>drama</v>
      </c>
      <c r="S255" s="15">
        <f>(L255/86400)+DATE(1970,1,1)</f>
        <v>40641.208333333336</v>
      </c>
      <c r="T255" s="15">
        <f>(M255/86400)+DATE(1970,1,1)</f>
        <v>40653.208333333336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7">
        <f>(E256/D256)*100</f>
        <v>184.89130434782609</v>
      </c>
      <c r="G256" t="s">
        <v>20</v>
      </c>
      <c r="H256">
        <v>88</v>
      </c>
      <c r="I256" s="8">
        <f>IF(H256=0,0,E256/H256)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s="11" t="str" cm="1">
        <f t="array" ref="Q256:R256">_xlfn.TEXTSPLIT(P256,"/")</f>
        <v>publishing</v>
      </c>
      <c r="R256" s="10" t="str">
        <v>nonfiction</v>
      </c>
      <c r="S256" s="15">
        <f>(L256/86400)+DATE(1970,1,1)</f>
        <v>42787.25</v>
      </c>
      <c r="T256" s="15">
        <f>(M256/86400)+DATE(1970,1,1)</f>
        <v>42789.25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7">
        <f>(E257/D257)*100</f>
        <v>120.16770186335404</v>
      </c>
      <c r="G257" t="s">
        <v>20</v>
      </c>
      <c r="H257">
        <v>1697</v>
      </c>
      <c r="I257" s="8">
        <f>IF(H257=0,0,E257/H257)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s="11" t="str" cm="1">
        <f t="array" ref="Q257:R257">_xlfn.TEXTSPLIT(P257,"/")</f>
        <v>music</v>
      </c>
      <c r="R257" s="10" t="str">
        <v>rock</v>
      </c>
      <c r="S257" s="15">
        <f>(L257/86400)+DATE(1970,1,1)</f>
        <v>40590.25</v>
      </c>
      <c r="T257" s="15">
        <f>(M257/86400)+DATE(1970,1,1)</f>
        <v>40595.25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7">
        <f>(E258/D258)*100</f>
        <v>23.390243902439025</v>
      </c>
      <c r="G258" t="s">
        <v>14</v>
      </c>
      <c r="H258">
        <v>15</v>
      </c>
      <c r="I258" s="8">
        <f>IF(H258=0,0,E258/H258)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s="11" t="str" cm="1">
        <f t="array" ref="Q258:R258">_xlfn.TEXTSPLIT(P258,"/")</f>
        <v>music</v>
      </c>
      <c r="R258" s="10" t="str">
        <v>rock</v>
      </c>
      <c r="S258" s="15">
        <f>(L258/86400)+DATE(1970,1,1)</f>
        <v>42393.25</v>
      </c>
      <c r="T258" s="15">
        <f>(M258/86400)+DATE(1970,1,1)</f>
        <v>42430.25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7">
        <f>(E259/D259)*100</f>
        <v>146</v>
      </c>
      <c r="G259" t="s">
        <v>20</v>
      </c>
      <c r="H259">
        <v>92</v>
      </c>
      <c r="I259" s="8">
        <f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s="11" t="str" cm="1">
        <f t="array" ref="Q259:R259">_xlfn.TEXTSPLIT(P259,"/")</f>
        <v>theater</v>
      </c>
      <c r="R259" s="10" t="str">
        <v>plays</v>
      </c>
      <c r="S259" s="15">
        <f>(L259/86400)+DATE(1970,1,1)</f>
        <v>41338.25</v>
      </c>
      <c r="T259" s="15">
        <f>(M259/86400)+DATE(1970,1,1)</f>
        <v>41352.208333333336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7">
        <f>(E260/D260)*100</f>
        <v>268.48</v>
      </c>
      <c r="G260" t="s">
        <v>20</v>
      </c>
      <c r="H260">
        <v>186</v>
      </c>
      <c r="I260" s="8">
        <f>IF(H260=0,0,E260/H260)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s="11" t="str" cm="1">
        <f t="array" ref="Q260:R260">_xlfn.TEXTSPLIT(P260,"/")</f>
        <v>theater</v>
      </c>
      <c r="R260" s="10" t="str">
        <v>plays</v>
      </c>
      <c r="S260" s="15">
        <f>(L260/86400)+DATE(1970,1,1)</f>
        <v>42712.25</v>
      </c>
      <c r="T260" s="15">
        <f>(M260/86400)+DATE(1970,1,1)</f>
        <v>42732.25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7">
        <f>(E261/D261)*100</f>
        <v>597.5</v>
      </c>
      <c r="G261" t="s">
        <v>20</v>
      </c>
      <c r="H261">
        <v>138</v>
      </c>
      <c r="I261" s="8">
        <f>IF(H261=0,0,E261/H261)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s="11" t="str" cm="1">
        <f t="array" ref="Q261:R261">_xlfn.TEXTSPLIT(P261,"/")</f>
        <v>photography</v>
      </c>
      <c r="R261" s="10" t="str">
        <v>photography books</v>
      </c>
      <c r="S261" s="15">
        <f>(L261/86400)+DATE(1970,1,1)</f>
        <v>41251.25</v>
      </c>
      <c r="T261" s="15">
        <f>(M261/86400)+DATE(1970,1,1)</f>
        <v>41270.25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7">
        <f>(E262/D262)*100</f>
        <v>157.69841269841268</v>
      </c>
      <c r="G262" t="s">
        <v>20</v>
      </c>
      <c r="H262">
        <v>261</v>
      </c>
      <c r="I262" s="8">
        <f>IF(H262=0,0,E262/H262)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s="11" t="str" cm="1">
        <f t="array" ref="Q262:R262">_xlfn.TEXTSPLIT(P262,"/")</f>
        <v>music</v>
      </c>
      <c r="R262" s="10" t="str">
        <v>rock</v>
      </c>
      <c r="S262" s="15">
        <f>(L262/86400)+DATE(1970,1,1)</f>
        <v>41180.208333333336</v>
      </c>
      <c r="T262" s="15">
        <f>(M262/86400)+DATE(1970,1,1)</f>
        <v>41192.208333333336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7">
        <f>(E263/D263)*100</f>
        <v>31.201660735468568</v>
      </c>
      <c r="G263" t="s">
        <v>14</v>
      </c>
      <c r="H263">
        <v>454</v>
      </c>
      <c r="I263" s="8">
        <f>IF(H263=0,0,E263/H263)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s="11" t="str" cm="1">
        <f t="array" ref="Q263:R263">_xlfn.TEXTSPLIT(P263,"/")</f>
        <v>music</v>
      </c>
      <c r="R263" s="10" t="str">
        <v>rock</v>
      </c>
      <c r="S263" s="15">
        <f>(L263/86400)+DATE(1970,1,1)</f>
        <v>40415.208333333336</v>
      </c>
      <c r="T263" s="15">
        <f>(M263/86400)+DATE(1970,1,1)</f>
        <v>40419.208333333336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7">
        <f>(E264/D264)*100</f>
        <v>313.41176470588238</v>
      </c>
      <c r="G264" t="s">
        <v>20</v>
      </c>
      <c r="H264">
        <v>107</v>
      </c>
      <c r="I264" s="8">
        <f>IF(H264=0,0,E264/H264)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s="11" t="str" cm="1">
        <f t="array" ref="Q264:R264">_xlfn.TEXTSPLIT(P264,"/")</f>
        <v>music</v>
      </c>
      <c r="R264" s="10" t="str">
        <v>indie rock</v>
      </c>
      <c r="S264" s="15">
        <f>(L264/86400)+DATE(1970,1,1)</f>
        <v>40638.208333333336</v>
      </c>
      <c r="T264" s="15">
        <f>(M264/86400)+DATE(1970,1,1)</f>
        <v>40664.208333333336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7">
        <f>(E265/D265)*100</f>
        <v>370.89655172413791</v>
      </c>
      <c r="G265" t="s">
        <v>20</v>
      </c>
      <c r="H265">
        <v>199</v>
      </c>
      <c r="I265" s="8">
        <f>IF(H265=0,0,E265/H265)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s="11" t="str" cm="1">
        <f t="array" ref="Q265:R265">_xlfn.TEXTSPLIT(P265,"/")</f>
        <v>photography</v>
      </c>
      <c r="R265" s="10" t="str">
        <v>photography books</v>
      </c>
      <c r="S265" s="15">
        <f>(L265/86400)+DATE(1970,1,1)</f>
        <v>40187.25</v>
      </c>
      <c r="T265" s="15">
        <f>(M265/86400)+DATE(1970,1,1)</f>
        <v>40187.25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7">
        <f>(E266/D266)*100</f>
        <v>362.66447368421052</v>
      </c>
      <c r="G266" t="s">
        <v>20</v>
      </c>
      <c r="H266">
        <v>5512</v>
      </c>
      <c r="I266" s="8">
        <f>IF(H266=0,0,E266/H266)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s="11" t="str" cm="1">
        <f t="array" ref="Q266:R266">_xlfn.TEXTSPLIT(P266,"/")</f>
        <v>theater</v>
      </c>
      <c r="R266" s="10" t="str">
        <v>plays</v>
      </c>
      <c r="S266" s="15">
        <f>(L266/86400)+DATE(1970,1,1)</f>
        <v>41317.25</v>
      </c>
      <c r="T266" s="15">
        <f>(M266/86400)+DATE(1970,1,1)</f>
        <v>41333.25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7">
        <f>(E267/D267)*100</f>
        <v>123.08163265306122</v>
      </c>
      <c r="G267" t="s">
        <v>20</v>
      </c>
      <c r="H267">
        <v>86</v>
      </c>
      <c r="I267" s="8">
        <f>IF(H267=0,0,E267/H267)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s="11" t="str" cm="1">
        <f t="array" ref="Q267:R267">_xlfn.TEXTSPLIT(P267,"/")</f>
        <v>theater</v>
      </c>
      <c r="R267" s="10" t="str">
        <v>plays</v>
      </c>
      <c r="S267" s="15">
        <f>(L267/86400)+DATE(1970,1,1)</f>
        <v>42372.25</v>
      </c>
      <c r="T267" s="15">
        <f>(M267/86400)+DATE(1970,1,1)</f>
        <v>42416.25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7">
        <f>(E268/D268)*100</f>
        <v>76.766756032171585</v>
      </c>
      <c r="G268" t="s">
        <v>14</v>
      </c>
      <c r="H268">
        <v>3182</v>
      </c>
      <c r="I268" s="8">
        <f>IF(H268=0,0,E268/H268)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s="11" t="str" cm="1">
        <f t="array" ref="Q268:R268">_xlfn.TEXTSPLIT(P268,"/")</f>
        <v>music</v>
      </c>
      <c r="R268" s="10" t="str">
        <v>jazz</v>
      </c>
      <c r="S268" s="15">
        <f>(L268/86400)+DATE(1970,1,1)</f>
        <v>41950.25</v>
      </c>
      <c r="T268" s="15">
        <f>(M268/86400)+DATE(1970,1,1)</f>
        <v>41983.25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7">
        <f>(E269/D269)*100</f>
        <v>233.62012987012989</v>
      </c>
      <c r="G269" t="s">
        <v>20</v>
      </c>
      <c r="H269">
        <v>2768</v>
      </c>
      <c r="I269" s="8">
        <f>IF(H269=0,0,E269/H269)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s="11" t="str" cm="1">
        <f t="array" ref="Q269:R269">_xlfn.TEXTSPLIT(P269,"/")</f>
        <v>theater</v>
      </c>
      <c r="R269" s="10" t="str">
        <v>plays</v>
      </c>
      <c r="S269" s="15">
        <f>(L269/86400)+DATE(1970,1,1)</f>
        <v>41206.208333333336</v>
      </c>
      <c r="T269" s="15">
        <f>(M269/86400)+DATE(1970,1,1)</f>
        <v>41222.25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7">
        <f>(E270/D270)*100</f>
        <v>180.53333333333333</v>
      </c>
      <c r="G270" t="s">
        <v>20</v>
      </c>
      <c r="H270">
        <v>48</v>
      </c>
      <c r="I270" s="8">
        <f>IF(H270=0,0,E270/H270)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s="11" t="str" cm="1">
        <f t="array" ref="Q270:R270">_xlfn.TEXTSPLIT(P270,"/")</f>
        <v>film &amp; video</v>
      </c>
      <c r="R270" s="10" t="str">
        <v>documentary</v>
      </c>
      <c r="S270" s="15">
        <f>(L270/86400)+DATE(1970,1,1)</f>
        <v>41186.208333333336</v>
      </c>
      <c r="T270" s="15">
        <f>(M270/86400)+DATE(1970,1,1)</f>
        <v>41232.25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7">
        <f>(E271/D271)*100</f>
        <v>252.62857142857143</v>
      </c>
      <c r="G271" t="s">
        <v>20</v>
      </c>
      <c r="H271">
        <v>87</v>
      </c>
      <c r="I271" s="8">
        <f>IF(H271=0,0,E271/H271)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s="11" t="str" cm="1">
        <f t="array" ref="Q271:R271">_xlfn.TEXTSPLIT(P271,"/")</f>
        <v>film &amp; video</v>
      </c>
      <c r="R271" s="10" t="str">
        <v>television</v>
      </c>
      <c r="S271" s="15">
        <f>(L271/86400)+DATE(1970,1,1)</f>
        <v>43496.25</v>
      </c>
      <c r="T271" s="15">
        <f>(M271/86400)+DATE(1970,1,1)</f>
        <v>43517.25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7">
        <f>(E272/D272)*100</f>
        <v>27.176538240368025</v>
      </c>
      <c r="G272" t="s">
        <v>74</v>
      </c>
      <c r="H272">
        <v>1890</v>
      </c>
      <c r="I272" s="8">
        <f>IF(H272=0,0,E272/H272)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s="11" t="str" cm="1">
        <f t="array" ref="Q272:R272">_xlfn.TEXTSPLIT(P272,"/")</f>
        <v>games</v>
      </c>
      <c r="R272" s="10" t="str">
        <v>video games</v>
      </c>
      <c r="S272" s="15">
        <f>(L272/86400)+DATE(1970,1,1)</f>
        <v>40514.25</v>
      </c>
      <c r="T272" s="15">
        <f>(M272/86400)+DATE(1970,1,1)</f>
        <v>40516.25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7">
        <f>(E273/D273)*100</f>
        <v>1.2706571242680547</v>
      </c>
      <c r="G273" t="s">
        <v>47</v>
      </c>
      <c r="H273">
        <v>61</v>
      </c>
      <c r="I273" s="8">
        <f>IF(H273=0,0,E273/H273)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s="11" t="str" cm="1">
        <f t="array" ref="Q273:R273">_xlfn.TEXTSPLIT(P273,"/")</f>
        <v>photography</v>
      </c>
      <c r="R273" s="10" t="str">
        <v>photography books</v>
      </c>
      <c r="S273" s="15">
        <f>(L273/86400)+DATE(1970,1,1)</f>
        <v>42345.25</v>
      </c>
      <c r="T273" s="15">
        <f>(M273/86400)+DATE(1970,1,1)</f>
        <v>42376.25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7">
        <f>(E274/D274)*100</f>
        <v>304.0097847358121</v>
      </c>
      <c r="G274" t="s">
        <v>20</v>
      </c>
      <c r="H274">
        <v>1894</v>
      </c>
      <c r="I274" s="8">
        <f>IF(H274=0,0,E274/H274)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s="11" t="str" cm="1">
        <f t="array" ref="Q274:R274">_xlfn.TEXTSPLIT(P274,"/")</f>
        <v>theater</v>
      </c>
      <c r="R274" s="10" t="str">
        <v>plays</v>
      </c>
      <c r="S274" s="15">
        <f>(L274/86400)+DATE(1970,1,1)</f>
        <v>43656.208333333328</v>
      </c>
      <c r="T274" s="15">
        <f>(M274/86400)+DATE(1970,1,1)</f>
        <v>43681.208333333328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7">
        <f>(E275/D275)*100</f>
        <v>137.23076923076923</v>
      </c>
      <c r="G275" t="s">
        <v>20</v>
      </c>
      <c r="H275">
        <v>282</v>
      </c>
      <c r="I275" s="8">
        <f>IF(H275=0,0,E275/H275)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s="11" t="str" cm="1">
        <f t="array" ref="Q275:R275">_xlfn.TEXTSPLIT(P275,"/")</f>
        <v>theater</v>
      </c>
      <c r="R275" s="10" t="str">
        <v>plays</v>
      </c>
      <c r="S275" s="15">
        <f>(L275/86400)+DATE(1970,1,1)</f>
        <v>42995.208333333328</v>
      </c>
      <c r="T275" s="15">
        <f>(M275/86400)+DATE(1970,1,1)</f>
        <v>42998.208333333328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7">
        <f>(E276/D276)*100</f>
        <v>32.208333333333336</v>
      </c>
      <c r="G276" t="s">
        <v>14</v>
      </c>
      <c r="H276">
        <v>15</v>
      </c>
      <c r="I276" s="8">
        <f>IF(H276=0,0,E276/H276)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s="11" t="str" cm="1">
        <f t="array" ref="Q276:R276">_xlfn.TEXTSPLIT(P276,"/")</f>
        <v>theater</v>
      </c>
      <c r="R276" s="10" t="str">
        <v>plays</v>
      </c>
      <c r="S276" s="15">
        <f>(L276/86400)+DATE(1970,1,1)</f>
        <v>43045.25</v>
      </c>
      <c r="T276" s="15">
        <f>(M276/86400)+DATE(1970,1,1)</f>
        <v>43050.25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7">
        <f>(E277/D277)*100</f>
        <v>241.51282051282053</v>
      </c>
      <c r="G277" t="s">
        <v>20</v>
      </c>
      <c r="H277">
        <v>116</v>
      </c>
      <c r="I277" s="8">
        <f>IF(H277=0,0,E277/H277)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s="11" t="str" cm="1">
        <f t="array" ref="Q277:R277">_xlfn.TEXTSPLIT(P277,"/")</f>
        <v>publishing</v>
      </c>
      <c r="R277" s="10" t="str">
        <v>translations</v>
      </c>
      <c r="S277" s="15">
        <f>(L277/86400)+DATE(1970,1,1)</f>
        <v>43561.208333333328</v>
      </c>
      <c r="T277" s="15">
        <f>(M277/86400)+DATE(1970,1,1)</f>
        <v>43569.208333333328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7">
        <f>(E278/D278)*100</f>
        <v>96.8</v>
      </c>
      <c r="G278" t="s">
        <v>14</v>
      </c>
      <c r="H278">
        <v>133</v>
      </c>
      <c r="I278" s="8">
        <f>IF(H278=0,0,E278/H278)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s="11" t="str" cm="1">
        <f t="array" ref="Q278:R278">_xlfn.TEXTSPLIT(P278,"/")</f>
        <v>games</v>
      </c>
      <c r="R278" s="10" t="str">
        <v>video games</v>
      </c>
      <c r="S278" s="15">
        <f>(L278/86400)+DATE(1970,1,1)</f>
        <v>41018.208333333336</v>
      </c>
      <c r="T278" s="15">
        <f>(M278/86400)+DATE(1970,1,1)</f>
        <v>41023.208333333336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7">
        <f>(E279/D279)*100</f>
        <v>1066.4285714285716</v>
      </c>
      <c r="G279" t="s">
        <v>20</v>
      </c>
      <c r="H279">
        <v>83</v>
      </c>
      <c r="I279" s="8">
        <f>IF(H279=0,0,E279/H279)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s="11" t="str" cm="1">
        <f t="array" ref="Q279:R279">_xlfn.TEXTSPLIT(P279,"/")</f>
        <v>theater</v>
      </c>
      <c r="R279" s="10" t="str">
        <v>plays</v>
      </c>
      <c r="S279" s="15">
        <f>(L279/86400)+DATE(1970,1,1)</f>
        <v>40378.208333333336</v>
      </c>
      <c r="T279" s="15">
        <f>(M279/86400)+DATE(1970,1,1)</f>
        <v>40380.208333333336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7">
        <f>(E280/D280)*100</f>
        <v>325.88888888888891</v>
      </c>
      <c r="G280" t="s">
        <v>20</v>
      </c>
      <c r="H280">
        <v>91</v>
      </c>
      <c r="I280" s="8">
        <f>IF(H280=0,0,E280/H280)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s="11" t="str" cm="1">
        <f t="array" ref="Q280:R280">_xlfn.TEXTSPLIT(P280,"/")</f>
        <v>technology</v>
      </c>
      <c r="R280" s="10" t="str">
        <v>web</v>
      </c>
      <c r="S280" s="15">
        <f>(L280/86400)+DATE(1970,1,1)</f>
        <v>41239.25</v>
      </c>
      <c r="T280" s="15">
        <f>(M280/86400)+DATE(1970,1,1)</f>
        <v>41264.25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7">
        <f>(E281/D281)*100</f>
        <v>170.70000000000002</v>
      </c>
      <c r="G281" t="s">
        <v>20</v>
      </c>
      <c r="H281">
        <v>546</v>
      </c>
      <c r="I281" s="8">
        <f>IF(H281=0,0,E281/H281)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s="11" t="str" cm="1">
        <f t="array" ref="Q281:R281">_xlfn.TEXTSPLIT(P281,"/")</f>
        <v>theater</v>
      </c>
      <c r="R281" s="10" t="str">
        <v>plays</v>
      </c>
      <c r="S281" s="15">
        <f>(L281/86400)+DATE(1970,1,1)</f>
        <v>43346.208333333328</v>
      </c>
      <c r="T281" s="15">
        <f>(M281/86400)+DATE(1970,1,1)</f>
        <v>43349.208333333328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7">
        <f>(E282/D282)*100</f>
        <v>581.44000000000005</v>
      </c>
      <c r="G282" t="s">
        <v>20</v>
      </c>
      <c r="H282">
        <v>393</v>
      </c>
      <c r="I282" s="8">
        <f>IF(H282=0,0,E282/H282)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s="11" t="str" cm="1">
        <f t="array" ref="Q282:R282">_xlfn.TEXTSPLIT(P282,"/")</f>
        <v>film &amp; video</v>
      </c>
      <c r="R282" s="10" t="str">
        <v>animation</v>
      </c>
      <c r="S282" s="15">
        <f>(L282/86400)+DATE(1970,1,1)</f>
        <v>43060.25</v>
      </c>
      <c r="T282" s="15">
        <f>(M282/86400)+DATE(1970,1,1)</f>
        <v>43066.25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7">
        <f>(E283/D283)*100</f>
        <v>91.520972644376897</v>
      </c>
      <c r="G283" t="s">
        <v>14</v>
      </c>
      <c r="H283">
        <v>2062</v>
      </c>
      <c r="I283" s="8">
        <f>IF(H283=0,0,E283/H283)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s="11" t="str" cm="1">
        <f t="array" ref="Q283:R283">_xlfn.TEXTSPLIT(P283,"/")</f>
        <v>theater</v>
      </c>
      <c r="R283" s="10" t="str">
        <v>plays</v>
      </c>
      <c r="S283" s="15">
        <f>(L283/86400)+DATE(1970,1,1)</f>
        <v>40979.25</v>
      </c>
      <c r="T283" s="15">
        <f>(M283/86400)+DATE(1970,1,1)</f>
        <v>41000.208333333336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7">
        <f>(E284/D284)*100</f>
        <v>108.04761904761904</v>
      </c>
      <c r="G284" t="s">
        <v>20</v>
      </c>
      <c r="H284">
        <v>133</v>
      </c>
      <c r="I284" s="8">
        <f>IF(H284=0,0,E284/H284)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s="11" t="str" cm="1">
        <f t="array" ref="Q284:R284">_xlfn.TEXTSPLIT(P284,"/")</f>
        <v>film &amp; video</v>
      </c>
      <c r="R284" s="10" t="str">
        <v>television</v>
      </c>
      <c r="S284" s="15">
        <f>(L284/86400)+DATE(1970,1,1)</f>
        <v>42701.25</v>
      </c>
      <c r="T284" s="15">
        <f>(M284/86400)+DATE(1970,1,1)</f>
        <v>42707.25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7">
        <f>(E285/D285)*100</f>
        <v>18.728395061728396</v>
      </c>
      <c r="G285" t="s">
        <v>14</v>
      </c>
      <c r="H285">
        <v>29</v>
      </c>
      <c r="I285" s="8">
        <f>IF(H285=0,0,E285/H285)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s="11" t="str" cm="1">
        <f t="array" ref="Q285:R285">_xlfn.TEXTSPLIT(P285,"/")</f>
        <v>music</v>
      </c>
      <c r="R285" s="10" t="str">
        <v>rock</v>
      </c>
      <c r="S285" s="15">
        <f>(L285/86400)+DATE(1970,1,1)</f>
        <v>42520.208333333328</v>
      </c>
      <c r="T285" s="15">
        <f>(M285/86400)+DATE(1970,1,1)</f>
        <v>42525.208333333328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7">
        <f>(E286/D286)*100</f>
        <v>83.193877551020407</v>
      </c>
      <c r="G286" t="s">
        <v>14</v>
      </c>
      <c r="H286">
        <v>132</v>
      </c>
      <c r="I286" s="8">
        <f>IF(H286=0,0,E286/H286)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s="11" t="str" cm="1">
        <f t="array" ref="Q286:R286">_xlfn.TEXTSPLIT(P286,"/")</f>
        <v>technology</v>
      </c>
      <c r="R286" s="10" t="str">
        <v>web</v>
      </c>
      <c r="S286" s="15">
        <f>(L286/86400)+DATE(1970,1,1)</f>
        <v>41030.208333333336</v>
      </c>
      <c r="T286" s="15">
        <f>(M286/86400)+DATE(1970,1,1)</f>
        <v>41035.208333333336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7">
        <f>(E287/D287)*100</f>
        <v>706.33333333333337</v>
      </c>
      <c r="G287" t="s">
        <v>20</v>
      </c>
      <c r="H287">
        <v>254</v>
      </c>
      <c r="I287" s="8">
        <f>IF(H287=0,0,E287/H287)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s="11" t="str" cm="1">
        <f t="array" ref="Q287:R287">_xlfn.TEXTSPLIT(P287,"/")</f>
        <v>theater</v>
      </c>
      <c r="R287" s="10" t="str">
        <v>plays</v>
      </c>
      <c r="S287" s="15">
        <f>(L287/86400)+DATE(1970,1,1)</f>
        <v>42623.208333333328</v>
      </c>
      <c r="T287" s="15">
        <f>(M287/86400)+DATE(1970,1,1)</f>
        <v>42661.208333333328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7">
        <f>(E288/D288)*100</f>
        <v>17.446030330062445</v>
      </c>
      <c r="G288" t="s">
        <v>74</v>
      </c>
      <c r="H288">
        <v>184</v>
      </c>
      <c r="I288" s="8">
        <f>IF(H288=0,0,E288/H288)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s="11" t="str" cm="1">
        <f t="array" ref="Q288:R288">_xlfn.TEXTSPLIT(P288,"/")</f>
        <v>theater</v>
      </c>
      <c r="R288" s="10" t="str">
        <v>plays</v>
      </c>
      <c r="S288" s="15">
        <f>(L288/86400)+DATE(1970,1,1)</f>
        <v>42697.25</v>
      </c>
      <c r="T288" s="15">
        <f>(M288/86400)+DATE(1970,1,1)</f>
        <v>42704.25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7">
        <f>(E289/D289)*100</f>
        <v>209.73015873015873</v>
      </c>
      <c r="G289" t="s">
        <v>20</v>
      </c>
      <c r="H289">
        <v>176</v>
      </c>
      <c r="I289" s="8">
        <f>IF(H289=0,0,E289/H289)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s="11" t="str" cm="1">
        <f t="array" ref="Q289:R289">_xlfn.TEXTSPLIT(P289,"/")</f>
        <v>music</v>
      </c>
      <c r="R289" s="10" t="str">
        <v>electric music</v>
      </c>
      <c r="S289" s="15">
        <f>(L289/86400)+DATE(1970,1,1)</f>
        <v>42122.208333333328</v>
      </c>
      <c r="T289" s="15">
        <f>(M289/86400)+DATE(1970,1,1)</f>
        <v>42122.208333333328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7">
        <f>(E290/D290)*100</f>
        <v>97.785714285714292</v>
      </c>
      <c r="G290" t="s">
        <v>14</v>
      </c>
      <c r="H290">
        <v>137</v>
      </c>
      <c r="I290" s="8">
        <f>IF(H290=0,0,E290/H290)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s="11" t="str" cm="1">
        <f t="array" ref="Q290:R290">_xlfn.TEXTSPLIT(P290,"/")</f>
        <v>music</v>
      </c>
      <c r="R290" s="10" t="str">
        <v>metal</v>
      </c>
      <c r="S290" s="15">
        <f>(L290/86400)+DATE(1970,1,1)</f>
        <v>40982.208333333336</v>
      </c>
      <c r="T290" s="15">
        <f>(M290/86400)+DATE(1970,1,1)</f>
        <v>40983.208333333336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7">
        <f>(E291/D291)*100</f>
        <v>1684.25</v>
      </c>
      <c r="G291" t="s">
        <v>20</v>
      </c>
      <c r="H291">
        <v>337</v>
      </c>
      <c r="I291" s="8">
        <f>IF(H291=0,0,E291/H291)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s="11" t="str" cm="1">
        <f t="array" ref="Q291:R291">_xlfn.TEXTSPLIT(P291,"/")</f>
        <v>theater</v>
      </c>
      <c r="R291" s="10" t="str">
        <v>plays</v>
      </c>
      <c r="S291" s="15">
        <f>(L291/86400)+DATE(1970,1,1)</f>
        <v>42219.208333333328</v>
      </c>
      <c r="T291" s="15">
        <f>(M291/86400)+DATE(1970,1,1)</f>
        <v>42222.208333333328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7">
        <f>(E292/D292)*100</f>
        <v>54.402135231316727</v>
      </c>
      <c r="G292" t="s">
        <v>14</v>
      </c>
      <c r="H292">
        <v>908</v>
      </c>
      <c r="I292" s="8">
        <f>IF(H292=0,0,E292/H292)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s="11" t="str" cm="1">
        <f t="array" ref="Q292:R292">_xlfn.TEXTSPLIT(P292,"/")</f>
        <v>film &amp; video</v>
      </c>
      <c r="R292" s="10" t="str">
        <v>documentary</v>
      </c>
      <c r="S292" s="15">
        <f>(L292/86400)+DATE(1970,1,1)</f>
        <v>41404.208333333336</v>
      </c>
      <c r="T292" s="15">
        <f>(M292/86400)+DATE(1970,1,1)</f>
        <v>41436.208333333336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7">
        <f>(E293/D293)*100</f>
        <v>456.61111111111109</v>
      </c>
      <c r="G293" t="s">
        <v>20</v>
      </c>
      <c r="H293">
        <v>107</v>
      </c>
      <c r="I293" s="8">
        <f>IF(H293=0,0,E293/H293)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s="11" t="str" cm="1">
        <f t="array" ref="Q293:R293">_xlfn.TEXTSPLIT(P293,"/")</f>
        <v>technology</v>
      </c>
      <c r="R293" s="10" t="str">
        <v>web</v>
      </c>
      <c r="S293" s="15">
        <f>(L293/86400)+DATE(1970,1,1)</f>
        <v>40831.208333333336</v>
      </c>
      <c r="T293" s="15">
        <f>(M293/86400)+DATE(1970,1,1)</f>
        <v>40835.208333333336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7">
        <f>(E294/D294)*100</f>
        <v>9.8219178082191778</v>
      </c>
      <c r="G294" t="s">
        <v>14</v>
      </c>
      <c r="H294">
        <v>10</v>
      </c>
      <c r="I294" s="8">
        <f>IF(H294=0,0,E294/H294)</f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s="11" t="str" cm="1">
        <f t="array" ref="Q294:R294">_xlfn.TEXTSPLIT(P294,"/")</f>
        <v>food</v>
      </c>
      <c r="R294" s="10" t="str">
        <v>food trucks</v>
      </c>
      <c r="S294" s="15">
        <f>(L294/86400)+DATE(1970,1,1)</f>
        <v>40984.208333333336</v>
      </c>
      <c r="T294" s="15">
        <f>(M294/86400)+DATE(1970,1,1)</f>
        <v>41002.208333333336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7">
        <f>(E295/D295)*100</f>
        <v>16.384615384615383</v>
      </c>
      <c r="G295" t="s">
        <v>74</v>
      </c>
      <c r="H295">
        <v>32</v>
      </c>
      <c r="I295" s="8">
        <f>IF(H295=0,0,E295/H295)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s="11" t="str" cm="1">
        <f t="array" ref="Q295:R295">_xlfn.TEXTSPLIT(P295,"/")</f>
        <v>theater</v>
      </c>
      <c r="R295" s="10" t="str">
        <v>plays</v>
      </c>
      <c r="S295" s="15">
        <f>(L295/86400)+DATE(1970,1,1)</f>
        <v>40456.208333333336</v>
      </c>
      <c r="T295" s="15">
        <f>(M295/86400)+DATE(1970,1,1)</f>
        <v>40465.208333333336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7">
        <f>(E296/D296)*100</f>
        <v>1339.6666666666667</v>
      </c>
      <c r="G296" t="s">
        <v>20</v>
      </c>
      <c r="H296">
        <v>183</v>
      </c>
      <c r="I296" s="8">
        <f>IF(H296=0,0,E296/H296)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s="11" t="str" cm="1">
        <f t="array" ref="Q296:R296">_xlfn.TEXTSPLIT(P296,"/")</f>
        <v>theater</v>
      </c>
      <c r="R296" s="10" t="str">
        <v>plays</v>
      </c>
      <c r="S296" s="15">
        <f>(L296/86400)+DATE(1970,1,1)</f>
        <v>43399.208333333328</v>
      </c>
      <c r="T296" s="15">
        <f>(M296/86400)+DATE(1970,1,1)</f>
        <v>43411.25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7">
        <f>(E297/D297)*100</f>
        <v>35.650077760497666</v>
      </c>
      <c r="G297" t="s">
        <v>14</v>
      </c>
      <c r="H297">
        <v>1910</v>
      </c>
      <c r="I297" s="8">
        <f>IF(H297=0,0,E297/H297)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s="11" t="str" cm="1">
        <f t="array" ref="Q297:R297">_xlfn.TEXTSPLIT(P297,"/")</f>
        <v>theater</v>
      </c>
      <c r="R297" s="10" t="str">
        <v>plays</v>
      </c>
      <c r="S297" s="15">
        <f>(L297/86400)+DATE(1970,1,1)</f>
        <v>41562.208333333336</v>
      </c>
      <c r="T297" s="15">
        <f>(M297/86400)+DATE(1970,1,1)</f>
        <v>41587.25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7">
        <f>(E298/D298)*100</f>
        <v>54.950819672131146</v>
      </c>
      <c r="G298" t="s">
        <v>14</v>
      </c>
      <c r="H298">
        <v>38</v>
      </c>
      <c r="I298" s="8">
        <f>IF(H298=0,0,E298/H298)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s="11" t="str" cm="1">
        <f t="array" ref="Q298:R298">_xlfn.TEXTSPLIT(P298,"/")</f>
        <v>theater</v>
      </c>
      <c r="R298" s="10" t="str">
        <v>plays</v>
      </c>
      <c r="S298" s="15">
        <f>(L298/86400)+DATE(1970,1,1)</f>
        <v>43493.25</v>
      </c>
      <c r="T298" s="15">
        <f>(M298/86400)+DATE(1970,1,1)</f>
        <v>43515.25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7">
        <f>(E299/D299)*100</f>
        <v>94.236111111111114</v>
      </c>
      <c r="G299" t="s">
        <v>14</v>
      </c>
      <c r="H299">
        <v>104</v>
      </c>
      <c r="I299" s="8">
        <f>IF(H299=0,0,E299/H299)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s="11" t="str" cm="1">
        <f t="array" ref="Q299:R299">_xlfn.TEXTSPLIT(P299,"/")</f>
        <v>theater</v>
      </c>
      <c r="R299" s="10" t="str">
        <v>plays</v>
      </c>
      <c r="S299" s="15">
        <f>(L299/86400)+DATE(1970,1,1)</f>
        <v>41653.25</v>
      </c>
      <c r="T299" s="15">
        <f>(M299/86400)+DATE(1970,1,1)</f>
        <v>41662.25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7">
        <f>(E300/D300)*100</f>
        <v>143.91428571428571</v>
      </c>
      <c r="G300" t="s">
        <v>20</v>
      </c>
      <c r="H300">
        <v>72</v>
      </c>
      <c r="I300" s="8">
        <f>IF(H300=0,0,E300/H300)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s="11" t="str" cm="1">
        <f t="array" ref="Q300:R300">_xlfn.TEXTSPLIT(P300,"/")</f>
        <v>music</v>
      </c>
      <c r="R300" s="10" t="str">
        <v>rock</v>
      </c>
      <c r="S300" s="15">
        <f>(L300/86400)+DATE(1970,1,1)</f>
        <v>42426.25</v>
      </c>
      <c r="T300" s="15">
        <f>(M300/86400)+DATE(1970,1,1)</f>
        <v>42444.208333333328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7">
        <f>(E301/D301)*100</f>
        <v>51.421052631578945</v>
      </c>
      <c r="G301" t="s">
        <v>14</v>
      </c>
      <c r="H301">
        <v>49</v>
      </c>
      <c r="I301" s="8">
        <f>IF(H301=0,0,E301/H301)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s="11" t="str" cm="1">
        <f t="array" ref="Q301:R301">_xlfn.TEXTSPLIT(P301,"/")</f>
        <v>food</v>
      </c>
      <c r="R301" s="10" t="str">
        <v>food trucks</v>
      </c>
      <c r="S301" s="15">
        <f>(L301/86400)+DATE(1970,1,1)</f>
        <v>42432.25</v>
      </c>
      <c r="T301" s="15">
        <f>(M301/86400)+DATE(1970,1,1)</f>
        <v>42488.208333333328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7">
        <f>(E302/D302)*100</f>
        <v>5</v>
      </c>
      <c r="G302" t="s">
        <v>14</v>
      </c>
      <c r="H302">
        <v>1</v>
      </c>
      <c r="I302" s="8">
        <f>IF(H302=0,0,E302/H302)</f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s="11" t="str" cm="1">
        <f t="array" ref="Q302:R302">_xlfn.TEXTSPLIT(P302,"/")</f>
        <v>publishing</v>
      </c>
      <c r="R302" s="10" t="str">
        <v>nonfiction</v>
      </c>
      <c r="S302" s="15">
        <f>(L302/86400)+DATE(1970,1,1)</f>
        <v>42977.208333333328</v>
      </c>
      <c r="T302" s="15">
        <f>(M302/86400)+DATE(1970,1,1)</f>
        <v>42978.208333333328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7">
        <f>(E303/D303)*100</f>
        <v>1344.6666666666667</v>
      </c>
      <c r="G303" t="s">
        <v>20</v>
      </c>
      <c r="H303">
        <v>295</v>
      </c>
      <c r="I303" s="8">
        <f>IF(H303=0,0,E303/H303)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s="11" t="str" cm="1">
        <f t="array" ref="Q303:R303">_xlfn.TEXTSPLIT(P303,"/")</f>
        <v>film &amp; video</v>
      </c>
      <c r="R303" s="10" t="str">
        <v>documentary</v>
      </c>
      <c r="S303" s="15">
        <f>(L303/86400)+DATE(1970,1,1)</f>
        <v>42061.25</v>
      </c>
      <c r="T303" s="15">
        <f>(M303/86400)+DATE(1970,1,1)</f>
        <v>42078.208333333328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7">
        <f>(E304/D304)*100</f>
        <v>31.844940867279899</v>
      </c>
      <c r="G304" t="s">
        <v>14</v>
      </c>
      <c r="H304">
        <v>245</v>
      </c>
      <c r="I304" s="8">
        <f>IF(H304=0,0,E304/H304)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s="11" t="str" cm="1">
        <f t="array" ref="Q304:R304">_xlfn.TEXTSPLIT(P304,"/")</f>
        <v>theater</v>
      </c>
      <c r="R304" s="10" t="str">
        <v>plays</v>
      </c>
      <c r="S304" s="15">
        <f>(L304/86400)+DATE(1970,1,1)</f>
        <v>43345.208333333328</v>
      </c>
      <c r="T304" s="15">
        <f>(M304/86400)+DATE(1970,1,1)</f>
        <v>43359.208333333328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7">
        <f>(E305/D305)*100</f>
        <v>82.617647058823536</v>
      </c>
      <c r="G305" t="s">
        <v>14</v>
      </c>
      <c r="H305">
        <v>32</v>
      </c>
      <c r="I305" s="8">
        <f>IF(H305=0,0,E305/H305)</f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s="11" t="str" cm="1">
        <f t="array" ref="Q305:R305">_xlfn.TEXTSPLIT(P305,"/")</f>
        <v>music</v>
      </c>
      <c r="R305" s="10" t="str">
        <v>indie rock</v>
      </c>
      <c r="S305" s="15">
        <f>(L305/86400)+DATE(1970,1,1)</f>
        <v>42376.25</v>
      </c>
      <c r="T305" s="15">
        <f>(M305/86400)+DATE(1970,1,1)</f>
        <v>42381.25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7">
        <f>(E306/D306)*100</f>
        <v>546.14285714285722</v>
      </c>
      <c r="G306" t="s">
        <v>20</v>
      </c>
      <c r="H306">
        <v>142</v>
      </c>
      <c r="I306" s="8">
        <f>IF(H306=0,0,E306/H306)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s="11" t="str" cm="1">
        <f t="array" ref="Q306:R306">_xlfn.TEXTSPLIT(P306,"/")</f>
        <v>film &amp; video</v>
      </c>
      <c r="R306" s="10" t="str">
        <v>documentary</v>
      </c>
      <c r="S306" s="15">
        <f>(L306/86400)+DATE(1970,1,1)</f>
        <v>42589.208333333328</v>
      </c>
      <c r="T306" s="15">
        <f>(M306/86400)+DATE(1970,1,1)</f>
        <v>42630.208333333328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7">
        <f>(E307/D307)*100</f>
        <v>286.21428571428572</v>
      </c>
      <c r="G307" t="s">
        <v>20</v>
      </c>
      <c r="H307">
        <v>85</v>
      </c>
      <c r="I307" s="8">
        <f>IF(H307=0,0,E307/H307)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s="11" t="str" cm="1">
        <f t="array" ref="Q307:R307">_xlfn.TEXTSPLIT(P307,"/")</f>
        <v>theater</v>
      </c>
      <c r="R307" s="10" t="str">
        <v>plays</v>
      </c>
      <c r="S307" s="15">
        <f>(L307/86400)+DATE(1970,1,1)</f>
        <v>42448.208333333328</v>
      </c>
      <c r="T307" s="15">
        <f>(M307/86400)+DATE(1970,1,1)</f>
        <v>42489.208333333328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7">
        <f>(E308/D308)*100</f>
        <v>7.9076923076923071</v>
      </c>
      <c r="G308" t="s">
        <v>14</v>
      </c>
      <c r="H308">
        <v>7</v>
      </c>
      <c r="I308" s="8">
        <f>IF(H308=0,0,E308/H308)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s="11" t="str" cm="1">
        <f t="array" ref="Q308:R308">_xlfn.TEXTSPLIT(P308,"/")</f>
        <v>theater</v>
      </c>
      <c r="R308" s="10" t="str">
        <v>plays</v>
      </c>
      <c r="S308" s="15">
        <f>(L308/86400)+DATE(1970,1,1)</f>
        <v>42930.208333333328</v>
      </c>
      <c r="T308" s="15">
        <f>(M308/86400)+DATE(1970,1,1)</f>
        <v>42933.208333333328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7">
        <f>(E309/D309)*100</f>
        <v>132.13677811550153</v>
      </c>
      <c r="G309" t="s">
        <v>20</v>
      </c>
      <c r="H309">
        <v>659</v>
      </c>
      <c r="I309" s="8">
        <f>IF(H309=0,0,E309/H309)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s="11" t="str" cm="1">
        <f t="array" ref="Q309:R309">_xlfn.TEXTSPLIT(P309,"/")</f>
        <v>publishing</v>
      </c>
      <c r="R309" s="10" t="str">
        <v>fiction</v>
      </c>
      <c r="S309" s="15">
        <f>(L309/86400)+DATE(1970,1,1)</f>
        <v>41066.208333333336</v>
      </c>
      <c r="T309" s="15">
        <f>(M309/86400)+DATE(1970,1,1)</f>
        <v>41086.208333333336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7">
        <f>(E310/D310)*100</f>
        <v>74.077834179357026</v>
      </c>
      <c r="G310" t="s">
        <v>14</v>
      </c>
      <c r="H310">
        <v>803</v>
      </c>
      <c r="I310" s="8">
        <f>IF(H310=0,0,E310/H310)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s="11" t="str" cm="1">
        <f t="array" ref="Q310:R310">_xlfn.TEXTSPLIT(P310,"/")</f>
        <v>theater</v>
      </c>
      <c r="R310" s="10" t="str">
        <v>plays</v>
      </c>
      <c r="S310" s="15">
        <f>(L310/86400)+DATE(1970,1,1)</f>
        <v>40651.208333333336</v>
      </c>
      <c r="T310" s="15">
        <f>(M310/86400)+DATE(1970,1,1)</f>
        <v>40652.208333333336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7">
        <f>(E311/D311)*100</f>
        <v>75.292682926829272</v>
      </c>
      <c r="G311" t="s">
        <v>74</v>
      </c>
      <c r="H311">
        <v>75</v>
      </c>
      <c r="I311" s="8">
        <f>IF(H311=0,0,E311/H311)</f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s="11" t="str" cm="1">
        <f t="array" ref="Q311:R311">_xlfn.TEXTSPLIT(P311,"/")</f>
        <v>music</v>
      </c>
      <c r="R311" s="10" t="str">
        <v>indie rock</v>
      </c>
      <c r="S311" s="15">
        <f>(L311/86400)+DATE(1970,1,1)</f>
        <v>40807.208333333336</v>
      </c>
      <c r="T311" s="15">
        <f>(M311/86400)+DATE(1970,1,1)</f>
        <v>40827.208333333336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7">
        <f>(E312/D312)*100</f>
        <v>20.333333333333332</v>
      </c>
      <c r="G312" t="s">
        <v>14</v>
      </c>
      <c r="H312">
        <v>16</v>
      </c>
      <c r="I312" s="8">
        <f>IF(H312=0,0,E312/H312)</f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s="11" t="str" cm="1">
        <f t="array" ref="Q312:R312">_xlfn.TEXTSPLIT(P312,"/")</f>
        <v>games</v>
      </c>
      <c r="R312" s="10" t="str">
        <v>video games</v>
      </c>
      <c r="S312" s="15">
        <f>(L312/86400)+DATE(1970,1,1)</f>
        <v>40277.208333333336</v>
      </c>
      <c r="T312" s="15">
        <f>(M312/86400)+DATE(1970,1,1)</f>
        <v>40293.208333333336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7">
        <f>(E313/D313)*100</f>
        <v>203.36507936507937</v>
      </c>
      <c r="G313" t="s">
        <v>20</v>
      </c>
      <c r="H313">
        <v>121</v>
      </c>
      <c r="I313" s="8">
        <f>IF(H313=0,0,E313/H313)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s="11" t="str" cm="1">
        <f t="array" ref="Q313:R313">_xlfn.TEXTSPLIT(P313,"/")</f>
        <v>theater</v>
      </c>
      <c r="R313" s="10" t="str">
        <v>plays</v>
      </c>
      <c r="S313" s="15">
        <f>(L313/86400)+DATE(1970,1,1)</f>
        <v>40590.25</v>
      </c>
      <c r="T313" s="15">
        <f>(M313/86400)+DATE(1970,1,1)</f>
        <v>40602.25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7">
        <f>(E314/D314)*100</f>
        <v>310.2284263959391</v>
      </c>
      <c r="G314" t="s">
        <v>20</v>
      </c>
      <c r="H314">
        <v>3742</v>
      </c>
      <c r="I314" s="8">
        <f>IF(H314=0,0,E314/H314)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s="11" t="str" cm="1">
        <f t="array" ref="Q314:R314">_xlfn.TEXTSPLIT(P314,"/")</f>
        <v>theater</v>
      </c>
      <c r="R314" s="10" t="str">
        <v>plays</v>
      </c>
      <c r="S314" s="15">
        <f>(L314/86400)+DATE(1970,1,1)</f>
        <v>41572.208333333336</v>
      </c>
      <c r="T314" s="15">
        <f>(M314/86400)+DATE(1970,1,1)</f>
        <v>41579.208333333336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7">
        <f>(E315/D315)*100</f>
        <v>395.31818181818181</v>
      </c>
      <c r="G315" t="s">
        <v>20</v>
      </c>
      <c r="H315">
        <v>223</v>
      </c>
      <c r="I315" s="8">
        <f>IF(H315=0,0,E315/H315)</f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s="11" t="str" cm="1">
        <f t="array" ref="Q315:R315">_xlfn.TEXTSPLIT(P315,"/")</f>
        <v>music</v>
      </c>
      <c r="R315" s="10" t="str">
        <v>rock</v>
      </c>
      <c r="S315" s="15">
        <f>(L315/86400)+DATE(1970,1,1)</f>
        <v>40966.25</v>
      </c>
      <c r="T315" s="15">
        <f>(M315/86400)+DATE(1970,1,1)</f>
        <v>40968.25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7">
        <f>(E316/D316)*100</f>
        <v>294.71428571428572</v>
      </c>
      <c r="G316" t="s">
        <v>20</v>
      </c>
      <c r="H316">
        <v>133</v>
      </c>
      <c r="I316" s="8">
        <f>IF(H316=0,0,E316/H316)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s="11" t="str" cm="1">
        <f t="array" ref="Q316:R316">_xlfn.TEXTSPLIT(P316,"/")</f>
        <v>film &amp; video</v>
      </c>
      <c r="R316" s="10" t="str">
        <v>documentary</v>
      </c>
      <c r="S316" s="15">
        <f>(L316/86400)+DATE(1970,1,1)</f>
        <v>43536.208333333328</v>
      </c>
      <c r="T316" s="15">
        <f>(M316/86400)+DATE(1970,1,1)</f>
        <v>43541.208333333328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7">
        <f>(E317/D317)*100</f>
        <v>33.89473684210526</v>
      </c>
      <c r="G317" t="s">
        <v>14</v>
      </c>
      <c r="H317">
        <v>31</v>
      </c>
      <c r="I317" s="8">
        <f>IF(H317=0,0,E317/H317)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s="11" t="str" cm="1">
        <f t="array" ref="Q317:R317">_xlfn.TEXTSPLIT(P317,"/")</f>
        <v>theater</v>
      </c>
      <c r="R317" s="10" t="str">
        <v>plays</v>
      </c>
      <c r="S317" s="15">
        <f>(L317/86400)+DATE(1970,1,1)</f>
        <v>41783.208333333336</v>
      </c>
      <c r="T317" s="15">
        <f>(M317/86400)+DATE(1970,1,1)</f>
        <v>41812.208333333336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7">
        <f>(E318/D318)*100</f>
        <v>66.677083333333329</v>
      </c>
      <c r="G318" t="s">
        <v>14</v>
      </c>
      <c r="H318">
        <v>108</v>
      </c>
      <c r="I318" s="8">
        <f>IF(H318=0,0,E318/H318)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s="11" t="str" cm="1">
        <f t="array" ref="Q318:R318">_xlfn.TEXTSPLIT(P318,"/")</f>
        <v>food</v>
      </c>
      <c r="R318" s="10" t="str">
        <v>food trucks</v>
      </c>
      <c r="S318" s="15">
        <f>(L318/86400)+DATE(1970,1,1)</f>
        <v>43788.25</v>
      </c>
      <c r="T318" s="15">
        <f>(M318/86400)+DATE(1970,1,1)</f>
        <v>43789.25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7">
        <f>(E319/D319)*100</f>
        <v>19.227272727272727</v>
      </c>
      <c r="G319" t="s">
        <v>14</v>
      </c>
      <c r="H319">
        <v>30</v>
      </c>
      <c r="I319" s="8">
        <f>IF(H319=0,0,E319/H319)</f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s="11" t="str" cm="1">
        <f t="array" ref="Q319:R319">_xlfn.TEXTSPLIT(P319,"/")</f>
        <v>theater</v>
      </c>
      <c r="R319" s="10" t="str">
        <v>plays</v>
      </c>
      <c r="S319" s="15">
        <f>(L319/86400)+DATE(1970,1,1)</f>
        <v>42869.208333333328</v>
      </c>
      <c r="T319" s="15">
        <f>(M319/86400)+DATE(1970,1,1)</f>
        <v>42882.208333333328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7">
        <f>(E320/D320)*100</f>
        <v>15.842105263157894</v>
      </c>
      <c r="G320" t="s">
        <v>14</v>
      </c>
      <c r="H320">
        <v>17</v>
      </c>
      <c r="I320" s="8">
        <f>IF(H320=0,0,E320/H320)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s="11" t="str" cm="1">
        <f t="array" ref="Q320:R320">_xlfn.TEXTSPLIT(P320,"/")</f>
        <v>music</v>
      </c>
      <c r="R320" s="10" t="str">
        <v>rock</v>
      </c>
      <c r="S320" s="15">
        <f>(L320/86400)+DATE(1970,1,1)</f>
        <v>41684.25</v>
      </c>
      <c r="T320" s="15">
        <f>(M320/86400)+DATE(1970,1,1)</f>
        <v>41686.25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7">
        <f>(E321/D321)*100</f>
        <v>38.702380952380956</v>
      </c>
      <c r="G321" t="s">
        <v>74</v>
      </c>
      <c r="H321">
        <v>64</v>
      </c>
      <c r="I321" s="8">
        <f>IF(H321=0,0,E321/H321)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s="11" t="str" cm="1">
        <f t="array" ref="Q321:R321">_xlfn.TEXTSPLIT(P321,"/")</f>
        <v>technology</v>
      </c>
      <c r="R321" s="10" t="str">
        <v>web</v>
      </c>
      <c r="S321" s="15">
        <f>(L321/86400)+DATE(1970,1,1)</f>
        <v>40402.208333333336</v>
      </c>
      <c r="T321" s="15">
        <f>(M321/86400)+DATE(1970,1,1)</f>
        <v>40426.208333333336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7">
        <f>(E322/D322)*100</f>
        <v>9.5876777251184837</v>
      </c>
      <c r="G322" t="s">
        <v>14</v>
      </c>
      <c r="H322">
        <v>80</v>
      </c>
      <c r="I322" s="8">
        <f>IF(H322=0,0,E322/H322)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s="11" t="str" cm="1">
        <f t="array" ref="Q322:R322">_xlfn.TEXTSPLIT(P322,"/")</f>
        <v>publishing</v>
      </c>
      <c r="R322" s="10" t="str">
        <v>fiction</v>
      </c>
      <c r="S322" s="15">
        <f>(L322/86400)+DATE(1970,1,1)</f>
        <v>40673.208333333336</v>
      </c>
      <c r="T322" s="15">
        <f>(M322/86400)+DATE(1970,1,1)</f>
        <v>40682.208333333336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7">
        <f>(E323/D323)*100</f>
        <v>94.144366197183089</v>
      </c>
      <c r="G323" t="s">
        <v>14</v>
      </c>
      <c r="H323">
        <v>2468</v>
      </c>
      <c r="I323" s="8">
        <f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s="11" t="str" cm="1">
        <f t="array" ref="Q323:R323">_xlfn.TEXTSPLIT(P323,"/")</f>
        <v>film &amp; video</v>
      </c>
      <c r="R323" s="10" t="str">
        <v>shorts</v>
      </c>
      <c r="S323" s="15">
        <f>(L323/86400)+DATE(1970,1,1)</f>
        <v>40634.208333333336</v>
      </c>
      <c r="T323" s="15">
        <f>(M323/86400)+DATE(1970,1,1)</f>
        <v>40642.208333333336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7">
        <f>(E324/D324)*100</f>
        <v>166.56234096692114</v>
      </c>
      <c r="G324" t="s">
        <v>20</v>
      </c>
      <c r="H324">
        <v>5168</v>
      </c>
      <c r="I324" s="8">
        <f>IF(H324=0,0,E324/H324)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s="11" t="str" cm="1">
        <f t="array" ref="Q324:R324">_xlfn.TEXTSPLIT(P324,"/")</f>
        <v>theater</v>
      </c>
      <c r="R324" s="10" t="str">
        <v>plays</v>
      </c>
      <c r="S324" s="15">
        <f>(L324/86400)+DATE(1970,1,1)</f>
        <v>40507.25</v>
      </c>
      <c r="T324" s="15">
        <f>(M324/86400)+DATE(1970,1,1)</f>
        <v>40520.25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7">
        <f>(E325/D325)*100</f>
        <v>24.134831460674157</v>
      </c>
      <c r="G325" t="s">
        <v>14</v>
      </c>
      <c r="H325">
        <v>26</v>
      </c>
      <c r="I325" s="8">
        <f>IF(H325=0,0,E325/H325)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s="11" t="str" cm="1">
        <f t="array" ref="Q325:R325">_xlfn.TEXTSPLIT(P325,"/")</f>
        <v>film &amp; video</v>
      </c>
      <c r="R325" s="10" t="str">
        <v>documentary</v>
      </c>
      <c r="S325" s="15">
        <f>(L325/86400)+DATE(1970,1,1)</f>
        <v>41725.208333333336</v>
      </c>
      <c r="T325" s="15">
        <f>(M325/86400)+DATE(1970,1,1)</f>
        <v>41727.208333333336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7">
        <f>(E326/D326)*100</f>
        <v>164.05633802816902</v>
      </c>
      <c r="G326" t="s">
        <v>20</v>
      </c>
      <c r="H326">
        <v>307</v>
      </c>
      <c r="I326" s="8">
        <f>IF(H326=0,0,E326/H326)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s="11" t="str" cm="1">
        <f t="array" ref="Q326:R326">_xlfn.TEXTSPLIT(P326,"/")</f>
        <v>theater</v>
      </c>
      <c r="R326" s="10" t="str">
        <v>plays</v>
      </c>
      <c r="S326" s="15">
        <f>(L326/86400)+DATE(1970,1,1)</f>
        <v>42176.208333333328</v>
      </c>
      <c r="T326" s="15">
        <f>(M326/86400)+DATE(1970,1,1)</f>
        <v>42188.208333333328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7">
        <f>(E327/D327)*100</f>
        <v>90.723076923076931</v>
      </c>
      <c r="G327" t="s">
        <v>14</v>
      </c>
      <c r="H327">
        <v>73</v>
      </c>
      <c r="I327" s="8">
        <f>IF(H327=0,0,E327/H327)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s="11" t="str" cm="1">
        <f t="array" ref="Q327:R327">_xlfn.TEXTSPLIT(P327,"/")</f>
        <v>theater</v>
      </c>
      <c r="R327" s="10" t="str">
        <v>plays</v>
      </c>
      <c r="S327" s="15">
        <f>(L327/86400)+DATE(1970,1,1)</f>
        <v>43267.208333333328</v>
      </c>
      <c r="T327" s="15">
        <f>(M327/86400)+DATE(1970,1,1)</f>
        <v>43290.208333333328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7">
        <f>(E328/D328)*100</f>
        <v>46.194444444444443</v>
      </c>
      <c r="G328" t="s">
        <v>14</v>
      </c>
      <c r="H328">
        <v>128</v>
      </c>
      <c r="I328" s="8">
        <f>IF(H328=0,0,E328/H328)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s="11" t="str" cm="1">
        <f t="array" ref="Q328:R328">_xlfn.TEXTSPLIT(P328,"/")</f>
        <v>film &amp; video</v>
      </c>
      <c r="R328" s="10" t="str">
        <v>animation</v>
      </c>
      <c r="S328" s="15">
        <f>(L328/86400)+DATE(1970,1,1)</f>
        <v>42364.25</v>
      </c>
      <c r="T328" s="15">
        <f>(M328/86400)+DATE(1970,1,1)</f>
        <v>42370.25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7">
        <f>(E329/D329)*100</f>
        <v>38.53846153846154</v>
      </c>
      <c r="G329" t="s">
        <v>14</v>
      </c>
      <c r="H329">
        <v>33</v>
      </c>
      <c r="I329" s="8">
        <f>IF(H329=0,0,E329/H329)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s="11" t="str" cm="1">
        <f t="array" ref="Q329:R329">_xlfn.TEXTSPLIT(P329,"/")</f>
        <v>theater</v>
      </c>
      <c r="R329" s="10" t="str">
        <v>plays</v>
      </c>
      <c r="S329" s="15">
        <f>(L329/86400)+DATE(1970,1,1)</f>
        <v>43705.208333333328</v>
      </c>
      <c r="T329" s="15">
        <f>(M329/86400)+DATE(1970,1,1)</f>
        <v>43709.208333333328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7">
        <f>(E330/D330)*100</f>
        <v>133.56231003039514</v>
      </c>
      <c r="G330" t="s">
        <v>20</v>
      </c>
      <c r="H330">
        <v>2441</v>
      </c>
      <c r="I330" s="8">
        <f>IF(H330=0,0,E330/H330)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s="11" t="str" cm="1">
        <f t="array" ref="Q330:R330">_xlfn.TEXTSPLIT(P330,"/")</f>
        <v>music</v>
      </c>
      <c r="R330" s="10" t="str">
        <v>rock</v>
      </c>
      <c r="S330" s="15">
        <f>(L330/86400)+DATE(1970,1,1)</f>
        <v>43434.25</v>
      </c>
      <c r="T330" s="15">
        <f>(M330/86400)+DATE(1970,1,1)</f>
        <v>43445.25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7">
        <f>(E331/D331)*100</f>
        <v>22.896588486140725</v>
      </c>
      <c r="G331" t="s">
        <v>47</v>
      </c>
      <c r="H331">
        <v>211</v>
      </c>
      <c r="I331" s="8">
        <f>IF(H331=0,0,E331/H331)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s="11" t="str" cm="1">
        <f t="array" ref="Q331:R331">_xlfn.TEXTSPLIT(P331,"/")</f>
        <v>games</v>
      </c>
      <c r="R331" s="10" t="str">
        <v>video games</v>
      </c>
      <c r="S331" s="15">
        <f>(L331/86400)+DATE(1970,1,1)</f>
        <v>42716.25</v>
      </c>
      <c r="T331" s="15">
        <f>(M331/86400)+DATE(1970,1,1)</f>
        <v>42727.25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7">
        <f>(E332/D332)*100</f>
        <v>184.95548961424333</v>
      </c>
      <c r="G332" t="s">
        <v>20</v>
      </c>
      <c r="H332">
        <v>1385</v>
      </c>
      <c r="I332" s="8">
        <f>IF(H332=0,0,E332/H332)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s="11" t="str" cm="1">
        <f t="array" ref="Q332:R332">_xlfn.TEXTSPLIT(P332,"/")</f>
        <v>film &amp; video</v>
      </c>
      <c r="R332" s="10" t="str">
        <v>documentary</v>
      </c>
      <c r="S332" s="15">
        <f>(L332/86400)+DATE(1970,1,1)</f>
        <v>43077.25</v>
      </c>
      <c r="T332" s="15">
        <f>(M332/86400)+DATE(1970,1,1)</f>
        <v>43078.25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7">
        <f>(E333/D333)*100</f>
        <v>443.72727272727275</v>
      </c>
      <c r="G333" t="s">
        <v>20</v>
      </c>
      <c r="H333">
        <v>190</v>
      </c>
      <c r="I333" s="8">
        <f>IF(H333=0,0,E333/H333)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s="11" t="str" cm="1">
        <f t="array" ref="Q333:R333">_xlfn.TEXTSPLIT(P333,"/")</f>
        <v>food</v>
      </c>
      <c r="R333" s="10" t="str">
        <v>food trucks</v>
      </c>
      <c r="S333" s="15">
        <f>(L333/86400)+DATE(1970,1,1)</f>
        <v>40896.25</v>
      </c>
      <c r="T333" s="15">
        <f>(M333/86400)+DATE(1970,1,1)</f>
        <v>40897.25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7">
        <f>(E334/D334)*100</f>
        <v>199.9806763285024</v>
      </c>
      <c r="G334" t="s">
        <v>20</v>
      </c>
      <c r="H334">
        <v>470</v>
      </c>
      <c r="I334" s="8">
        <f>IF(H334=0,0,E334/H334)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s="11" t="str" cm="1">
        <f t="array" ref="Q334:R334">_xlfn.TEXTSPLIT(P334,"/")</f>
        <v>technology</v>
      </c>
      <c r="R334" s="10" t="str">
        <v>wearables</v>
      </c>
      <c r="S334" s="15">
        <f>(L334/86400)+DATE(1970,1,1)</f>
        <v>41361.208333333336</v>
      </c>
      <c r="T334" s="15">
        <f>(M334/86400)+DATE(1970,1,1)</f>
        <v>41362.208333333336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7">
        <f>(E335/D335)*100</f>
        <v>123.95833333333333</v>
      </c>
      <c r="G335" t="s">
        <v>20</v>
      </c>
      <c r="H335">
        <v>253</v>
      </c>
      <c r="I335" s="8">
        <f>IF(H335=0,0,E335/H335)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s="11" t="str" cm="1">
        <f t="array" ref="Q335:R335">_xlfn.TEXTSPLIT(P335,"/")</f>
        <v>theater</v>
      </c>
      <c r="R335" s="10" t="str">
        <v>plays</v>
      </c>
      <c r="S335" s="15">
        <f>(L335/86400)+DATE(1970,1,1)</f>
        <v>43424.25</v>
      </c>
      <c r="T335" s="15">
        <f>(M335/86400)+DATE(1970,1,1)</f>
        <v>43452.25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7">
        <f>(E336/D336)*100</f>
        <v>186.61329305135951</v>
      </c>
      <c r="G336" t="s">
        <v>20</v>
      </c>
      <c r="H336">
        <v>1113</v>
      </c>
      <c r="I336" s="8">
        <f>IF(H336=0,0,E336/H336)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s="11" t="str" cm="1">
        <f t="array" ref="Q336:R336">_xlfn.TEXTSPLIT(P336,"/")</f>
        <v>music</v>
      </c>
      <c r="R336" s="10" t="str">
        <v>rock</v>
      </c>
      <c r="S336" s="15">
        <f>(L336/86400)+DATE(1970,1,1)</f>
        <v>43110.25</v>
      </c>
      <c r="T336" s="15">
        <f>(M336/86400)+DATE(1970,1,1)</f>
        <v>43117.25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7">
        <f>(E337/D337)*100</f>
        <v>114.28538550057536</v>
      </c>
      <c r="G337" t="s">
        <v>20</v>
      </c>
      <c r="H337">
        <v>2283</v>
      </c>
      <c r="I337" s="8">
        <f>IF(H337=0,0,E337/H337)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s="11" t="str" cm="1">
        <f t="array" ref="Q337:R337">_xlfn.TEXTSPLIT(P337,"/")</f>
        <v>music</v>
      </c>
      <c r="R337" s="10" t="str">
        <v>rock</v>
      </c>
      <c r="S337" s="15">
        <f>(L337/86400)+DATE(1970,1,1)</f>
        <v>43784.25</v>
      </c>
      <c r="T337" s="15">
        <f>(M337/86400)+DATE(1970,1,1)</f>
        <v>43797.25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7">
        <f>(E338/D338)*100</f>
        <v>97.032531824611041</v>
      </c>
      <c r="G338" t="s">
        <v>14</v>
      </c>
      <c r="H338">
        <v>1072</v>
      </c>
      <c r="I338" s="8">
        <f>IF(H338=0,0,E338/H338)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s="11" t="str" cm="1">
        <f t="array" ref="Q338:R338">_xlfn.TEXTSPLIT(P338,"/")</f>
        <v>music</v>
      </c>
      <c r="R338" s="10" t="str">
        <v>rock</v>
      </c>
      <c r="S338" s="15">
        <f>(L338/86400)+DATE(1970,1,1)</f>
        <v>40527.25</v>
      </c>
      <c r="T338" s="15">
        <f>(M338/86400)+DATE(1970,1,1)</f>
        <v>40528.25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7">
        <f>(E339/D339)*100</f>
        <v>122.81904761904762</v>
      </c>
      <c r="G339" t="s">
        <v>20</v>
      </c>
      <c r="H339">
        <v>1095</v>
      </c>
      <c r="I339" s="8">
        <f>IF(H339=0,0,E339/H339)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s="11" t="str" cm="1">
        <f t="array" ref="Q339:R339">_xlfn.TEXTSPLIT(P339,"/")</f>
        <v>theater</v>
      </c>
      <c r="R339" s="10" t="str">
        <v>plays</v>
      </c>
      <c r="S339" s="15">
        <f>(L339/86400)+DATE(1970,1,1)</f>
        <v>43780.25</v>
      </c>
      <c r="T339" s="15">
        <f>(M339/86400)+DATE(1970,1,1)</f>
        <v>43781.25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7">
        <f>(E340/D340)*100</f>
        <v>179.14326647564468</v>
      </c>
      <c r="G340" t="s">
        <v>20</v>
      </c>
      <c r="H340">
        <v>1690</v>
      </c>
      <c r="I340" s="8">
        <f>IF(H340=0,0,E340/H340)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s="11" t="str" cm="1">
        <f t="array" ref="Q340:R340">_xlfn.TEXTSPLIT(P340,"/")</f>
        <v>theater</v>
      </c>
      <c r="R340" s="10" t="str">
        <v>plays</v>
      </c>
      <c r="S340" s="15">
        <f>(L340/86400)+DATE(1970,1,1)</f>
        <v>40821.208333333336</v>
      </c>
      <c r="T340" s="15">
        <f>(M340/86400)+DATE(1970,1,1)</f>
        <v>40851.208333333336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7">
        <f>(E341/D341)*100</f>
        <v>79.951577402787962</v>
      </c>
      <c r="G341" t="s">
        <v>74</v>
      </c>
      <c r="H341">
        <v>1297</v>
      </c>
      <c r="I341" s="8">
        <f>IF(H341=0,0,E341/H341)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s="11" t="str" cm="1">
        <f t="array" ref="Q341:R341">_xlfn.TEXTSPLIT(P341,"/")</f>
        <v>theater</v>
      </c>
      <c r="R341" s="10" t="str">
        <v>plays</v>
      </c>
      <c r="S341" s="15">
        <f>(L341/86400)+DATE(1970,1,1)</f>
        <v>42949.208333333328</v>
      </c>
      <c r="T341" s="15">
        <f>(M341/86400)+DATE(1970,1,1)</f>
        <v>42963.208333333328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7">
        <f>(E342/D342)*100</f>
        <v>94.242587601078171</v>
      </c>
      <c r="G342" t="s">
        <v>14</v>
      </c>
      <c r="H342">
        <v>393</v>
      </c>
      <c r="I342" s="8">
        <f>IF(H342=0,0,E342/H342)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s="11" t="str" cm="1">
        <f t="array" ref="Q342:R342">_xlfn.TEXTSPLIT(P342,"/")</f>
        <v>photography</v>
      </c>
      <c r="R342" s="10" t="str">
        <v>photography books</v>
      </c>
      <c r="S342" s="15">
        <f>(L342/86400)+DATE(1970,1,1)</f>
        <v>40889.25</v>
      </c>
      <c r="T342" s="15">
        <f>(M342/86400)+DATE(1970,1,1)</f>
        <v>40890.25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7">
        <f>(E343/D343)*100</f>
        <v>84.669291338582681</v>
      </c>
      <c r="G343" t="s">
        <v>14</v>
      </c>
      <c r="H343">
        <v>1257</v>
      </c>
      <c r="I343" s="8">
        <f>IF(H343=0,0,E343/H343)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s="11" t="str" cm="1">
        <f t="array" ref="Q343:R343">_xlfn.TEXTSPLIT(P343,"/")</f>
        <v>music</v>
      </c>
      <c r="R343" s="10" t="str">
        <v>indie rock</v>
      </c>
      <c r="S343" s="15">
        <f>(L343/86400)+DATE(1970,1,1)</f>
        <v>42244.208333333328</v>
      </c>
      <c r="T343" s="15">
        <f>(M343/86400)+DATE(1970,1,1)</f>
        <v>42251.208333333328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7">
        <f>(E344/D344)*100</f>
        <v>66.521920668058456</v>
      </c>
      <c r="G344" t="s">
        <v>14</v>
      </c>
      <c r="H344">
        <v>328</v>
      </c>
      <c r="I344" s="8">
        <f>IF(H344=0,0,E344/H344)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s="11" t="str" cm="1">
        <f t="array" ref="Q344:R344">_xlfn.TEXTSPLIT(P344,"/")</f>
        <v>theater</v>
      </c>
      <c r="R344" s="10" t="str">
        <v>plays</v>
      </c>
      <c r="S344" s="15">
        <f>(L344/86400)+DATE(1970,1,1)</f>
        <v>41475.208333333336</v>
      </c>
      <c r="T344" s="15">
        <f>(M344/86400)+DATE(1970,1,1)</f>
        <v>41487.208333333336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7">
        <f>(E345/D345)*100</f>
        <v>53.922222222222224</v>
      </c>
      <c r="G345" t="s">
        <v>14</v>
      </c>
      <c r="H345">
        <v>147</v>
      </c>
      <c r="I345" s="8">
        <f>IF(H345=0,0,E345/H345)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s="11" t="str" cm="1">
        <f t="array" ref="Q345:R345">_xlfn.TEXTSPLIT(P345,"/")</f>
        <v>theater</v>
      </c>
      <c r="R345" s="10" t="str">
        <v>plays</v>
      </c>
      <c r="S345" s="15">
        <f>(L345/86400)+DATE(1970,1,1)</f>
        <v>41597.25</v>
      </c>
      <c r="T345" s="15">
        <f>(M345/86400)+DATE(1970,1,1)</f>
        <v>41650.25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7">
        <f>(E346/D346)*100</f>
        <v>41.983299595141702</v>
      </c>
      <c r="G346" t="s">
        <v>14</v>
      </c>
      <c r="H346">
        <v>830</v>
      </c>
      <c r="I346" s="8">
        <f>IF(H346=0,0,E346/H346)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s="11" t="str" cm="1">
        <f t="array" ref="Q346:R346">_xlfn.TEXTSPLIT(P346,"/")</f>
        <v>games</v>
      </c>
      <c r="R346" s="10" t="str">
        <v>video games</v>
      </c>
      <c r="S346" s="15">
        <f>(L346/86400)+DATE(1970,1,1)</f>
        <v>43122.25</v>
      </c>
      <c r="T346" s="15">
        <f>(M346/86400)+DATE(1970,1,1)</f>
        <v>43162.25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7">
        <f>(E347/D347)*100</f>
        <v>14.69479695431472</v>
      </c>
      <c r="G347" t="s">
        <v>14</v>
      </c>
      <c r="H347">
        <v>331</v>
      </c>
      <c r="I347" s="8">
        <f>IF(H347=0,0,E347/H347)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s="11" t="str" cm="1">
        <f t="array" ref="Q347:R347">_xlfn.TEXTSPLIT(P347,"/")</f>
        <v>film &amp; video</v>
      </c>
      <c r="R347" s="10" t="str">
        <v>drama</v>
      </c>
      <c r="S347" s="15">
        <f>(L347/86400)+DATE(1970,1,1)</f>
        <v>42194.208333333328</v>
      </c>
      <c r="T347" s="15">
        <f>(M347/86400)+DATE(1970,1,1)</f>
        <v>42195.208333333328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7">
        <f>(E348/D348)*100</f>
        <v>34.475000000000001</v>
      </c>
      <c r="G348" t="s">
        <v>14</v>
      </c>
      <c r="H348">
        <v>25</v>
      </c>
      <c r="I348" s="8">
        <f>IF(H348=0,0,E348/H348)</f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s="11" t="str" cm="1">
        <f t="array" ref="Q348:R348">_xlfn.TEXTSPLIT(P348,"/")</f>
        <v>music</v>
      </c>
      <c r="R348" s="10" t="str">
        <v>indie rock</v>
      </c>
      <c r="S348" s="15">
        <f>(L348/86400)+DATE(1970,1,1)</f>
        <v>42971.208333333328</v>
      </c>
      <c r="T348" s="15">
        <f>(M348/86400)+DATE(1970,1,1)</f>
        <v>43026.208333333328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7">
        <f>(E349/D349)*100</f>
        <v>1400.7777777777778</v>
      </c>
      <c r="G349" t="s">
        <v>20</v>
      </c>
      <c r="H349">
        <v>191</v>
      </c>
      <c r="I349" s="8">
        <f>IF(H349=0,0,E349/H349)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s="11" t="str" cm="1">
        <f t="array" ref="Q349:R349">_xlfn.TEXTSPLIT(P349,"/")</f>
        <v>technology</v>
      </c>
      <c r="R349" s="10" t="str">
        <v>web</v>
      </c>
      <c r="S349" s="15">
        <f>(L349/86400)+DATE(1970,1,1)</f>
        <v>42046.25</v>
      </c>
      <c r="T349" s="15">
        <f>(M349/86400)+DATE(1970,1,1)</f>
        <v>42070.25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7">
        <f>(E350/D350)*100</f>
        <v>71.770351758793964</v>
      </c>
      <c r="G350" t="s">
        <v>14</v>
      </c>
      <c r="H350">
        <v>3483</v>
      </c>
      <c r="I350" s="8">
        <f>IF(H350=0,0,E350/H350)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s="11" t="str" cm="1">
        <f t="array" ref="Q350:R350">_xlfn.TEXTSPLIT(P350,"/")</f>
        <v>food</v>
      </c>
      <c r="R350" s="10" t="str">
        <v>food trucks</v>
      </c>
      <c r="S350" s="15">
        <f>(L350/86400)+DATE(1970,1,1)</f>
        <v>42782.25</v>
      </c>
      <c r="T350" s="15">
        <f>(M350/86400)+DATE(1970,1,1)</f>
        <v>42795.25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7">
        <f>(E351/D351)*100</f>
        <v>53.074115044247783</v>
      </c>
      <c r="G351" t="s">
        <v>14</v>
      </c>
      <c r="H351">
        <v>923</v>
      </c>
      <c r="I351" s="8">
        <f>IF(H351=0,0,E351/H351)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s="11" t="str" cm="1">
        <f t="array" ref="Q351:R351">_xlfn.TEXTSPLIT(P351,"/")</f>
        <v>theater</v>
      </c>
      <c r="R351" s="10" t="str">
        <v>plays</v>
      </c>
      <c r="S351" s="15">
        <f>(L351/86400)+DATE(1970,1,1)</f>
        <v>42930.208333333328</v>
      </c>
      <c r="T351" s="15">
        <f>(M351/86400)+DATE(1970,1,1)</f>
        <v>42960.208333333328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7">
        <f>(E352/D352)*100</f>
        <v>5</v>
      </c>
      <c r="G352" t="s">
        <v>14</v>
      </c>
      <c r="H352">
        <v>1</v>
      </c>
      <c r="I352" s="8">
        <f>IF(H352=0,0,E352/H352)</f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s="11" t="str" cm="1">
        <f t="array" ref="Q352:R352">_xlfn.TEXTSPLIT(P352,"/")</f>
        <v>music</v>
      </c>
      <c r="R352" s="10" t="str">
        <v>jazz</v>
      </c>
      <c r="S352" s="15">
        <f>(L352/86400)+DATE(1970,1,1)</f>
        <v>42144.208333333328</v>
      </c>
      <c r="T352" s="15">
        <f>(M352/86400)+DATE(1970,1,1)</f>
        <v>42162.208333333328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7">
        <f>(E353/D353)*100</f>
        <v>127.70715249662618</v>
      </c>
      <c r="G353" t="s">
        <v>20</v>
      </c>
      <c r="H353">
        <v>2013</v>
      </c>
      <c r="I353" s="8">
        <f>IF(H353=0,0,E353/H353)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s="11" t="str" cm="1">
        <f t="array" ref="Q353:R353">_xlfn.TEXTSPLIT(P353,"/")</f>
        <v>music</v>
      </c>
      <c r="R353" s="10" t="str">
        <v>rock</v>
      </c>
      <c r="S353" s="15">
        <f>(L353/86400)+DATE(1970,1,1)</f>
        <v>42240.208333333328</v>
      </c>
      <c r="T353" s="15">
        <f>(M353/86400)+DATE(1970,1,1)</f>
        <v>42254.208333333328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7">
        <f>(E354/D354)*100</f>
        <v>34.892857142857139</v>
      </c>
      <c r="G354" t="s">
        <v>14</v>
      </c>
      <c r="H354">
        <v>33</v>
      </c>
      <c r="I354" s="8">
        <f>IF(H354=0,0,E354/H354)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s="11" t="str" cm="1">
        <f t="array" ref="Q354:R354">_xlfn.TEXTSPLIT(P354,"/")</f>
        <v>theater</v>
      </c>
      <c r="R354" s="10" t="str">
        <v>plays</v>
      </c>
      <c r="S354" s="15">
        <f>(L354/86400)+DATE(1970,1,1)</f>
        <v>42315.25</v>
      </c>
      <c r="T354" s="15">
        <f>(M354/86400)+DATE(1970,1,1)</f>
        <v>42323.25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7">
        <f>(E355/D355)*100</f>
        <v>410.59821428571428</v>
      </c>
      <c r="G355" t="s">
        <v>20</v>
      </c>
      <c r="H355">
        <v>1703</v>
      </c>
      <c r="I355" s="8">
        <f>IF(H355=0,0,E355/H355)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s="11" t="str" cm="1">
        <f t="array" ref="Q355:R355">_xlfn.TEXTSPLIT(P355,"/")</f>
        <v>theater</v>
      </c>
      <c r="R355" s="10" t="str">
        <v>plays</v>
      </c>
      <c r="S355" s="15">
        <f>(L355/86400)+DATE(1970,1,1)</f>
        <v>43651.208333333328</v>
      </c>
      <c r="T355" s="15">
        <f>(M355/86400)+DATE(1970,1,1)</f>
        <v>43652.208333333328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7">
        <f>(E356/D356)*100</f>
        <v>123.73770491803278</v>
      </c>
      <c r="G356" t="s">
        <v>20</v>
      </c>
      <c r="H356">
        <v>80</v>
      </c>
      <c r="I356" s="8">
        <f>IF(H356=0,0,E356/H356)</f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s="11" t="str" cm="1">
        <f t="array" ref="Q356:R356">_xlfn.TEXTSPLIT(P356,"/")</f>
        <v>film &amp; video</v>
      </c>
      <c r="R356" s="10" t="str">
        <v>documentary</v>
      </c>
      <c r="S356" s="15">
        <f>(L356/86400)+DATE(1970,1,1)</f>
        <v>41520.208333333336</v>
      </c>
      <c r="T356" s="15">
        <f>(M356/86400)+DATE(1970,1,1)</f>
        <v>41527.208333333336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7">
        <f>(E357/D357)*100</f>
        <v>58.973684210526315</v>
      </c>
      <c r="G357" t="s">
        <v>47</v>
      </c>
      <c r="H357">
        <v>86</v>
      </c>
      <c r="I357" s="8">
        <f>IF(H357=0,0,E357/H357)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s="11" t="str" cm="1">
        <f t="array" ref="Q357:R357">_xlfn.TEXTSPLIT(P357,"/")</f>
        <v>technology</v>
      </c>
      <c r="R357" s="10" t="str">
        <v>wearables</v>
      </c>
      <c r="S357" s="15">
        <f>(L357/86400)+DATE(1970,1,1)</f>
        <v>42757.25</v>
      </c>
      <c r="T357" s="15">
        <f>(M357/86400)+DATE(1970,1,1)</f>
        <v>42797.25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7">
        <f>(E358/D358)*100</f>
        <v>36.892473118279568</v>
      </c>
      <c r="G358" t="s">
        <v>14</v>
      </c>
      <c r="H358">
        <v>40</v>
      </c>
      <c r="I358" s="8">
        <f>IF(H358=0,0,E358/H358)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s="11" t="str" cm="1">
        <f t="array" ref="Q358:R358">_xlfn.TEXTSPLIT(P358,"/")</f>
        <v>theater</v>
      </c>
      <c r="R358" s="10" t="str">
        <v>plays</v>
      </c>
      <c r="S358" s="15">
        <f>(L358/86400)+DATE(1970,1,1)</f>
        <v>40922.25</v>
      </c>
      <c r="T358" s="15">
        <f>(M358/86400)+DATE(1970,1,1)</f>
        <v>40931.25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7">
        <f>(E359/D359)*100</f>
        <v>184.91304347826087</v>
      </c>
      <c r="G359" t="s">
        <v>20</v>
      </c>
      <c r="H359">
        <v>41</v>
      </c>
      <c r="I359" s="8">
        <f>IF(H359=0,0,E359/H359)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s="11" t="str" cm="1">
        <f t="array" ref="Q359:R359">_xlfn.TEXTSPLIT(P359,"/")</f>
        <v>games</v>
      </c>
      <c r="R359" s="10" t="str">
        <v>video games</v>
      </c>
      <c r="S359" s="15">
        <f>(L359/86400)+DATE(1970,1,1)</f>
        <v>42250.208333333328</v>
      </c>
      <c r="T359" s="15">
        <f>(M359/86400)+DATE(1970,1,1)</f>
        <v>42275.208333333328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7">
        <f>(E360/D360)*100</f>
        <v>11.814432989690722</v>
      </c>
      <c r="G360" t="s">
        <v>14</v>
      </c>
      <c r="H360">
        <v>23</v>
      </c>
      <c r="I360" s="8">
        <f>IF(H360=0,0,E360/H360)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s="11" t="str" cm="1">
        <f t="array" ref="Q360:R360">_xlfn.TEXTSPLIT(P360,"/")</f>
        <v>photography</v>
      </c>
      <c r="R360" s="10" t="str">
        <v>photography books</v>
      </c>
      <c r="S360" s="15">
        <f>(L360/86400)+DATE(1970,1,1)</f>
        <v>43322.208333333328</v>
      </c>
      <c r="T360" s="15">
        <f>(M360/86400)+DATE(1970,1,1)</f>
        <v>43325.208333333328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7">
        <f>(E361/D361)*100</f>
        <v>298.7</v>
      </c>
      <c r="G361" t="s">
        <v>20</v>
      </c>
      <c r="H361">
        <v>187</v>
      </c>
      <c r="I361" s="8">
        <f>IF(H361=0,0,E361/H361)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s="11" t="str" cm="1">
        <f t="array" ref="Q361:R361">_xlfn.TEXTSPLIT(P361,"/")</f>
        <v>film &amp; video</v>
      </c>
      <c r="R361" s="10" t="str">
        <v>animation</v>
      </c>
      <c r="S361" s="15">
        <f>(L361/86400)+DATE(1970,1,1)</f>
        <v>40782.208333333336</v>
      </c>
      <c r="T361" s="15">
        <f>(M361/86400)+DATE(1970,1,1)</f>
        <v>40789.208333333336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7">
        <f>(E362/D362)*100</f>
        <v>226.35175879396985</v>
      </c>
      <c r="G362" t="s">
        <v>20</v>
      </c>
      <c r="H362">
        <v>2875</v>
      </c>
      <c r="I362" s="8">
        <f>IF(H362=0,0,E362/H362)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s="11" t="str" cm="1">
        <f t="array" ref="Q362:R362">_xlfn.TEXTSPLIT(P362,"/")</f>
        <v>theater</v>
      </c>
      <c r="R362" s="10" t="str">
        <v>plays</v>
      </c>
      <c r="S362" s="15">
        <f>(L362/86400)+DATE(1970,1,1)</f>
        <v>40544.25</v>
      </c>
      <c r="T362" s="15">
        <f>(M362/86400)+DATE(1970,1,1)</f>
        <v>40558.25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7">
        <f>(E363/D363)*100</f>
        <v>173.56363636363636</v>
      </c>
      <c r="G363" t="s">
        <v>20</v>
      </c>
      <c r="H363">
        <v>88</v>
      </c>
      <c r="I363" s="8">
        <f>IF(H363=0,0,E363/H363)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s="11" t="str" cm="1">
        <f t="array" ref="Q363:R363">_xlfn.TEXTSPLIT(P363,"/")</f>
        <v>theater</v>
      </c>
      <c r="R363" s="10" t="str">
        <v>plays</v>
      </c>
      <c r="S363" s="15">
        <f>(L363/86400)+DATE(1970,1,1)</f>
        <v>43015.208333333328</v>
      </c>
      <c r="T363" s="15">
        <f>(M363/86400)+DATE(1970,1,1)</f>
        <v>43039.208333333328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7">
        <f>(E364/D364)*100</f>
        <v>371.75675675675677</v>
      </c>
      <c r="G364" t="s">
        <v>20</v>
      </c>
      <c r="H364">
        <v>191</v>
      </c>
      <c r="I364" s="8">
        <f>IF(H364=0,0,E364/H364)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s="11" t="str" cm="1">
        <f t="array" ref="Q364:R364">_xlfn.TEXTSPLIT(P364,"/")</f>
        <v>music</v>
      </c>
      <c r="R364" s="10" t="str">
        <v>rock</v>
      </c>
      <c r="S364" s="15">
        <f>(L364/86400)+DATE(1970,1,1)</f>
        <v>40570.25</v>
      </c>
      <c r="T364" s="15">
        <f>(M364/86400)+DATE(1970,1,1)</f>
        <v>40608.25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7">
        <f>(E365/D365)*100</f>
        <v>160.19230769230771</v>
      </c>
      <c r="G365" t="s">
        <v>20</v>
      </c>
      <c r="H365">
        <v>139</v>
      </c>
      <c r="I365" s="8">
        <f>IF(H365=0,0,E365/H365)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s="11" t="str" cm="1">
        <f t="array" ref="Q365:R365">_xlfn.TEXTSPLIT(P365,"/")</f>
        <v>music</v>
      </c>
      <c r="R365" s="10" t="str">
        <v>rock</v>
      </c>
      <c r="S365" s="15">
        <f>(L365/86400)+DATE(1970,1,1)</f>
        <v>40904.25</v>
      </c>
      <c r="T365" s="15">
        <f>(M365/86400)+DATE(1970,1,1)</f>
        <v>40905.25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7">
        <f>(E366/D366)*100</f>
        <v>1616.3333333333335</v>
      </c>
      <c r="G366" t="s">
        <v>20</v>
      </c>
      <c r="H366">
        <v>186</v>
      </c>
      <c r="I366" s="8">
        <f>IF(H366=0,0,E366/H366)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s="11" t="str" cm="1">
        <f t="array" ref="Q366:R366">_xlfn.TEXTSPLIT(P366,"/")</f>
        <v>music</v>
      </c>
      <c r="R366" s="10" t="str">
        <v>indie rock</v>
      </c>
      <c r="S366" s="15">
        <f>(L366/86400)+DATE(1970,1,1)</f>
        <v>43164.25</v>
      </c>
      <c r="T366" s="15">
        <f>(M366/86400)+DATE(1970,1,1)</f>
        <v>43194.208333333328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7">
        <f>(E367/D367)*100</f>
        <v>733.4375</v>
      </c>
      <c r="G367" t="s">
        <v>20</v>
      </c>
      <c r="H367">
        <v>112</v>
      </c>
      <c r="I367" s="8">
        <f>IF(H367=0,0,E367/H367)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s="11" t="str" cm="1">
        <f t="array" ref="Q367:R367">_xlfn.TEXTSPLIT(P367,"/")</f>
        <v>theater</v>
      </c>
      <c r="R367" s="10" t="str">
        <v>plays</v>
      </c>
      <c r="S367" s="15">
        <f>(L367/86400)+DATE(1970,1,1)</f>
        <v>42733.25</v>
      </c>
      <c r="T367" s="15">
        <f>(M367/86400)+DATE(1970,1,1)</f>
        <v>42760.25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7">
        <f>(E368/D368)*100</f>
        <v>592.11111111111109</v>
      </c>
      <c r="G368" t="s">
        <v>20</v>
      </c>
      <c r="H368">
        <v>101</v>
      </c>
      <c r="I368" s="8">
        <f>IF(H368=0,0,E368/H368)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s="11" t="str" cm="1">
        <f t="array" ref="Q368:R368">_xlfn.TEXTSPLIT(P368,"/")</f>
        <v>theater</v>
      </c>
      <c r="R368" s="10" t="str">
        <v>plays</v>
      </c>
      <c r="S368" s="15">
        <f>(L368/86400)+DATE(1970,1,1)</f>
        <v>40546.25</v>
      </c>
      <c r="T368" s="15">
        <f>(M368/86400)+DATE(1970,1,1)</f>
        <v>40547.25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7">
        <f>(E369/D369)*100</f>
        <v>18.888888888888889</v>
      </c>
      <c r="G369" t="s">
        <v>14</v>
      </c>
      <c r="H369">
        <v>75</v>
      </c>
      <c r="I369" s="8">
        <f>IF(H369=0,0,E369/H369)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s="11" t="str" cm="1">
        <f t="array" ref="Q369:R369">_xlfn.TEXTSPLIT(P369,"/")</f>
        <v>theater</v>
      </c>
      <c r="R369" s="10" t="str">
        <v>plays</v>
      </c>
      <c r="S369" s="15">
        <f>(L369/86400)+DATE(1970,1,1)</f>
        <v>41930.208333333336</v>
      </c>
      <c r="T369" s="15">
        <f>(M369/86400)+DATE(1970,1,1)</f>
        <v>41954.25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7">
        <f>(E370/D370)*100</f>
        <v>276.80769230769232</v>
      </c>
      <c r="G370" t="s">
        <v>20</v>
      </c>
      <c r="H370">
        <v>206</v>
      </c>
      <c r="I370" s="8">
        <f>IF(H370=0,0,E370/H370)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s="11" t="str" cm="1">
        <f t="array" ref="Q370:R370">_xlfn.TEXTSPLIT(P370,"/")</f>
        <v>film &amp; video</v>
      </c>
      <c r="R370" s="10" t="str">
        <v>documentary</v>
      </c>
      <c r="S370" s="15">
        <f>(L370/86400)+DATE(1970,1,1)</f>
        <v>40464.208333333336</v>
      </c>
      <c r="T370" s="15">
        <f>(M370/86400)+DATE(1970,1,1)</f>
        <v>40487.208333333336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7">
        <f>(E371/D371)*100</f>
        <v>273.01851851851848</v>
      </c>
      <c r="G371" t="s">
        <v>20</v>
      </c>
      <c r="H371">
        <v>154</v>
      </c>
      <c r="I371" s="8">
        <f>IF(H371=0,0,E371/H371)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s="11" t="str" cm="1">
        <f t="array" ref="Q371:R371">_xlfn.TEXTSPLIT(P371,"/")</f>
        <v>film &amp; video</v>
      </c>
      <c r="R371" s="10" t="str">
        <v>television</v>
      </c>
      <c r="S371" s="15">
        <f>(L371/86400)+DATE(1970,1,1)</f>
        <v>41308.25</v>
      </c>
      <c r="T371" s="15">
        <f>(M371/86400)+DATE(1970,1,1)</f>
        <v>41347.208333333336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7">
        <f>(E372/D372)*100</f>
        <v>159.36331255565449</v>
      </c>
      <c r="G372" t="s">
        <v>20</v>
      </c>
      <c r="H372">
        <v>5966</v>
      </c>
      <c r="I372" s="8">
        <f>IF(H372=0,0,E372/H372)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s="11" t="str" cm="1">
        <f t="array" ref="Q372:R372">_xlfn.TEXTSPLIT(P372,"/")</f>
        <v>theater</v>
      </c>
      <c r="R372" s="10" t="str">
        <v>plays</v>
      </c>
      <c r="S372" s="15">
        <f>(L372/86400)+DATE(1970,1,1)</f>
        <v>43570.208333333328</v>
      </c>
      <c r="T372" s="15">
        <f>(M372/86400)+DATE(1970,1,1)</f>
        <v>43576.208333333328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7">
        <f>(E373/D373)*100</f>
        <v>67.869978858350947</v>
      </c>
      <c r="G373" t="s">
        <v>14</v>
      </c>
      <c r="H373">
        <v>2176</v>
      </c>
      <c r="I373" s="8">
        <f>IF(H373=0,0,E373/H373)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s="11" t="str" cm="1">
        <f t="array" ref="Q373:R373">_xlfn.TEXTSPLIT(P373,"/")</f>
        <v>theater</v>
      </c>
      <c r="R373" s="10" t="str">
        <v>plays</v>
      </c>
      <c r="S373" s="15">
        <f>(L373/86400)+DATE(1970,1,1)</f>
        <v>42043.25</v>
      </c>
      <c r="T373" s="15">
        <f>(M373/86400)+DATE(1970,1,1)</f>
        <v>42094.208333333328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7">
        <f>(E374/D374)*100</f>
        <v>1591.5555555555554</v>
      </c>
      <c r="G374" t="s">
        <v>20</v>
      </c>
      <c r="H374">
        <v>169</v>
      </c>
      <c r="I374" s="8">
        <f>IF(H374=0,0,E374/H374)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s="11" t="str" cm="1">
        <f t="array" ref="Q374:R374">_xlfn.TEXTSPLIT(P374,"/")</f>
        <v>film &amp; video</v>
      </c>
      <c r="R374" s="10" t="str">
        <v>documentary</v>
      </c>
      <c r="S374" s="15">
        <f>(L374/86400)+DATE(1970,1,1)</f>
        <v>42012.25</v>
      </c>
      <c r="T374" s="15">
        <f>(M374/86400)+DATE(1970,1,1)</f>
        <v>42032.25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7">
        <f>(E375/D375)*100</f>
        <v>730.18222222222221</v>
      </c>
      <c r="G375" t="s">
        <v>20</v>
      </c>
      <c r="H375">
        <v>2106</v>
      </c>
      <c r="I375" s="8">
        <f>IF(H375=0,0,E375/H375)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s="11" t="str" cm="1">
        <f t="array" ref="Q375:R375">_xlfn.TEXTSPLIT(P375,"/")</f>
        <v>theater</v>
      </c>
      <c r="R375" s="10" t="str">
        <v>plays</v>
      </c>
      <c r="S375" s="15">
        <f>(L375/86400)+DATE(1970,1,1)</f>
        <v>42964.208333333328</v>
      </c>
      <c r="T375" s="15">
        <f>(M375/86400)+DATE(1970,1,1)</f>
        <v>42972.208333333328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7">
        <f>(E376/D376)*100</f>
        <v>13.185782556750297</v>
      </c>
      <c r="G376" t="s">
        <v>14</v>
      </c>
      <c r="H376">
        <v>441</v>
      </c>
      <c r="I376" s="8">
        <f>IF(H376=0,0,E376/H376)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s="11" t="str" cm="1">
        <f t="array" ref="Q376:R376">_xlfn.TEXTSPLIT(P376,"/")</f>
        <v>film &amp; video</v>
      </c>
      <c r="R376" s="10" t="str">
        <v>documentary</v>
      </c>
      <c r="S376" s="15">
        <f>(L376/86400)+DATE(1970,1,1)</f>
        <v>43476.25</v>
      </c>
      <c r="T376" s="15">
        <f>(M376/86400)+DATE(1970,1,1)</f>
        <v>43481.25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7">
        <f>(E377/D377)*100</f>
        <v>54.777777777777779</v>
      </c>
      <c r="G377" t="s">
        <v>14</v>
      </c>
      <c r="H377">
        <v>25</v>
      </c>
      <c r="I377" s="8">
        <f>IF(H377=0,0,E377/H377)</f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s="11" t="str" cm="1">
        <f t="array" ref="Q377:R377">_xlfn.TEXTSPLIT(P377,"/")</f>
        <v>music</v>
      </c>
      <c r="R377" s="10" t="str">
        <v>indie rock</v>
      </c>
      <c r="S377" s="15">
        <f>(L377/86400)+DATE(1970,1,1)</f>
        <v>42293.208333333328</v>
      </c>
      <c r="T377" s="15">
        <f>(M377/86400)+DATE(1970,1,1)</f>
        <v>42350.25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7">
        <f>(E378/D378)*100</f>
        <v>361.02941176470591</v>
      </c>
      <c r="G378" t="s">
        <v>20</v>
      </c>
      <c r="H378">
        <v>131</v>
      </c>
      <c r="I378" s="8">
        <f>IF(H378=0,0,E378/H378)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s="11" t="str" cm="1">
        <f t="array" ref="Q378:R378">_xlfn.TEXTSPLIT(P378,"/")</f>
        <v>music</v>
      </c>
      <c r="R378" s="10" t="str">
        <v>rock</v>
      </c>
      <c r="S378" s="15">
        <f>(L378/86400)+DATE(1970,1,1)</f>
        <v>41826.208333333336</v>
      </c>
      <c r="T378" s="15">
        <f>(M378/86400)+DATE(1970,1,1)</f>
        <v>41832.208333333336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7">
        <f>(E379/D379)*100</f>
        <v>10.257545271629779</v>
      </c>
      <c r="G379" t="s">
        <v>14</v>
      </c>
      <c r="H379">
        <v>127</v>
      </c>
      <c r="I379" s="8">
        <f>IF(H379=0,0,E379/H379)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s="11" t="str" cm="1">
        <f t="array" ref="Q379:R379">_xlfn.TEXTSPLIT(P379,"/")</f>
        <v>theater</v>
      </c>
      <c r="R379" s="10" t="str">
        <v>plays</v>
      </c>
      <c r="S379" s="15">
        <f>(L379/86400)+DATE(1970,1,1)</f>
        <v>43760.208333333328</v>
      </c>
      <c r="T379" s="15">
        <f>(M379/86400)+DATE(1970,1,1)</f>
        <v>43774.25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7">
        <f>(E380/D380)*100</f>
        <v>13.962962962962964</v>
      </c>
      <c r="G380" t="s">
        <v>14</v>
      </c>
      <c r="H380">
        <v>355</v>
      </c>
      <c r="I380" s="8">
        <f>IF(H380=0,0,E380/H380)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s="11" t="str" cm="1">
        <f t="array" ref="Q380:R380">_xlfn.TEXTSPLIT(P380,"/")</f>
        <v>film &amp; video</v>
      </c>
      <c r="R380" s="10" t="str">
        <v>documentary</v>
      </c>
      <c r="S380" s="15">
        <f>(L380/86400)+DATE(1970,1,1)</f>
        <v>43241.208333333328</v>
      </c>
      <c r="T380" s="15">
        <f>(M380/86400)+DATE(1970,1,1)</f>
        <v>43279.208333333328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7">
        <f>(E381/D381)*100</f>
        <v>40.444444444444443</v>
      </c>
      <c r="G381" t="s">
        <v>14</v>
      </c>
      <c r="H381">
        <v>44</v>
      </c>
      <c r="I381" s="8">
        <f>IF(H381=0,0,E381/H381)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s="11" t="str" cm="1">
        <f t="array" ref="Q381:R381">_xlfn.TEXTSPLIT(P381,"/")</f>
        <v>theater</v>
      </c>
      <c r="R381" s="10" t="str">
        <v>plays</v>
      </c>
      <c r="S381" s="15">
        <f>(L381/86400)+DATE(1970,1,1)</f>
        <v>40843.208333333336</v>
      </c>
      <c r="T381" s="15">
        <f>(M381/86400)+DATE(1970,1,1)</f>
        <v>40857.25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7">
        <f>(E382/D382)*100</f>
        <v>160.32</v>
      </c>
      <c r="G382" t="s">
        <v>20</v>
      </c>
      <c r="H382">
        <v>84</v>
      </c>
      <c r="I382" s="8">
        <f>IF(H382=0,0,E382/H382)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s="11" t="str" cm="1">
        <f t="array" ref="Q382:R382">_xlfn.TEXTSPLIT(P382,"/")</f>
        <v>theater</v>
      </c>
      <c r="R382" s="10" t="str">
        <v>plays</v>
      </c>
      <c r="S382" s="15">
        <f>(L382/86400)+DATE(1970,1,1)</f>
        <v>41448.208333333336</v>
      </c>
      <c r="T382" s="15">
        <f>(M382/86400)+DATE(1970,1,1)</f>
        <v>41453.208333333336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7">
        <f>(E383/D383)*100</f>
        <v>183.9433962264151</v>
      </c>
      <c r="G383" t="s">
        <v>20</v>
      </c>
      <c r="H383">
        <v>155</v>
      </c>
      <c r="I383" s="8">
        <f>IF(H383=0,0,E383/H383)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s="11" t="str" cm="1">
        <f t="array" ref="Q383:R383">_xlfn.TEXTSPLIT(P383,"/")</f>
        <v>theater</v>
      </c>
      <c r="R383" s="10" t="str">
        <v>plays</v>
      </c>
      <c r="S383" s="15">
        <f>(L383/86400)+DATE(1970,1,1)</f>
        <v>42163.208333333328</v>
      </c>
      <c r="T383" s="15">
        <f>(M383/86400)+DATE(1970,1,1)</f>
        <v>42209.208333333328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7">
        <f>(E384/D384)*100</f>
        <v>63.769230769230766</v>
      </c>
      <c r="G384" t="s">
        <v>14</v>
      </c>
      <c r="H384">
        <v>67</v>
      </c>
      <c r="I384" s="8">
        <f>IF(H384=0,0,E384/H384)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s="11" t="str" cm="1">
        <f t="array" ref="Q384:R384">_xlfn.TEXTSPLIT(P384,"/")</f>
        <v>photography</v>
      </c>
      <c r="R384" s="10" t="str">
        <v>photography books</v>
      </c>
      <c r="S384" s="15">
        <f>(L384/86400)+DATE(1970,1,1)</f>
        <v>43024.208333333328</v>
      </c>
      <c r="T384" s="15">
        <f>(M384/86400)+DATE(1970,1,1)</f>
        <v>43043.208333333328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7">
        <f>(E385/D385)*100</f>
        <v>225.38095238095238</v>
      </c>
      <c r="G385" t="s">
        <v>20</v>
      </c>
      <c r="H385">
        <v>189</v>
      </c>
      <c r="I385" s="8">
        <f>IF(H385=0,0,E385/H385)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s="11" t="str" cm="1">
        <f t="array" ref="Q385:R385">_xlfn.TEXTSPLIT(P385,"/")</f>
        <v>food</v>
      </c>
      <c r="R385" s="10" t="str">
        <v>food trucks</v>
      </c>
      <c r="S385" s="15">
        <f>(L385/86400)+DATE(1970,1,1)</f>
        <v>43509.25</v>
      </c>
      <c r="T385" s="15">
        <f>(M385/86400)+DATE(1970,1,1)</f>
        <v>43515.25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7">
        <f>(E386/D386)*100</f>
        <v>172.00961538461539</v>
      </c>
      <c r="G386" t="s">
        <v>20</v>
      </c>
      <c r="H386">
        <v>4799</v>
      </c>
      <c r="I386" s="8">
        <f>IF(H386=0,0,E386/H386)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s="11" t="str" cm="1">
        <f t="array" ref="Q386:R386">_xlfn.TEXTSPLIT(P386,"/")</f>
        <v>film &amp; video</v>
      </c>
      <c r="R386" s="10" t="str">
        <v>documentary</v>
      </c>
      <c r="S386" s="15">
        <f>(L386/86400)+DATE(1970,1,1)</f>
        <v>42776.25</v>
      </c>
      <c r="T386" s="15">
        <f>(M386/86400)+DATE(1970,1,1)</f>
        <v>42803.25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7">
        <f>(E387/D387)*100</f>
        <v>146.16709511568124</v>
      </c>
      <c r="G387" t="s">
        <v>20</v>
      </c>
      <c r="H387">
        <v>1137</v>
      </c>
      <c r="I387" s="8">
        <f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s="11" t="str" cm="1">
        <f t="array" ref="Q387:R387">_xlfn.TEXTSPLIT(P387,"/")</f>
        <v>publishing</v>
      </c>
      <c r="R387" s="10" t="str">
        <v>nonfiction</v>
      </c>
      <c r="S387" s="15">
        <f>(L387/86400)+DATE(1970,1,1)</f>
        <v>43553.208333333328</v>
      </c>
      <c r="T387" s="15">
        <f>(M387/86400)+DATE(1970,1,1)</f>
        <v>43585.208333333328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7">
        <f>(E388/D388)*100</f>
        <v>76.42361623616236</v>
      </c>
      <c r="G388" t="s">
        <v>14</v>
      </c>
      <c r="H388">
        <v>1068</v>
      </c>
      <c r="I388" s="8">
        <f>IF(H388=0,0,E388/H388)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s="11" t="str" cm="1">
        <f t="array" ref="Q388:R388">_xlfn.TEXTSPLIT(P388,"/")</f>
        <v>theater</v>
      </c>
      <c r="R388" s="10" t="str">
        <v>plays</v>
      </c>
      <c r="S388" s="15">
        <f>(L388/86400)+DATE(1970,1,1)</f>
        <v>40355.208333333336</v>
      </c>
      <c r="T388" s="15">
        <f>(M388/86400)+DATE(1970,1,1)</f>
        <v>40367.208333333336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7">
        <f>(E389/D389)*100</f>
        <v>39.261467889908261</v>
      </c>
      <c r="G389" t="s">
        <v>14</v>
      </c>
      <c r="H389">
        <v>424</v>
      </c>
      <c r="I389" s="8">
        <f>IF(H389=0,0,E389/H389)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s="11" t="str" cm="1">
        <f t="array" ref="Q389:R389">_xlfn.TEXTSPLIT(P389,"/")</f>
        <v>technology</v>
      </c>
      <c r="R389" s="10" t="str">
        <v>wearables</v>
      </c>
      <c r="S389" s="15">
        <f>(L389/86400)+DATE(1970,1,1)</f>
        <v>41072.208333333336</v>
      </c>
      <c r="T389" s="15">
        <f>(M389/86400)+DATE(1970,1,1)</f>
        <v>41077.208333333336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7">
        <f>(E390/D390)*100</f>
        <v>11.270034843205574</v>
      </c>
      <c r="G390" t="s">
        <v>74</v>
      </c>
      <c r="H390">
        <v>145</v>
      </c>
      <c r="I390" s="8">
        <f>IF(H390=0,0,E390/H390)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s="11" t="str" cm="1">
        <f t="array" ref="Q390:R390">_xlfn.TEXTSPLIT(P390,"/")</f>
        <v>music</v>
      </c>
      <c r="R390" s="10" t="str">
        <v>indie rock</v>
      </c>
      <c r="S390" s="15">
        <f>(L390/86400)+DATE(1970,1,1)</f>
        <v>40912.25</v>
      </c>
      <c r="T390" s="15">
        <f>(M390/86400)+DATE(1970,1,1)</f>
        <v>40914.25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7">
        <f>(E391/D391)*100</f>
        <v>122.11084337349398</v>
      </c>
      <c r="G391" t="s">
        <v>20</v>
      </c>
      <c r="H391">
        <v>1152</v>
      </c>
      <c r="I391" s="8">
        <f>IF(H391=0,0,E391/H391)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s="11" t="str" cm="1">
        <f t="array" ref="Q391:R391">_xlfn.TEXTSPLIT(P391,"/")</f>
        <v>theater</v>
      </c>
      <c r="R391" s="10" t="str">
        <v>plays</v>
      </c>
      <c r="S391" s="15">
        <f>(L391/86400)+DATE(1970,1,1)</f>
        <v>40479.208333333336</v>
      </c>
      <c r="T391" s="15">
        <f>(M391/86400)+DATE(1970,1,1)</f>
        <v>40506.25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7">
        <f>(E392/D392)*100</f>
        <v>186.54166666666669</v>
      </c>
      <c r="G392" t="s">
        <v>20</v>
      </c>
      <c r="H392">
        <v>50</v>
      </c>
      <c r="I392" s="8">
        <f>IF(H392=0,0,E392/H392)</f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s="11" t="str" cm="1">
        <f t="array" ref="Q392:R392">_xlfn.TEXTSPLIT(P392,"/")</f>
        <v>photography</v>
      </c>
      <c r="R392" s="10" t="str">
        <v>photography books</v>
      </c>
      <c r="S392" s="15">
        <f>(L392/86400)+DATE(1970,1,1)</f>
        <v>41530.208333333336</v>
      </c>
      <c r="T392" s="15">
        <f>(M392/86400)+DATE(1970,1,1)</f>
        <v>41545.208333333336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7">
        <f>(E393/D393)*100</f>
        <v>7.2731788079470201</v>
      </c>
      <c r="G393" t="s">
        <v>14</v>
      </c>
      <c r="H393">
        <v>151</v>
      </c>
      <c r="I393" s="8">
        <f>IF(H393=0,0,E393/H393)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s="11" t="str" cm="1">
        <f t="array" ref="Q393:R393">_xlfn.TEXTSPLIT(P393,"/")</f>
        <v>publishing</v>
      </c>
      <c r="R393" s="10" t="str">
        <v>nonfiction</v>
      </c>
      <c r="S393" s="15">
        <f>(L393/86400)+DATE(1970,1,1)</f>
        <v>41653.25</v>
      </c>
      <c r="T393" s="15">
        <f>(M393/86400)+DATE(1970,1,1)</f>
        <v>41655.25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7">
        <f>(E394/D394)*100</f>
        <v>65.642371234207957</v>
      </c>
      <c r="G394" t="s">
        <v>14</v>
      </c>
      <c r="H394">
        <v>1608</v>
      </c>
      <c r="I394" s="8">
        <f>IF(H394=0,0,E394/H394)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s="11" t="str" cm="1">
        <f t="array" ref="Q394:R394">_xlfn.TEXTSPLIT(P394,"/")</f>
        <v>technology</v>
      </c>
      <c r="R394" s="10" t="str">
        <v>wearables</v>
      </c>
      <c r="S394" s="15">
        <f>(L394/86400)+DATE(1970,1,1)</f>
        <v>40549.25</v>
      </c>
      <c r="T394" s="15">
        <f>(M394/86400)+DATE(1970,1,1)</f>
        <v>40551.25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7">
        <f>(E395/D395)*100</f>
        <v>228.96178343949046</v>
      </c>
      <c r="G395" t="s">
        <v>20</v>
      </c>
      <c r="H395">
        <v>3059</v>
      </c>
      <c r="I395" s="8">
        <f>IF(H395=0,0,E395/H395)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s="11" t="str" cm="1">
        <f t="array" ref="Q395:R395">_xlfn.TEXTSPLIT(P395,"/")</f>
        <v>music</v>
      </c>
      <c r="R395" s="10" t="str">
        <v>jazz</v>
      </c>
      <c r="S395" s="15">
        <f>(L395/86400)+DATE(1970,1,1)</f>
        <v>42933.208333333328</v>
      </c>
      <c r="T395" s="15">
        <f>(M395/86400)+DATE(1970,1,1)</f>
        <v>42934.208333333328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7">
        <f>(E396/D396)*100</f>
        <v>469.37499999999994</v>
      </c>
      <c r="G396" t="s">
        <v>20</v>
      </c>
      <c r="H396">
        <v>34</v>
      </c>
      <c r="I396" s="8">
        <f>IF(H396=0,0,E396/H396)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s="11" t="str" cm="1">
        <f t="array" ref="Q396:R396">_xlfn.TEXTSPLIT(P396,"/")</f>
        <v>film &amp; video</v>
      </c>
      <c r="R396" s="10" t="str">
        <v>documentary</v>
      </c>
      <c r="S396" s="15">
        <f>(L396/86400)+DATE(1970,1,1)</f>
        <v>41484.208333333336</v>
      </c>
      <c r="T396" s="15">
        <f>(M396/86400)+DATE(1970,1,1)</f>
        <v>41494.208333333336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7">
        <f>(E397/D397)*100</f>
        <v>130.11267605633802</v>
      </c>
      <c r="G397" t="s">
        <v>20</v>
      </c>
      <c r="H397">
        <v>220</v>
      </c>
      <c r="I397" s="8">
        <f>IF(H397=0,0,E397/H397)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s="11" t="str" cm="1">
        <f t="array" ref="Q397:R397">_xlfn.TEXTSPLIT(P397,"/")</f>
        <v>theater</v>
      </c>
      <c r="R397" s="10" t="str">
        <v>plays</v>
      </c>
      <c r="S397" s="15">
        <f>(L397/86400)+DATE(1970,1,1)</f>
        <v>40885.25</v>
      </c>
      <c r="T397" s="15">
        <f>(M397/86400)+DATE(1970,1,1)</f>
        <v>40886.25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7">
        <f>(E398/D398)*100</f>
        <v>167.05422993492408</v>
      </c>
      <c r="G398" t="s">
        <v>20</v>
      </c>
      <c r="H398">
        <v>1604</v>
      </c>
      <c r="I398" s="8">
        <f>IF(H398=0,0,E398/H398)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s="11" t="str" cm="1">
        <f t="array" ref="Q398:R398">_xlfn.TEXTSPLIT(P398,"/")</f>
        <v>film &amp; video</v>
      </c>
      <c r="R398" s="10" t="str">
        <v>drama</v>
      </c>
      <c r="S398" s="15">
        <f>(L398/86400)+DATE(1970,1,1)</f>
        <v>43378.208333333328</v>
      </c>
      <c r="T398" s="15">
        <f>(M398/86400)+DATE(1970,1,1)</f>
        <v>43386.208333333328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7">
        <f>(E399/D399)*100</f>
        <v>173.8641975308642</v>
      </c>
      <c r="G399" t="s">
        <v>20</v>
      </c>
      <c r="H399">
        <v>454</v>
      </c>
      <c r="I399" s="8">
        <f>IF(H399=0,0,E399/H399)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s="11" t="str" cm="1">
        <f t="array" ref="Q399:R399">_xlfn.TEXTSPLIT(P399,"/")</f>
        <v>music</v>
      </c>
      <c r="R399" s="10" t="str">
        <v>rock</v>
      </c>
      <c r="S399" s="15">
        <f>(L399/86400)+DATE(1970,1,1)</f>
        <v>41417.208333333336</v>
      </c>
      <c r="T399" s="15">
        <f>(M399/86400)+DATE(1970,1,1)</f>
        <v>41423.208333333336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7">
        <f>(E400/D400)*100</f>
        <v>717.76470588235293</v>
      </c>
      <c r="G400" t="s">
        <v>20</v>
      </c>
      <c r="H400">
        <v>123</v>
      </c>
      <c r="I400" s="8">
        <f>IF(H400=0,0,E400/H400)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s="11" t="str" cm="1">
        <f t="array" ref="Q400:R400">_xlfn.TEXTSPLIT(P400,"/")</f>
        <v>film &amp; video</v>
      </c>
      <c r="R400" s="10" t="str">
        <v>animation</v>
      </c>
      <c r="S400" s="15">
        <f>(L400/86400)+DATE(1970,1,1)</f>
        <v>43228.208333333328</v>
      </c>
      <c r="T400" s="15">
        <f>(M400/86400)+DATE(1970,1,1)</f>
        <v>43230.208333333328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7">
        <f>(E401/D401)*100</f>
        <v>63.850976361767728</v>
      </c>
      <c r="G401" t="s">
        <v>14</v>
      </c>
      <c r="H401">
        <v>941</v>
      </c>
      <c r="I401" s="8">
        <f>IF(H401=0,0,E401/H401)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s="11" t="str" cm="1">
        <f t="array" ref="Q401:R401">_xlfn.TEXTSPLIT(P401,"/")</f>
        <v>music</v>
      </c>
      <c r="R401" s="10" t="str">
        <v>indie rock</v>
      </c>
      <c r="S401" s="15">
        <f>(L401/86400)+DATE(1970,1,1)</f>
        <v>40576.25</v>
      </c>
      <c r="T401" s="15">
        <f>(M401/86400)+DATE(1970,1,1)</f>
        <v>40583.25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7">
        <f>(E402/D402)*100</f>
        <v>2</v>
      </c>
      <c r="G402" t="s">
        <v>14</v>
      </c>
      <c r="H402">
        <v>1</v>
      </c>
      <c r="I402" s="8">
        <f>IF(H402=0,0,E402/H402)</f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s="11" t="str" cm="1">
        <f t="array" ref="Q402:R402">_xlfn.TEXTSPLIT(P402,"/")</f>
        <v>photography</v>
      </c>
      <c r="R402" s="10" t="str">
        <v>photography books</v>
      </c>
      <c r="S402" s="15">
        <f>(L402/86400)+DATE(1970,1,1)</f>
        <v>41502.208333333336</v>
      </c>
      <c r="T402" s="15">
        <f>(M402/86400)+DATE(1970,1,1)</f>
        <v>41524.208333333336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7">
        <f>(E403/D403)*100</f>
        <v>1530.2222222222222</v>
      </c>
      <c r="G403" t="s">
        <v>20</v>
      </c>
      <c r="H403">
        <v>299</v>
      </c>
      <c r="I403" s="8">
        <f>IF(H403=0,0,E403/H403)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s="11" t="str" cm="1">
        <f t="array" ref="Q403:R403">_xlfn.TEXTSPLIT(P403,"/")</f>
        <v>theater</v>
      </c>
      <c r="R403" s="10" t="str">
        <v>plays</v>
      </c>
      <c r="S403" s="15">
        <f>(L403/86400)+DATE(1970,1,1)</f>
        <v>43765.208333333328</v>
      </c>
      <c r="T403" s="15">
        <f>(M403/86400)+DATE(1970,1,1)</f>
        <v>43765.208333333328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7">
        <f>(E404/D404)*100</f>
        <v>40.356164383561641</v>
      </c>
      <c r="G404" t="s">
        <v>14</v>
      </c>
      <c r="H404">
        <v>40</v>
      </c>
      <c r="I404" s="8">
        <f>IF(H404=0,0,E404/H404)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s="11" t="str" cm="1">
        <f t="array" ref="Q404:R404">_xlfn.TEXTSPLIT(P404,"/")</f>
        <v>film &amp; video</v>
      </c>
      <c r="R404" s="10" t="str">
        <v>shorts</v>
      </c>
      <c r="S404" s="15">
        <f>(L404/86400)+DATE(1970,1,1)</f>
        <v>40914.25</v>
      </c>
      <c r="T404" s="15">
        <f>(M404/86400)+DATE(1970,1,1)</f>
        <v>40961.25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7">
        <f>(E405/D405)*100</f>
        <v>86.220633299284984</v>
      </c>
      <c r="G405" t="s">
        <v>14</v>
      </c>
      <c r="H405">
        <v>3015</v>
      </c>
      <c r="I405" s="8">
        <f>IF(H405=0,0,E405/H405)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s="11" t="str" cm="1">
        <f t="array" ref="Q405:R405">_xlfn.TEXTSPLIT(P405,"/")</f>
        <v>theater</v>
      </c>
      <c r="R405" s="10" t="str">
        <v>plays</v>
      </c>
      <c r="S405" s="15">
        <f>(L405/86400)+DATE(1970,1,1)</f>
        <v>40310.208333333336</v>
      </c>
      <c r="T405" s="15">
        <f>(M405/86400)+DATE(1970,1,1)</f>
        <v>40346.208333333336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7">
        <f>(E406/D406)*100</f>
        <v>315.58486707566465</v>
      </c>
      <c r="G406" t="s">
        <v>20</v>
      </c>
      <c r="H406">
        <v>2237</v>
      </c>
      <c r="I406" s="8">
        <f>IF(H406=0,0,E406/H406)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s="11" t="str" cm="1">
        <f t="array" ref="Q406:R406">_xlfn.TEXTSPLIT(P406,"/")</f>
        <v>theater</v>
      </c>
      <c r="R406" s="10" t="str">
        <v>plays</v>
      </c>
      <c r="S406" s="15">
        <f>(L406/86400)+DATE(1970,1,1)</f>
        <v>43053.25</v>
      </c>
      <c r="T406" s="15">
        <f>(M406/86400)+DATE(1970,1,1)</f>
        <v>43056.25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7">
        <f>(E407/D407)*100</f>
        <v>89.618243243243242</v>
      </c>
      <c r="G407" t="s">
        <v>14</v>
      </c>
      <c r="H407">
        <v>435</v>
      </c>
      <c r="I407" s="8">
        <f>IF(H407=0,0,E407/H407)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s="11" t="str" cm="1">
        <f t="array" ref="Q407:R407">_xlfn.TEXTSPLIT(P407,"/")</f>
        <v>theater</v>
      </c>
      <c r="R407" s="10" t="str">
        <v>plays</v>
      </c>
      <c r="S407" s="15">
        <f>(L407/86400)+DATE(1970,1,1)</f>
        <v>43255.208333333328</v>
      </c>
      <c r="T407" s="15">
        <f>(M407/86400)+DATE(1970,1,1)</f>
        <v>43305.208333333328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7">
        <f>(E408/D408)*100</f>
        <v>182.14503816793894</v>
      </c>
      <c r="G408" t="s">
        <v>20</v>
      </c>
      <c r="H408">
        <v>645</v>
      </c>
      <c r="I408" s="8">
        <f>IF(H408=0,0,E408/H408)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s="11" t="str" cm="1">
        <f t="array" ref="Q408:R408">_xlfn.TEXTSPLIT(P408,"/")</f>
        <v>film &amp; video</v>
      </c>
      <c r="R408" s="10" t="str">
        <v>documentary</v>
      </c>
      <c r="S408" s="15">
        <f>(L408/86400)+DATE(1970,1,1)</f>
        <v>41304.25</v>
      </c>
      <c r="T408" s="15">
        <f>(M408/86400)+DATE(1970,1,1)</f>
        <v>41316.25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7">
        <f>(E409/D409)*100</f>
        <v>355.88235294117646</v>
      </c>
      <c r="G409" t="s">
        <v>20</v>
      </c>
      <c r="H409">
        <v>484</v>
      </c>
      <c r="I409" s="8">
        <f>IF(H409=0,0,E409/H409)</f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s="11" t="str" cm="1">
        <f t="array" ref="Q409:R409">_xlfn.TEXTSPLIT(P409,"/")</f>
        <v>theater</v>
      </c>
      <c r="R409" s="10" t="str">
        <v>plays</v>
      </c>
      <c r="S409" s="15">
        <f>(L409/86400)+DATE(1970,1,1)</f>
        <v>43751.208333333328</v>
      </c>
      <c r="T409" s="15">
        <f>(M409/86400)+DATE(1970,1,1)</f>
        <v>43758.208333333328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7">
        <f>(E410/D410)*100</f>
        <v>131.83695652173913</v>
      </c>
      <c r="G410" t="s">
        <v>20</v>
      </c>
      <c r="H410">
        <v>154</v>
      </c>
      <c r="I410" s="8">
        <f>IF(H410=0,0,E410/H410)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s="11" t="str" cm="1">
        <f t="array" ref="Q410:R410">_xlfn.TEXTSPLIT(P410,"/")</f>
        <v>film &amp; video</v>
      </c>
      <c r="R410" s="10" t="str">
        <v>documentary</v>
      </c>
      <c r="S410" s="15">
        <f>(L410/86400)+DATE(1970,1,1)</f>
        <v>42541.208333333328</v>
      </c>
      <c r="T410" s="15">
        <f>(M410/86400)+DATE(1970,1,1)</f>
        <v>42561.208333333328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7">
        <f>(E411/D411)*100</f>
        <v>46.315634218289084</v>
      </c>
      <c r="G411" t="s">
        <v>14</v>
      </c>
      <c r="H411">
        <v>714</v>
      </c>
      <c r="I411" s="8">
        <f>IF(H411=0,0,E411/H411)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s="11" t="str" cm="1">
        <f t="array" ref="Q411:R411">_xlfn.TEXTSPLIT(P411,"/")</f>
        <v>music</v>
      </c>
      <c r="R411" s="10" t="str">
        <v>rock</v>
      </c>
      <c r="S411" s="15">
        <f>(L411/86400)+DATE(1970,1,1)</f>
        <v>42843.208333333328</v>
      </c>
      <c r="T411" s="15">
        <f>(M411/86400)+DATE(1970,1,1)</f>
        <v>42847.208333333328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7">
        <f>(E412/D412)*100</f>
        <v>36.132726089785294</v>
      </c>
      <c r="G412" t="s">
        <v>47</v>
      </c>
      <c r="H412">
        <v>1111</v>
      </c>
      <c r="I412" s="8">
        <f>IF(H412=0,0,E412/H412)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s="11" t="str" cm="1">
        <f t="array" ref="Q412:R412">_xlfn.TEXTSPLIT(P412,"/")</f>
        <v>games</v>
      </c>
      <c r="R412" s="10" t="str">
        <v>mobile games</v>
      </c>
      <c r="S412" s="15">
        <f>(L412/86400)+DATE(1970,1,1)</f>
        <v>42122.208333333328</v>
      </c>
      <c r="T412" s="15">
        <f>(M412/86400)+DATE(1970,1,1)</f>
        <v>42122.208333333328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7">
        <f>(E413/D413)*100</f>
        <v>104.62820512820512</v>
      </c>
      <c r="G413" t="s">
        <v>20</v>
      </c>
      <c r="H413">
        <v>82</v>
      </c>
      <c r="I413" s="8">
        <f>IF(H413=0,0,E413/H413)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s="11" t="str" cm="1">
        <f t="array" ref="Q413:R413">_xlfn.TEXTSPLIT(P413,"/")</f>
        <v>theater</v>
      </c>
      <c r="R413" s="10" t="str">
        <v>plays</v>
      </c>
      <c r="S413" s="15">
        <f>(L413/86400)+DATE(1970,1,1)</f>
        <v>42884.208333333328</v>
      </c>
      <c r="T413" s="15">
        <f>(M413/86400)+DATE(1970,1,1)</f>
        <v>42886.208333333328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7">
        <f>(E414/D414)*100</f>
        <v>668.85714285714289</v>
      </c>
      <c r="G414" t="s">
        <v>20</v>
      </c>
      <c r="H414">
        <v>134</v>
      </c>
      <c r="I414" s="8">
        <f>IF(H414=0,0,E414/H414)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s="11" t="str" cm="1">
        <f t="array" ref="Q414:R414">_xlfn.TEXTSPLIT(P414,"/")</f>
        <v>publishing</v>
      </c>
      <c r="R414" s="10" t="str">
        <v>fiction</v>
      </c>
      <c r="S414" s="15">
        <f>(L414/86400)+DATE(1970,1,1)</f>
        <v>41642.25</v>
      </c>
      <c r="T414" s="15">
        <f>(M414/86400)+DATE(1970,1,1)</f>
        <v>41652.25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7">
        <f>(E415/D415)*100</f>
        <v>62.072823218997364</v>
      </c>
      <c r="G415" t="s">
        <v>47</v>
      </c>
      <c r="H415">
        <v>1089</v>
      </c>
      <c r="I415" s="8">
        <f>IF(H415=0,0,E415/H415)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s="11" t="str" cm="1">
        <f t="array" ref="Q415:R415">_xlfn.TEXTSPLIT(P415,"/")</f>
        <v>film &amp; video</v>
      </c>
      <c r="R415" s="10" t="str">
        <v>animation</v>
      </c>
      <c r="S415" s="15">
        <f>(L415/86400)+DATE(1970,1,1)</f>
        <v>43431.25</v>
      </c>
      <c r="T415" s="15">
        <f>(M415/86400)+DATE(1970,1,1)</f>
        <v>43458.25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7">
        <f>(E416/D416)*100</f>
        <v>84.699787460148784</v>
      </c>
      <c r="G416" t="s">
        <v>14</v>
      </c>
      <c r="H416">
        <v>5497</v>
      </c>
      <c r="I416" s="8">
        <f>IF(H416=0,0,E416/H416)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s="11" t="str" cm="1">
        <f t="array" ref="Q416:R416">_xlfn.TEXTSPLIT(P416,"/")</f>
        <v>food</v>
      </c>
      <c r="R416" s="10" t="str">
        <v>food trucks</v>
      </c>
      <c r="S416" s="15">
        <f>(L416/86400)+DATE(1970,1,1)</f>
        <v>40288.208333333336</v>
      </c>
      <c r="T416" s="15">
        <f>(M416/86400)+DATE(1970,1,1)</f>
        <v>40296.208333333336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7">
        <f>(E417/D417)*100</f>
        <v>11.059030837004405</v>
      </c>
      <c r="G417" t="s">
        <v>14</v>
      </c>
      <c r="H417">
        <v>418</v>
      </c>
      <c r="I417" s="8">
        <f>IF(H417=0,0,E417/H417)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s="11" t="str" cm="1">
        <f t="array" ref="Q417:R417">_xlfn.TEXTSPLIT(P417,"/")</f>
        <v>theater</v>
      </c>
      <c r="R417" s="10" t="str">
        <v>plays</v>
      </c>
      <c r="S417" s="15">
        <f>(L417/86400)+DATE(1970,1,1)</f>
        <v>40921.25</v>
      </c>
      <c r="T417" s="15">
        <f>(M417/86400)+DATE(1970,1,1)</f>
        <v>40938.25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7">
        <f>(E418/D418)*100</f>
        <v>43.838781575037146</v>
      </c>
      <c r="G418" t="s">
        <v>14</v>
      </c>
      <c r="H418">
        <v>1439</v>
      </c>
      <c r="I418" s="8">
        <f>IF(H418=0,0,E418/H418)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s="11" t="str" cm="1">
        <f t="array" ref="Q418:R418">_xlfn.TEXTSPLIT(P418,"/")</f>
        <v>film &amp; video</v>
      </c>
      <c r="R418" s="10" t="str">
        <v>documentary</v>
      </c>
      <c r="S418" s="15">
        <f>(L418/86400)+DATE(1970,1,1)</f>
        <v>40560.25</v>
      </c>
      <c r="T418" s="15">
        <f>(M418/86400)+DATE(1970,1,1)</f>
        <v>40569.25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7">
        <f>(E419/D419)*100</f>
        <v>55.470588235294116</v>
      </c>
      <c r="G419" t="s">
        <v>14</v>
      </c>
      <c r="H419">
        <v>15</v>
      </c>
      <c r="I419" s="8">
        <f>IF(H419=0,0,E419/H419)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s="11" t="str" cm="1">
        <f t="array" ref="Q419:R419">_xlfn.TEXTSPLIT(P419,"/")</f>
        <v>theater</v>
      </c>
      <c r="R419" s="10" t="str">
        <v>plays</v>
      </c>
      <c r="S419" s="15">
        <f>(L419/86400)+DATE(1970,1,1)</f>
        <v>43407.208333333328</v>
      </c>
      <c r="T419" s="15">
        <f>(M419/86400)+DATE(1970,1,1)</f>
        <v>43431.25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7">
        <f>(E420/D420)*100</f>
        <v>57.399511301160658</v>
      </c>
      <c r="G420" t="s">
        <v>14</v>
      </c>
      <c r="H420">
        <v>1999</v>
      </c>
      <c r="I420" s="8">
        <f>IF(H420=0,0,E420/H420)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s="11" t="str" cm="1">
        <f t="array" ref="Q420:R420">_xlfn.TEXTSPLIT(P420,"/")</f>
        <v>film &amp; video</v>
      </c>
      <c r="R420" s="10" t="str">
        <v>documentary</v>
      </c>
      <c r="S420" s="15">
        <f>(L420/86400)+DATE(1970,1,1)</f>
        <v>41035.208333333336</v>
      </c>
      <c r="T420" s="15">
        <f>(M420/86400)+DATE(1970,1,1)</f>
        <v>41036.208333333336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7">
        <f>(E421/D421)*100</f>
        <v>123.43497363796135</v>
      </c>
      <c r="G421" t="s">
        <v>20</v>
      </c>
      <c r="H421">
        <v>5203</v>
      </c>
      <c r="I421" s="8">
        <f>IF(H421=0,0,E421/H421)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s="11" t="str" cm="1">
        <f t="array" ref="Q421:R421">_xlfn.TEXTSPLIT(P421,"/")</f>
        <v>technology</v>
      </c>
      <c r="R421" s="10" t="str">
        <v>web</v>
      </c>
      <c r="S421" s="15">
        <f>(L421/86400)+DATE(1970,1,1)</f>
        <v>40899.25</v>
      </c>
      <c r="T421" s="15">
        <f>(M421/86400)+DATE(1970,1,1)</f>
        <v>40905.25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7">
        <f>(E422/D422)*100</f>
        <v>128.46</v>
      </c>
      <c r="G422" t="s">
        <v>20</v>
      </c>
      <c r="H422">
        <v>94</v>
      </c>
      <c r="I422" s="8">
        <f>IF(H422=0,0,E422/H422)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s="11" t="str" cm="1">
        <f t="array" ref="Q422:R422">_xlfn.TEXTSPLIT(P422,"/")</f>
        <v>theater</v>
      </c>
      <c r="R422" s="10" t="str">
        <v>plays</v>
      </c>
      <c r="S422" s="15">
        <f>(L422/86400)+DATE(1970,1,1)</f>
        <v>42911.208333333328</v>
      </c>
      <c r="T422" s="15">
        <f>(M422/86400)+DATE(1970,1,1)</f>
        <v>42925.208333333328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7">
        <f>(E423/D423)*100</f>
        <v>63.989361702127653</v>
      </c>
      <c r="G423" t="s">
        <v>14</v>
      </c>
      <c r="H423">
        <v>118</v>
      </c>
      <c r="I423" s="8">
        <f>IF(H423=0,0,E423/H423)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s="11" t="str" cm="1">
        <f t="array" ref="Q423:R423">_xlfn.TEXTSPLIT(P423,"/")</f>
        <v>technology</v>
      </c>
      <c r="R423" s="10" t="str">
        <v>wearables</v>
      </c>
      <c r="S423" s="15">
        <f>(L423/86400)+DATE(1970,1,1)</f>
        <v>42915.208333333328</v>
      </c>
      <c r="T423" s="15">
        <f>(M423/86400)+DATE(1970,1,1)</f>
        <v>42945.208333333328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7">
        <f>(E424/D424)*100</f>
        <v>127.29885057471265</v>
      </c>
      <c r="G424" t="s">
        <v>20</v>
      </c>
      <c r="H424">
        <v>205</v>
      </c>
      <c r="I424" s="8">
        <f>IF(H424=0,0,E424/H424)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s="11" t="str" cm="1">
        <f t="array" ref="Q424:R424">_xlfn.TEXTSPLIT(P424,"/")</f>
        <v>theater</v>
      </c>
      <c r="R424" s="10" t="str">
        <v>plays</v>
      </c>
      <c r="S424" s="15">
        <f>(L424/86400)+DATE(1970,1,1)</f>
        <v>40285.208333333336</v>
      </c>
      <c r="T424" s="15">
        <f>(M424/86400)+DATE(1970,1,1)</f>
        <v>40305.208333333336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7">
        <f>(E425/D425)*100</f>
        <v>10.638024357239512</v>
      </c>
      <c r="G425" t="s">
        <v>14</v>
      </c>
      <c r="H425">
        <v>162</v>
      </c>
      <c r="I425" s="8">
        <f>IF(H425=0,0,E425/H425)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s="11" t="str" cm="1">
        <f t="array" ref="Q425:R425">_xlfn.TEXTSPLIT(P425,"/")</f>
        <v>food</v>
      </c>
      <c r="R425" s="10" t="str">
        <v>food trucks</v>
      </c>
      <c r="S425" s="15">
        <f>(L425/86400)+DATE(1970,1,1)</f>
        <v>40808.208333333336</v>
      </c>
      <c r="T425" s="15">
        <f>(M425/86400)+DATE(1970,1,1)</f>
        <v>40810.208333333336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7">
        <f>(E426/D426)*100</f>
        <v>40.470588235294116</v>
      </c>
      <c r="G426" t="s">
        <v>14</v>
      </c>
      <c r="H426">
        <v>83</v>
      </c>
      <c r="I426" s="8">
        <f>IF(H426=0,0,E426/H426)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s="11" t="str" cm="1">
        <f t="array" ref="Q426:R426">_xlfn.TEXTSPLIT(P426,"/")</f>
        <v>music</v>
      </c>
      <c r="R426" s="10" t="str">
        <v>indie rock</v>
      </c>
      <c r="S426" s="15">
        <f>(L426/86400)+DATE(1970,1,1)</f>
        <v>43208.208333333328</v>
      </c>
      <c r="T426" s="15">
        <f>(M426/86400)+DATE(1970,1,1)</f>
        <v>43214.208333333328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7">
        <f>(E427/D427)*100</f>
        <v>287.66666666666663</v>
      </c>
      <c r="G427" t="s">
        <v>20</v>
      </c>
      <c r="H427">
        <v>92</v>
      </c>
      <c r="I427" s="8">
        <f>IF(H427=0,0,E427/H427)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s="11" t="str" cm="1">
        <f t="array" ref="Q427:R427">_xlfn.TEXTSPLIT(P427,"/")</f>
        <v>photography</v>
      </c>
      <c r="R427" s="10" t="str">
        <v>photography books</v>
      </c>
      <c r="S427" s="15">
        <f>(L427/86400)+DATE(1970,1,1)</f>
        <v>42213.208333333328</v>
      </c>
      <c r="T427" s="15">
        <f>(M427/86400)+DATE(1970,1,1)</f>
        <v>42219.208333333328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7">
        <f>(E428/D428)*100</f>
        <v>572.94444444444446</v>
      </c>
      <c r="G428" t="s">
        <v>20</v>
      </c>
      <c r="H428">
        <v>219</v>
      </c>
      <c r="I428" s="8">
        <f>IF(H428=0,0,E428/H428)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s="11" t="str" cm="1">
        <f t="array" ref="Q428:R428">_xlfn.TEXTSPLIT(P428,"/")</f>
        <v>theater</v>
      </c>
      <c r="R428" s="10" t="str">
        <v>plays</v>
      </c>
      <c r="S428" s="15">
        <f>(L428/86400)+DATE(1970,1,1)</f>
        <v>41332.25</v>
      </c>
      <c r="T428" s="15">
        <f>(M428/86400)+DATE(1970,1,1)</f>
        <v>41339.25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7">
        <f>(E429/D429)*100</f>
        <v>112.90429799426933</v>
      </c>
      <c r="G429" t="s">
        <v>20</v>
      </c>
      <c r="H429">
        <v>2526</v>
      </c>
      <c r="I429" s="8">
        <f>IF(H429=0,0,E429/H429)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s="11" t="str" cm="1">
        <f t="array" ref="Q429:R429">_xlfn.TEXTSPLIT(P429,"/")</f>
        <v>theater</v>
      </c>
      <c r="R429" s="10" t="str">
        <v>plays</v>
      </c>
      <c r="S429" s="15">
        <f>(L429/86400)+DATE(1970,1,1)</f>
        <v>41895.208333333336</v>
      </c>
      <c r="T429" s="15">
        <f>(M429/86400)+DATE(1970,1,1)</f>
        <v>41927.208333333336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7">
        <f>(E430/D430)*100</f>
        <v>46.387573964497044</v>
      </c>
      <c r="G430" t="s">
        <v>14</v>
      </c>
      <c r="H430">
        <v>747</v>
      </c>
      <c r="I430" s="8">
        <f>IF(H430=0,0,E430/H430)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s="11" t="str" cm="1">
        <f t="array" ref="Q430:R430">_xlfn.TEXTSPLIT(P430,"/")</f>
        <v>film &amp; video</v>
      </c>
      <c r="R430" s="10" t="str">
        <v>animation</v>
      </c>
      <c r="S430" s="15">
        <f>(L430/86400)+DATE(1970,1,1)</f>
        <v>40585.25</v>
      </c>
      <c r="T430" s="15">
        <f>(M430/86400)+DATE(1970,1,1)</f>
        <v>40592.25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7">
        <f>(E431/D431)*100</f>
        <v>90.675916230366497</v>
      </c>
      <c r="G431" t="s">
        <v>74</v>
      </c>
      <c r="H431">
        <v>2138</v>
      </c>
      <c r="I431" s="8">
        <f>IF(H431=0,0,E431/H431)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s="11" t="str" cm="1">
        <f t="array" ref="Q431:R431">_xlfn.TEXTSPLIT(P431,"/")</f>
        <v>photography</v>
      </c>
      <c r="R431" s="10" t="str">
        <v>photography books</v>
      </c>
      <c r="S431" s="15">
        <f>(L431/86400)+DATE(1970,1,1)</f>
        <v>41680.25</v>
      </c>
      <c r="T431" s="15">
        <f>(M431/86400)+DATE(1970,1,1)</f>
        <v>41708.208333333336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7">
        <f>(E432/D432)*100</f>
        <v>67.740740740740748</v>
      </c>
      <c r="G432" t="s">
        <v>14</v>
      </c>
      <c r="H432">
        <v>84</v>
      </c>
      <c r="I432" s="8">
        <f>IF(H432=0,0,E432/H432)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s="11" t="str" cm="1">
        <f t="array" ref="Q432:R432">_xlfn.TEXTSPLIT(P432,"/")</f>
        <v>theater</v>
      </c>
      <c r="R432" s="10" t="str">
        <v>plays</v>
      </c>
      <c r="S432" s="15">
        <f>(L432/86400)+DATE(1970,1,1)</f>
        <v>43737.208333333328</v>
      </c>
      <c r="T432" s="15">
        <f>(M432/86400)+DATE(1970,1,1)</f>
        <v>43771.208333333328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7">
        <f>(E433/D433)*100</f>
        <v>192.49019607843135</v>
      </c>
      <c r="G433" t="s">
        <v>20</v>
      </c>
      <c r="H433">
        <v>94</v>
      </c>
      <c r="I433" s="8">
        <f>IF(H433=0,0,E433/H433)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s="11" t="str" cm="1">
        <f t="array" ref="Q433:R433">_xlfn.TEXTSPLIT(P433,"/")</f>
        <v>theater</v>
      </c>
      <c r="R433" s="10" t="str">
        <v>plays</v>
      </c>
      <c r="S433" s="15">
        <f>(L433/86400)+DATE(1970,1,1)</f>
        <v>43273.208333333328</v>
      </c>
      <c r="T433" s="15">
        <f>(M433/86400)+DATE(1970,1,1)</f>
        <v>43290.208333333328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7">
        <f>(E434/D434)*100</f>
        <v>82.714285714285722</v>
      </c>
      <c r="G434" t="s">
        <v>14</v>
      </c>
      <c r="H434">
        <v>91</v>
      </c>
      <c r="I434" s="8">
        <f>IF(H434=0,0,E434/H434)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s="11" t="str" cm="1">
        <f t="array" ref="Q434:R434">_xlfn.TEXTSPLIT(P434,"/")</f>
        <v>theater</v>
      </c>
      <c r="R434" s="10" t="str">
        <v>plays</v>
      </c>
      <c r="S434" s="15">
        <f>(L434/86400)+DATE(1970,1,1)</f>
        <v>41761.208333333336</v>
      </c>
      <c r="T434" s="15">
        <f>(M434/86400)+DATE(1970,1,1)</f>
        <v>41781.208333333336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7">
        <f>(E435/D435)*100</f>
        <v>54.163920922570021</v>
      </c>
      <c r="G435" t="s">
        <v>14</v>
      </c>
      <c r="H435">
        <v>792</v>
      </c>
      <c r="I435" s="8">
        <f>IF(H435=0,0,E435/H435)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s="11" t="str" cm="1">
        <f t="array" ref="Q435:R435">_xlfn.TEXTSPLIT(P435,"/")</f>
        <v>film &amp; video</v>
      </c>
      <c r="R435" s="10" t="str">
        <v>documentary</v>
      </c>
      <c r="S435" s="15">
        <f>(L435/86400)+DATE(1970,1,1)</f>
        <v>41603.25</v>
      </c>
      <c r="T435" s="15">
        <f>(M435/86400)+DATE(1970,1,1)</f>
        <v>41619.25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7">
        <f>(E436/D436)*100</f>
        <v>16.722222222222221</v>
      </c>
      <c r="G436" t="s">
        <v>74</v>
      </c>
      <c r="H436">
        <v>10</v>
      </c>
      <c r="I436" s="8">
        <f>IF(H436=0,0,E436/H436)</f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s="11" t="str" cm="1">
        <f t="array" ref="Q436:R436">_xlfn.TEXTSPLIT(P436,"/")</f>
        <v>theater</v>
      </c>
      <c r="R436" s="10" t="str">
        <v>plays</v>
      </c>
      <c r="S436" s="15">
        <f>(L436/86400)+DATE(1970,1,1)</f>
        <v>42705.25</v>
      </c>
      <c r="T436" s="15">
        <f>(M436/86400)+DATE(1970,1,1)</f>
        <v>42719.25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7">
        <f>(E437/D437)*100</f>
        <v>116.87664041994749</v>
      </c>
      <c r="G437" t="s">
        <v>20</v>
      </c>
      <c r="H437">
        <v>1713</v>
      </c>
      <c r="I437" s="8">
        <f>IF(H437=0,0,E437/H437)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s="11" t="str" cm="1">
        <f t="array" ref="Q437:R437">_xlfn.TEXTSPLIT(P437,"/")</f>
        <v>theater</v>
      </c>
      <c r="R437" s="10" t="str">
        <v>plays</v>
      </c>
      <c r="S437" s="15">
        <f>(L437/86400)+DATE(1970,1,1)</f>
        <v>41988.25</v>
      </c>
      <c r="T437" s="15">
        <f>(M437/86400)+DATE(1970,1,1)</f>
        <v>42000.25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7">
        <f>(E438/D438)*100</f>
        <v>1052.1538461538462</v>
      </c>
      <c r="G438" t="s">
        <v>20</v>
      </c>
      <c r="H438">
        <v>249</v>
      </c>
      <c r="I438" s="8">
        <f>IF(H438=0,0,E438/H438)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s="11" t="str" cm="1">
        <f t="array" ref="Q438:R438">_xlfn.TEXTSPLIT(P438,"/")</f>
        <v>music</v>
      </c>
      <c r="R438" s="10" t="str">
        <v>jazz</v>
      </c>
      <c r="S438" s="15">
        <f>(L438/86400)+DATE(1970,1,1)</f>
        <v>43575.208333333328</v>
      </c>
      <c r="T438" s="15">
        <f>(M438/86400)+DATE(1970,1,1)</f>
        <v>43576.208333333328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7">
        <f>(E439/D439)*100</f>
        <v>123.07407407407408</v>
      </c>
      <c r="G439" t="s">
        <v>20</v>
      </c>
      <c r="H439">
        <v>192</v>
      </c>
      <c r="I439" s="8">
        <f>IF(H439=0,0,E439/H439)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s="11" t="str" cm="1">
        <f t="array" ref="Q439:R439">_xlfn.TEXTSPLIT(P439,"/")</f>
        <v>film &amp; video</v>
      </c>
      <c r="R439" s="10" t="str">
        <v>animation</v>
      </c>
      <c r="S439" s="15">
        <f>(L439/86400)+DATE(1970,1,1)</f>
        <v>42260.208333333328</v>
      </c>
      <c r="T439" s="15">
        <f>(M439/86400)+DATE(1970,1,1)</f>
        <v>42263.208333333328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7">
        <f>(E440/D440)*100</f>
        <v>178.63855421686748</v>
      </c>
      <c r="G440" t="s">
        <v>20</v>
      </c>
      <c r="H440">
        <v>247</v>
      </c>
      <c r="I440" s="8">
        <f>IF(H440=0,0,E440/H440)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s="11" t="str" cm="1">
        <f t="array" ref="Q440:R440">_xlfn.TEXTSPLIT(P440,"/")</f>
        <v>theater</v>
      </c>
      <c r="R440" s="10" t="str">
        <v>plays</v>
      </c>
      <c r="S440" s="15">
        <f>(L440/86400)+DATE(1970,1,1)</f>
        <v>41337.25</v>
      </c>
      <c r="T440" s="15">
        <f>(M440/86400)+DATE(1970,1,1)</f>
        <v>41367.208333333336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7">
        <f>(E441/D441)*100</f>
        <v>355.28169014084506</v>
      </c>
      <c r="G441" t="s">
        <v>20</v>
      </c>
      <c r="H441">
        <v>2293</v>
      </c>
      <c r="I441" s="8">
        <f>IF(H441=0,0,E441/H441)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s="11" t="str" cm="1">
        <f t="array" ref="Q441:R441">_xlfn.TEXTSPLIT(P441,"/")</f>
        <v>film &amp; video</v>
      </c>
      <c r="R441" s="10" t="str">
        <v>science fiction</v>
      </c>
      <c r="S441" s="15">
        <f>(L441/86400)+DATE(1970,1,1)</f>
        <v>42680.208333333328</v>
      </c>
      <c r="T441" s="15">
        <f>(M441/86400)+DATE(1970,1,1)</f>
        <v>42687.25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7">
        <f>(E442/D442)*100</f>
        <v>161.90634146341463</v>
      </c>
      <c r="G442" t="s">
        <v>20</v>
      </c>
      <c r="H442">
        <v>3131</v>
      </c>
      <c r="I442" s="8">
        <f>IF(H442=0,0,E442/H442)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s="11" t="str" cm="1">
        <f t="array" ref="Q442:R442">_xlfn.TEXTSPLIT(P442,"/")</f>
        <v>film &amp; video</v>
      </c>
      <c r="R442" s="10" t="str">
        <v>television</v>
      </c>
      <c r="S442" s="15">
        <f>(L442/86400)+DATE(1970,1,1)</f>
        <v>42916.208333333328</v>
      </c>
      <c r="T442" s="15">
        <f>(M442/86400)+DATE(1970,1,1)</f>
        <v>42926.208333333328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7">
        <f>(E443/D443)*100</f>
        <v>24.914285714285715</v>
      </c>
      <c r="G443" t="s">
        <v>14</v>
      </c>
      <c r="H443">
        <v>32</v>
      </c>
      <c r="I443" s="8">
        <f>IF(H443=0,0,E443/H443)</f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s="11" t="str" cm="1">
        <f t="array" ref="Q443:R443">_xlfn.TEXTSPLIT(P443,"/")</f>
        <v>technology</v>
      </c>
      <c r="R443" s="10" t="str">
        <v>wearables</v>
      </c>
      <c r="S443" s="15">
        <f>(L443/86400)+DATE(1970,1,1)</f>
        <v>41025.208333333336</v>
      </c>
      <c r="T443" s="15">
        <f>(M443/86400)+DATE(1970,1,1)</f>
        <v>41053.208333333336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7">
        <f>(E444/D444)*100</f>
        <v>198.72222222222223</v>
      </c>
      <c r="G444" t="s">
        <v>20</v>
      </c>
      <c r="H444">
        <v>143</v>
      </c>
      <c r="I444" s="8">
        <f>IF(H444=0,0,E444/H444)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s="11" t="str" cm="1">
        <f t="array" ref="Q444:R444">_xlfn.TEXTSPLIT(P444,"/")</f>
        <v>theater</v>
      </c>
      <c r="R444" s="10" t="str">
        <v>plays</v>
      </c>
      <c r="S444" s="15">
        <f>(L444/86400)+DATE(1970,1,1)</f>
        <v>42980.208333333328</v>
      </c>
      <c r="T444" s="15">
        <f>(M444/86400)+DATE(1970,1,1)</f>
        <v>42996.208333333328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7">
        <f>(E445/D445)*100</f>
        <v>34.752688172043008</v>
      </c>
      <c r="G445" t="s">
        <v>74</v>
      </c>
      <c r="H445">
        <v>90</v>
      </c>
      <c r="I445" s="8">
        <f>IF(H445=0,0,E445/H445)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s="11" t="str" cm="1">
        <f t="array" ref="Q445:R445">_xlfn.TEXTSPLIT(P445,"/")</f>
        <v>theater</v>
      </c>
      <c r="R445" s="10" t="str">
        <v>plays</v>
      </c>
      <c r="S445" s="15">
        <f>(L445/86400)+DATE(1970,1,1)</f>
        <v>40451.208333333336</v>
      </c>
      <c r="T445" s="15">
        <f>(M445/86400)+DATE(1970,1,1)</f>
        <v>40470.208333333336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7">
        <f>(E446/D446)*100</f>
        <v>176.41935483870967</v>
      </c>
      <c r="G446" t="s">
        <v>20</v>
      </c>
      <c r="H446">
        <v>296</v>
      </c>
      <c r="I446" s="8">
        <f>IF(H446=0,0,E446/H446)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s="11" t="str" cm="1">
        <f t="array" ref="Q446:R446">_xlfn.TEXTSPLIT(P446,"/")</f>
        <v>music</v>
      </c>
      <c r="R446" s="10" t="str">
        <v>indie rock</v>
      </c>
      <c r="S446" s="15">
        <f>(L446/86400)+DATE(1970,1,1)</f>
        <v>40748.208333333336</v>
      </c>
      <c r="T446" s="15">
        <f>(M446/86400)+DATE(1970,1,1)</f>
        <v>40750.208333333336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7">
        <f>(E447/D447)*100</f>
        <v>511.38095238095235</v>
      </c>
      <c r="G447" t="s">
        <v>20</v>
      </c>
      <c r="H447">
        <v>170</v>
      </c>
      <c r="I447" s="8">
        <f>IF(H447=0,0,E447/H447)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s="11" t="str" cm="1">
        <f t="array" ref="Q447:R447">_xlfn.TEXTSPLIT(P447,"/")</f>
        <v>theater</v>
      </c>
      <c r="R447" s="10" t="str">
        <v>plays</v>
      </c>
      <c r="S447" s="15">
        <f>(L447/86400)+DATE(1970,1,1)</f>
        <v>40515.25</v>
      </c>
      <c r="T447" s="15">
        <f>(M447/86400)+DATE(1970,1,1)</f>
        <v>40536.25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7">
        <f>(E448/D448)*100</f>
        <v>82.044117647058826</v>
      </c>
      <c r="G448" t="s">
        <v>14</v>
      </c>
      <c r="H448">
        <v>186</v>
      </c>
      <c r="I448" s="8">
        <f>IF(H448=0,0,E448/H448)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s="11" t="str" cm="1">
        <f t="array" ref="Q448:R448">_xlfn.TEXTSPLIT(P448,"/")</f>
        <v>technology</v>
      </c>
      <c r="R448" s="10" t="str">
        <v>wearables</v>
      </c>
      <c r="S448" s="15">
        <f>(L448/86400)+DATE(1970,1,1)</f>
        <v>41261.25</v>
      </c>
      <c r="T448" s="15">
        <f>(M448/86400)+DATE(1970,1,1)</f>
        <v>41263.25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7">
        <f>(E449/D449)*100</f>
        <v>24.326030927835053</v>
      </c>
      <c r="G449" t="s">
        <v>74</v>
      </c>
      <c r="H449">
        <v>439</v>
      </c>
      <c r="I449" s="8">
        <f>IF(H449=0,0,E449/H449)</f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s="11" t="str" cm="1">
        <f t="array" ref="Q449:R449">_xlfn.TEXTSPLIT(P449,"/")</f>
        <v>film &amp; video</v>
      </c>
      <c r="R449" s="10" t="str">
        <v>television</v>
      </c>
      <c r="S449" s="15">
        <f>(L449/86400)+DATE(1970,1,1)</f>
        <v>43088.25</v>
      </c>
      <c r="T449" s="15">
        <f>(M449/86400)+DATE(1970,1,1)</f>
        <v>43104.25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7">
        <f>(E450/D450)*100</f>
        <v>50.482758620689658</v>
      </c>
      <c r="G450" t="s">
        <v>14</v>
      </c>
      <c r="H450">
        <v>605</v>
      </c>
      <c r="I450" s="8">
        <f>IF(H450=0,0,E450/H450)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s="11" t="str" cm="1">
        <f t="array" ref="Q450:R450">_xlfn.TEXTSPLIT(P450,"/")</f>
        <v>games</v>
      </c>
      <c r="R450" s="10" t="str">
        <v>video games</v>
      </c>
      <c r="S450" s="15">
        <f>(L450/86400)+DATE(1970,1,1)</f>
        <v>41378.208333333336</v>
      </c>
      <c r="T450" s="15">
        <f>(M450/86400)+DATE(1970,1,1)</f>
        <v>41380.208333333336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7">
        <f>(E451/D451)*100</f>
        <v>967</v>
      </c>
      <c r="G451" t="s">
        <v>20</v>
      </c>
      <c r="H451">
        <v>86</v>
      </c>
      <c r="I451" s="8">
        <f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s="11" t="str" cm="1">
        <f t="array" ref="Q451:R451">_xlfn.TEXTSPLIT(P451,"/")</f>
        <v>games</v>
      </c>
      <c r="R451" s="10" t="str">
        <v>video games</v>
      </c>
      <c r="S451" s="15">
        <f>(L451/86400)+DATE(1970,1,1)</f>
        <v>43530.25</v>
      </c>
      <c r="T451" s="15">
        <f>(M451/86400)+DATE(1970,1,1)</f>
        <v>43547.208333333328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7">
        <f>(E452/D452)*100</f>
        <v>4</v>
      </c>
      <c r="G452" t="s">
        <v>14</v>
      </c>
      <c r="H452">
        <v>1</v>
      </c>
      <c r="I452" s="8">
        <f>IF(H452=0,0,E452/H452)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s="11" t="str" cm="1">
        <f t="array" ref="Q452:R452">_xlfn.TEXTSPLIT(P452,"/")</f>
        <v>film &amp; video</v>
      </c>
      <c r="R452" s="10" t="str">
        <v>animation</v>
      </c>
      <c r="S452" s="15">
        <f>(L452/86400)+DATE(1970,1,1)</f>
        <v>43394.208333333328</v>
      </c>
      <c r="T452" s="15">
        <f>(M452/86400)+DATE(1970,1,1)</f>
        <v>43417.25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7">
        <f>(E453/D453)*100</f>
        <v>122.84501347708894</v>
      </c>
      <c r="G453" t="s">
        <v>20</v>
      </c>
      <c r="H453">
        <v>6286</v>
      </c>
      <c r="I453" s="8">
        <f>IF(H453=0,0,E453/H453)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s="11" t="str" cm="1">
        <f t="array" ref="Q453:R453">_xlfn.TEXTSPLIT(P453,"/")</f>
        <v>music</v>
      </c>
      <c r="R453" s="10" t="str">
        <v>rock</v>
      </c>
      <c r="S453" s="15">
        <f>(L453/86400)+DATE(1970,1,1)</f>
        <v>42935.208333333328</v>
      </c>
      <c r="T453" s="15">
        <f>(M453/86400)+DATE(1970,1,1)</f>
        <v>42966.208333333328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7">
        <f>(E454/D454)*100</f>
        <v>63.4375</v>
      </c>
      <c r="G454" t="s">
        <v>14</v>
      </c>
      <c r="H454">
        <v>31</v>
      </c>
      <c r="I454" s="8">
        <f>IF(H454=0,0,E454/H454)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s="11" t="str" cm="1">
        <f t="array" ref="Q454:R454">_xlfn.TEXTSPLIT(P454,"/")</f>
        <v>film &amp; video</v>
      </c>
      <c r="R454" s="10" t="str">
        <v>drama</v>
      </c>
      <c r="S454" s="15">
        <f>(L454/86400)+DATE(1970,1,1)</f>
        <v>40365.208333333336</v>
      </c>
      <c r="T454" s="15">
        <f>(M454/86400)+DATE(1970,1,1)</f>
        <v>40366.208333333336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7">
        <f>(E455/D455)*100</f>
        <v>56.331688596491226</v>
      </c>
      <c r="G455" t="s">
        <v>14</v>
      </c>
      <c r="H455">
        <v>1181</v>
      </c>
      <c r="I455" s="8">
        <f>IF(H455=0,0,E455/H455)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s="11" t="str" cm="1">
        <f t="array" ref="Q455:R455">_xlfn.TEXTSPLIT(P455,"/")</f>
        <v>film &amp; video</v>
      </c>
      <c r="R455" s="10" t="str">
        <v>science fiction</v>
      </c>
      <c r="S455" s="15">
        <f>(L455/86400)+DATE(1970,1,1)</f>
        <v>42705.25</v>
      </c>
      <c r="T455" s="15">
        <f>(M455/86400)+DATE(1970,1,1)</f>
        <v>42746.25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7">
        <f>(E456/D456)*100</f>
        <v>44.074999999999996</v>
      </c>
      <c r="G456" t="s">
        <v>14</v>
      </c>
      <c r="H456">
        <v>39</v>
      </c>
      <c r="I456" s="8">
        <f>IF(H456=0,0,E456/H456)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s="11" t="str" cm="1">
        <f t="array" ref="Q456:R456">_xlfn.TEXTSPLIT(P456,"/")</f>
        <v>film &amp; video</v>
      </c>
      <c r="R456" s="10" t="str">
        <v>drama</v>
      </c>
      <c r="S456" s="15">
        <f>(L456/86400)+DATE(1970,1,1)</f>
        <v>41568.208333333336</v>
      </c>
      <c r="T456" s="15">
        <f>(M456/86400)+DATE(1970,1,1)</f>
        <v>41604.25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7">
        <f>(E457/D457)*100</f>
        <v>118.37253218884121</v>
      </c>
      <c r="G457" t="s">
        <v>20</v>
      </c>
      <c r="H457">
        <v>3727</v>
      </c>
      <c r="I457" s="8">
        <f>IF(H457=0,0,E457/H457)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s="11" t="str" cm="1">
        <f t="array" ref="Q457:R457">_xlfn.TEXTSPLIT(P457,"/")</f>
        <v>theater</v>
      </c>
      <c r="R457" s="10" t="str">
        <v>plays</v>
      </c>
      <c r="S457" s="15">
        <f>(L457/86400)+DATE(1970,1,1)</f>
        <v>40809.208333333336</v>
      </c>
      <c r="T457" s="15">
        <f>(M457/86400)+DATE(1970,1,1)</f>
        <v>40832.208333333336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7">
        <f>(E458/D458)*100</f>
        <v>104.1243169398907</v>
      </c>
      <c r="G458" t="s">
        <v>20</v>
      </c>
      <c r="H458">
        <v>1605</v>
      </c>
      <c r="I458" s="8">
        <f>IF(H458=0,0,E458/H458)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s="11" t="str" cm="1">
        <f t="array" ref="Q458:R458">_xlfn.TEXTSPLIT(P458,"/")</f>
        <v>music</v>
      </c>
      <c r="R458" s="10" t="str">
        <v>indie rock</v>
      </c>
      <c r="S458" s="15">
        <f>(L458/86400)+DATE(1970,1,1)</f>
        <v>43141.25</v>
      </c>
      <c r="T458" s="15">
        <f>(M458/86400)+DATE(1970,1,1)</f>
        <v>43141.25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7">
        <f>(E459/D459)*100</f>
        <v>26.640000000000004</v>
      </c>
      <c r="G459" t="s">
        <v>14</v>
      </c>
      <c r="H459">
        <v>46</v>
      </c>
      <c r="I459" s="8">
        <f>IF(H459=0,0,E459/H459)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s="11" t="str" cm="1">
        <f t="array" ref="Q459:R459">_xlfn.TEXTSPLIT(P459,"/")</f>
        <v>theater</v>
      </c>
      <c r="R459" s="10" t="str">
        <v>plays</v>
      </c>
      <c r="S459" s="15">
        <f>(L459/86400)+DATE(1970,1,1)</f>
        <v>42657.208333333328</v>
      </c>
      <c r="T459" s="15">
        <f>(M459/86400)+DATE(1970,1,1)</f>
        <v>42659.208333333328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7">
        <f>(E460/D460)*100</f>
        <v>351.20118343195264</v>
      </c>
      <c r="G460" t="s">
        <v>20</v>
      </c>
      <c r="H460">
        <v>2120</v>
      </c>
      <c r="I460" s="8">
        <f>IF(H460=0,0,E460/H460)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s="11" t="str" cm="1">
        <f t="array" ref="Q460:R460">_xlfn.TEXTSPLIT(P460,"/")</f>
        <v>theater</v>
      </c>
      <c r="R460" s="10" t="str">
        <v>plays</v>
      </c>
      <c r="S460" s="15">
        <f>(L460/86400)+DATE(1970,1,1)</f>
        <v>40265.208333333336</v>
      </c>
      <c r="T460" s="15">
        <f>(M460/86400)+DATE(1970,1,1)</f>
        <v>40309.208333333336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7">
        <f>(E461/D461)*100</f>
        <v>90.063492063492063</v>
      </c>
      <c r="G461" t="s">
        <v>14</v>
      </c>
      <c r="H461">
        <v>105</v>
      </c>
      <c r="I461" s="8">
        <f>IF(H461=0,0,E461/H461)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s="11" t="str" cm="1">
        <f t="array" ref="Q461:R461">_xlfn.TEXTSPLIT(P461,"/")</f>
        <v>film &amp; video</v>
      </c>
      <c r="R461" s="10" t="str">
        <v>documentary</v>
      </c>
      <c r="S461" s="15">
        <f>(L461/86400)+DATE(1970,1,1)</f>
        <v>42001.25</v>
      </c>
      <c r="T461" s="15">
        <f>(M461/86400)+DATE(1970,1,1)</f>
        <v>42026.25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7">
        <f>(E462/D462)*100</f>
        <v>171.625</v>
      </c>
      <c r="G462" t="s">
        <v>20</v>
      </c>
      <c r="H462">
        <v>50</v>
      </c>
      <c r="I462" s="8">
        <f>IF(H462=0,0,E462/H462)</f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s="11" t="str" cm="1">
        <f t="array" ref="Q462:R462">_xlfn.TEXTSPLIT(P462,"/")</f>
        <v>theater</v>
      </c>
      <c r="R462" s="10" t="str">
        <v>plays</v>
      </c>
      <c r="S462" s="15">
        <f>(L462/86400)+DATE(1970,1,1)</f>
        <v>40399.208333333336</v>
      </c>
      <c r="T462" s="15">
        <f>(M462/86400)+DATE(1970,1,1)</f>
        <v>40402.208333333336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7">
        <f>(E463/D463)*100</f>
        <v>141.04655870445345</v>
      </c>
      <c r="G463" t="s">
        <v>20</v>
      </c>
      <c r="H463">
        <v>2080</v>
      </c>
      <c r="I463" s="8">
        <f>IF(H463=0,0,E463/H463)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s="11" t="str" cm="1">
        <f t="array" ref="Q463:R463">_xlfn.TEXTSPLIT(P463,"/")</f>
        <v>film &amp; video</v>
      </c>
      <c r="R463" s="10" t="str">
        <v>drama</v>
      </c>
      <c r="S463" s="15">
        <f>(L463/86400)+DATE(1970,1,1)</f>
        <v>41757.208333333336</v>
      </c>
      <c r="T463" s="15">
        <f>(M463/86400)+DATE(1970,1,1)</f>
        <v>41777.208333333336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7">
        <f>(E464/D464)*100</f>
        <v>30.57944915254237</v>
      </c>
      <c r="G464" t="s">
        <v>14</v>
      </c>
      <c r="H464">
        <v>535</v>
      </c>
      <c r="I464" s="8">
        <f>IF(H464=0,0,E464/H464)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s="11" t="str" cm="1">
        <f t="array" ref="Q464:R464">_xlfn.TEXTSPLIT(P464,"/")</f>
        <v>games</v>
      </c>
      <c r="R464" s="10" t="str">
        <v>mobile games</v>
      </c>
      <c r="S464" s="15">
        <f>(L464/86400)+DATE(1970,1,1)</f>
        <v>41304.25</v>
      </c>
      <c r="T464" s="15">
        <f>(M464/86400)+DATE(1970,1,1)</f>
        <v>41342.25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7">
        <f>(E465/D465)*100</f>
        <v>108.16455696202532</v>
      </c>
      <c r="G465" t="s">
        <v>20</v>
      </c>
      <c r="H465">
        <v>2105</v>
      </c>
      <c r="I465" s="8">
        <f>IF(H465=0,0,E465/H465)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s="11" t="str" cm="1">
        <f t="array" ref="Q465:R465">_xlfn.TEXTSPLIT(P465,"/")</f>
        <v>film &amp; video</v>
      </c>
      <c r="R465" s="10" t="str">
        <v>animation</v>
      </c>
      <c r="S465" s="15">
        <f>(L465/86400)+DATE(1970,1,1)</f>
        <v>41639.25</v>
      </c>
      <c r="T465" s="15">
        <f>(M465/86400)+DATE(1970,1,1)</f>
        <v>41643.25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7">
        <f>(E466/D466)*100</f>
        <v>133.45505617977528</v>
      </c>
      <c r="G466" t="s">
        <v>20</v>
      </c>
      <c r="H466">
        <v>2436</v>
      </c>
      <c r="I466" s="8">
        <f>IF(H466=0,0,E466/H466)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s="11" t="str" cm="1">
        <f t="array" ref="Q466:R466">_xlfn.TEXTSPLIT(P466,"/")</f>
        <v>theater</v>
      </c>
      <c r="R466" s="10" t="str">
        <v>plays</v>
      </c>
      <c r="S466" s="15">
        <f>(L466/86400)+DATE(1970,1,1)</f>
        <v>43142.25</v>
      </c>
      <c r="T466" s="15">
        <f>(M466/86400)+DATE(1970,1,1)</f>
        <v>43156.25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7">
        <f>(E467/D467)*100</f>
        <v>187.85106382978722</v>
      </c>
      <c r="G467" t="s">
        <v>20</v>
      </c>
      <c r="H467">
        <v>80</v>
      </c>
      <c r="I467" s="8">
        <f>IF(H467=0,0,E467/H467)</f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s="11" t="str" cm="1">
        <f t="array" ref="Q467:R467">_xlfn.TEXTSPLIT(P467,"/")</f>
        <v>publishing</v>
      </c>
      <c r="R467" s="10" t="str">
        <v>translations</v>
      </c>
      <c r="S467" s="15">
        <f>(L467/86400)+DATE(1970,1,1)</f>
        <v>43127.25</v>
      </c>
      <c r="T467" s="15">
        <f>(M467/86400)+DATE(1970,1,1)</f>
        <v>43136.25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7">
        <f>(E468/D468)*100</f>
        <v>332</v>
      </c>
      <c r="G468" t="s">
        <v>20</v>
      </c>
      <c r="H468">
        <v>42</v>
      </c>
      <c r="I468" s="8">
        <f>IF(H468=0,0,E468/H468)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s="11" t="str" cm="1">
        <f t="array" ref="Q468:R468">_xlfn.TEXTSPLIT(P468,"/")</f>
        <v>technology</v>
      </c>
      <c r="R468" s="10" t="str">
        <v>wearables</v>
      </c>
      <c r="S468" s="15">
        <f>(L468/86400)+DATE(1970,1,1)</f>
        <v>41409.208333333336</v>
      </c>
      <c r="T468" s="15">
        <f>(M468/86400)+DATE(1970,1,1)</f>
        <v>41432.208333333336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7">
        <f>(E469/D469)*100</f>
        <v>575.21428571428578</v>
      </c>
      <c r="G469" t="s">
        <v>20</v>
      </c>
      <c r="H469">
        <v>139</v>
      </c>
      <c r="I469" s="8">
        <f>IF(H469=0,0,E469/H469)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s="11" t="str" cm="1">
        <f t="array" ref="Q469:R469">_xlfn.TEXTSPLIT(P469,"/")</f>
        <v>technology</v>
      </c>
      <c r="R469" s="10" t="str">
        <v>web</v>
      </c>
      <c r="S469" s="15">
        <f>(L469/86400)+DATE(1970,1,1)</f>
        <v>42331.25</v>
      </c>
      <c r="T469" s="15">
        <f>(M469/86400)+DATE(1970,1,1)</f>
        <v>42338.25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7">
        <f>(E470/D470)*100</f>
        <v>40.5</v>
      </c>
      <c r="G470" t="s">
        <v>14</v>
      </c>
      <c r="H470">
        <v>16</v>
      </c>
      <c r="I470" s="8">
        <f>IF(H470=0,0,E470/H470)</f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s="11" t="str" cm="1">
        <f t="array" ref="Q470:R470">_xlfn.TEXTSPLIT(P470,"/")</f>
        <v>theater</v>
      </c>
      <c r="R470" s="10" t="str">
        <v>plays</v>
      </c>
      <c r="S470" s="15">
        <f>(L470/86400)+DATE(1970,1,1)</f>
        <v>43569.208333333328</v>
      </c>
      <c r="T470" s="15">
        <f>(M470/86400)+DATE(1970,1,1)</f>
        <v>43585.208333333328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7">
        <f>(E471/D471)*100</f>
        <v>184.42857142857144</v>
      </c>
      <c r="G471" t="s">
        <v>20</v>
      </c>
      <c r="H471">
        <v>159</v>
      </c>
      <c r="I471" s="8">
        <f>IF(H471=0,0,E471/H471)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s="11" t="str" cm="1">
        <f t="array" ref="Q471:R471">_xlfn.TEXTSPLIT(P471,"/")</f>
        <v>film &amp; video</v>
      </c>
      <c r="R471" s="10" t="str">
        <v>drama</v>
      </c>
      <c r="S471" s="15">
        <f>(L471/86400)+DATE(1970,1,1)</f>
        <v>42142.208333333328</v>
      </c>
      <c r="T471" s="15">
        <f>(M471/86400)+DATE(1970,1,1)</f>
        <v>42144.208333333328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7">
        <f>(E472/D472)*100</f>
        <v>285.80555555555554</v>
      </c>
      <c r="G472" t="s">
        <v>20</v>
      </c>
      <c r="H472">
        <v>381</v>
      </c>
      <c r="I472" s="8">
        <f>IF(H472=0,0,E472/H472)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s="11" t="str" cm="1">
        <f t="array" ref="Q472:R472">_xlfn.TEXTSPLIT(P472,"/")</f>
        <v>technology</v>
      </c>
      <c r="R472" s="10" t="str">
        <v>wearables</v>
      </c>
      <c r="S472" s="15">
        <f>(L472/86400)+DATE(1970,1,1)</f>
        <v>42716.25</v>
      </c>
      <c r="T472" s="15">
        <f>(M472/86400)+DATE(1970,1,1)</f>
        <v>42723.25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7">
        <f>(E473/D473)*100</f>
        <v>319</v>
      </c>
      <c r="G473" t="s">
        <v>20</v>
      </c>
      <c r="H473">
        <v>194</v>
      </c>
      <c r="I473" s="8">
        <f>IF(H473=0,0,E473/H473)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s="11" t="str" cm="1">
        <f t="array" ref="Q473:R473">_xlfn.TEXTSPLIT(P473,"/")</f>
        <v>food</v>
      </c>
      <c r="R473" s="10" t="str">
        <v>food trucks</v>
      </c>
      <c r="S473" s="15">
        <f>(L473/86400)+DATE(1970,1,1)</f>
        <v>41031.208333333336</v>
      </c>
      <c r="T473" s="15">
        <f>(M473/86400)+DATE(1970,1,1)</f>
        <v>41031.208333333336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7">
        <f>(E474/D474)*100</f>
        <v>39.234070221066318</v>
      </c>
      <c r="G474" t="s">
        <v>14</v>
      </c>
      <c r="H474">
        <v>575</v>
      </c>
      <c r="I474" s="8">
        <f>IF(H474=0,0,E474/H474)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s="11" t="str" cm="1">
        <f t="array" ref="Q474:R474">_xlfn.TEXTSPLIT(P474,"/")</f>
        <v>music</v>
      </c>
      <c r="R474" s="10" t="str">
        <v>rock</v>
      </c>
      <c r="S474" s="15">
        <f>(L474/86400)+DATE(1970,1,1)</f>
        <v>43535.208333333328</v>
      </c>
      <c r="T474" s="15">
        <f>(M474/86400)+DATE(1970,1,1)</f>
        <v>43589.208333333328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7">
        <f>(E475/D475)*100</f>
        <v>178.14000000000001</v>
      </c>
      <c r="G475" t="s">
        <v>20</v>
      </c>
      <c r="H475">
        <v>106</v>
      </c>
      <c r="I475" s="8">
        <f>IF(H475=0,0,E475/H475)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s="11" t="str" cm="1">
        <f t="array" ref="Q475:R475">_xlfn.TEXTSPLIT(P475,"/")</f>
        <v>music</v>
      </c>
      <c r="R475" s="10" t="str">
        <v>electric music</v>
      </c>
      <c r="S475" s="15">
        <f>(L475/86400)+DATE(1970,1,1)</f>
        <v>43277.208333333328</v>
      </c>
      <c r="T475" s="15">
        <f>(M475/86400)+DATE(1970,1,1)</f>
        <v>43278.208333333328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7">
        <f>(E476/D476)*100</f>
        <v>365.15</v>
      </c>
      <c r="G476" t="s">
        <v>20</v>
      </c>
      <c r="H476">
        <v>142</v>
      </c>
      <c r="I476" s="8">
        <f>IF(H476=0,0,E476/H476)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s="11" t="str" cm="1">
        <f t="array" ref="Q476:R476">_xlfn.TEXTSPLIT(P476,"/")</f>
        <v>film &amp; video</v>
      </c>
      <c r="R476" s="10" t="str">
        <v>television</v>
      </c>
      <c r="S476" s="15">
        <f>(L476/86400)+DATE(1970,1,1)</f>
        <v>41989.25</v>
      </c>
      <c r="T476" s="15">
        <f>(M476/86400)+DATE(1970,1,1)</f>
        <v>41990.25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7">
        <f>(E477/D477)*100</f>
        <v>113.94594594594594</v>
      </c>
      <c r="G477" t="s">
        <v>20</v>
      </c>
      <c r="H477">
        <v>211</v>
      </c>
      <c r="I477" s="8">
        <f>IF(H477=0,0,E477/H477)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s="11" t="str" cm="1">
        <f t="array" ref="Q477:R477">_xlfn.TEXTSPLIT(P477,"/")</f>
        <v>publishing</v>
      </c>
      <c r="R477" s="10" t="str">
        <v>translations</v>
      </c>
      <c r="S477" s="15">
        <f>(L477/86400)+DATE(1970,1,1)</f>
        <v>41450.208333333336</v>
      </c>
      <c r="T477" s="15">
        <f>(M477/86400)+DATE(1970,1,1)</f>
        <v>41454.208333333336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7">
        <f>(E478/D478)*100</f>
        <v>29.828720626631856</v>
      </c>
      <c r="G478" t="s">
        <v>14</v>
      </c>
      <c r="H478">
        <v>1120</v>
      </c>
      <c r="I478" s="8">
        <f>IF(H478=0,0,E478/H478)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s="11" t="str" cm="1">
        <f t="array" ref="Q478:R478">_xlfn.TEXTSPLIT(P478,"/")</f>
        <v>publishing</v>
      </c>
      <c r="R478" s="10" t="str">
        <v>fiction</v>
      </c>
      <c r="S478" s="15">
        <f>(L478/86400)+DATE(1970,1,1)</f>
        <v>43322.208333333328</v>
      </c>
      <c r="T478" s="15">
        <f>(M478/86400)+DATE(1970,1,1)</f>
        <v>43328.208333333328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7">
        <f>(E479/D479)*100</f>
        <v>54.270588235294113</v>
      </c>
      <c r="G479" t="s">
        <v>14</v>
      </c>
      <c r="H479">
        <v>113</v>
      </c>
      <c r="I479" s="8">
        <f>IF(H479=0,0,E479/H479)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s="11" t="str" cm="1">
        <f t="array" ref="Q479:R479">_xlfn.TEXTSPLIT(P479,"/")</f>
        <v>film &amp; video</v>
      </c>
      <c r="R479" s="10" t="str">
        <v>science fiction</v>
      </c>
      <c r="S479" s="15">
        <f>(L479/86400)+DATE(1970,1,1)</f>
        <v>40720.208333333336</v>
      </c>
      <c r="T479" s="15">
        <f>(M479/86400)+DATE(1970,1,1)</f>
        <v>40747.208333333336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7">
        <f>(E480/D480)*100</f>
        <v>236.34156976744185</v>
      </c>
      <c r="G480" t="s">
        <v>20</v>
      </c>
      <c r="H480">
        <v>2756</v>
      </c>
      <c r="I480" s="8">
        <f>IF(H480=0,0,E480/H480)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s="11" t="str" cm="1">
        <f t="array" ref="Q480:R480">_xlfn.TEXTSPLIT(P480,"/")</f>
        <v>technology</v>
      </c>
      <c r="R480" s="10" t="str">
        <v>wearables</v>
      </c>
      <c r="S480" s="15">
        <f>(L480/86400)+DATE(1970,1,1)</f>
        <v>42072.208333333328</v>
      </c>
      <c r="T480" s="15">
        <f>(M480/86400)+DATE(1970,1,1)</f>
        <v>42084.208333333328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7">
        <f>(E481/D481)*100</f>
        <v>512.91666666666663</v>
      </c>
      <c r="G481" t="s">
        <v>20</v>
      </c>
      <c r="H481">
        <v>173</v>
      </c>
      <c r="I481" s="8">
        <f>IF(H481=0,0,E481/H481)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s="11" t="str" cm="1">
        <f t="array" ref="Q481:R481">_xlfn.TEXTSPLIT(P481,"/")</f>
        <v>food</v>
      </c>
      <c r="R481" s="10" t="str">
        <v>food trucks</v>
      </c>
      <c r="S481" s="15">
        <f>(L481/86400)+DATE(1970,1,1)</f>
        <v>42945.208333333328</v>
      </c>
      <c r="T481" s="15">
        <f>(M481/86400)+DATE(1970,1,1)</f>
        <v>42947.208333333328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7">
        <f>(E482/D482)*100</f>
        <v>100.65116279069768</v>
      </c>
      <c r="G482" t="s">
        <v>20</v>
      </c>
      <c r="H482">
        <v>87</v>
      </c>
      <c r="I482" s="8">
        <f>IF(H482=0,0,E482/H482)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s="11" t="str" cm="1">
        <f t="array" ref="Q482:R482">_xlfn.TEXTSPLIT(P482,"/")</f>
        <v>photography</v>
      </c>
      <c r="R482" s="10" t="str">
        <v>photography books</v>
      </c>
      <c r="S482" s="15">
        <f>(L482/86400)+DATE(1970,1,1)</f>
        <v>40248.25</v>
      </c>
      <c r="T482" s="15">
        <f>(M482/86400)+DATE(1970,1,1)</f>
        <v>40257.208333333336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7">
        <f>(E483/D483)*100</f>
        <v>81.348423194303152</v>
      </c>
      <c r="G483" t="s">
        <v>14</v>
      </c>
      <c r="H483">
        <v>1538</v>
      </c>
      <c r="I483" s="8">
        <f>IF(H483=0,0,E483/H483)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s="11" t="str" cm="1">
        <f t="array" ref="Q483:R483">_xlfn.TEXTSPLIT(P483,"/")</f>
        <v>theater</v>
      </c>
      <c r="R483" s="10" t="str">
        <v>plays</v>
      </c>
      <c r="S483" s="15">
        <f>(L483/86400)+DATE(1970,1,1)</f>
        <v>41913.208333333336</v>
      </c>
      <c r="T483" s="15">
        <f>(M483/86400)+DATE(1970,1,1)</f>
        <v>41955.25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7">
        <f>(E484/D484)*100</f>
        <v>16.404761904761905</v>
      </c>
      <c r="G484" t="s">
        <v>14</v>
      </c>
      <c r="H484">
        <v>9</v>
      </c>
      <c r="I484" s="8">
        <f>IF(H484=0,0,E484/H484)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s="11" t="str" cm="1">
        <f t="array" ref="Q484:R484">_xlfn.TEXTSPLIT(P484,"/")</f>
        <v>publishing</v>
      </c>
      <c r="R484" s="10" t="str">
        <v>fiction</v>
      </c>
      <c r="S484" s="15">
        <f>(L484/86400)+DATE(1970,1,1)</f>
        <v>40963.25</v>
      </c>
      <c r="T484" s="15">
        <f>(M484/86400)+DATE(1970,1,1)</f>
        <v>40974.25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7">
        <f>(E485/D485)*100</f>
        <v>52.774617067833695</v>
      </c>
      <c r="G485" t="s">
        <v>14</v>
      </c>
      <c r="H485">
        <v>554</v>
      </c>
      <c r="I485" s="8">
        <f>IF(H485=0,0,E485/H485)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s="11" t="str" cm="1">
        <f t="array" ref="Q485:R485">_xlfn.TEXTSPLIT(P485,"/")</f>
        <v>theater</v>
      </c>
      <c r="R485" s="10" t="str">
        <v>plays</v>
      </c>
      <c r="S485" s="15">
        <f>(L485/86400)+DATE(1970,1,1)</f>
        <v>43811.25</v>
      </c>
      <c r="T485" s="15">
        <f>(M485/86400)+DATE(1970,1,1)</f>
        <v>43818.25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7">
        <f>(E486/D486)*100</f>
        <v>260.20608108108109</v>
      </c>
      <c r="G486" t="s">
        <v>20</v>
      </c>
      <c r="H486">
        <v>1572</v>
      </c>
      <c r="I486" s="8">
        <f>IF(H486=0,0,E486/H486)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s="11" t="str" cm="1">
        <f t="array" ref="Q486:R486">_xlfn.TEXTSPLIT(P486,"/")</f>
        <v>food</v>
      </c>
      <c r="R486" s="10" t="str">
        <v>food trucks</v>
      </c>
      <c r="S486" s="15">
        <f>(L486/86400)+DATE(1970,1,1)</f>
        <v>41855.208333333336</v>
      </c>
      <c r="T486" s="15">
        <f>(M486/86400)+DATE(1970,1,1)</f>
        <v>41904.208333333336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7">
        <f>(E487/D487)*100</f>
        <v>30.73289183222958</v>
      </c>
      <c r="G487" t="s">
        <v>14</v>
      </c>
      <c r="H487">
        <v>648</v>
      </c>
      <c r="I487" s="8">
        <f>IF(H487=0,0,E487/H487)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s="11" t="str" cm="1">
        <f t="array" ref="Q487:R487">_xlfn.TEXTSPLIT(P487,"/")</f>
        <v>theater</v>
      </c>
      <c r="R487" s="10" t="str">
        <v>plays</v>
      </c>
      <c r="S487" s="15">
        <f>(L487/86400)+DATE(1970,1,1)</f>
        <v>43626.208333333328</v>
      </c>
      <c r="T487" s="15">
        <f>(M487/86400)+DATE(1970,1,1)</f>
        <v>43667.208333333328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7">
        <f>(E488/D488)*100</f>
        <v>13.5</v>
      </c>
      <c r="G488" t="s">
        <v>14</v>
      </c>
      <c r="H488">
        <v>21</v>
      </c>
      <c r="I488" s="8">
        <f>IF(H488=0,0,E488/H488)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s="11" t="str" cm="1">
        <f t="array" ref="Q488:R488">_xlfn.TEXTSPLIT(P488,"/")</f>
        <v>publishing</v>
      </c>
      <c r="R488" s="10" t="str">
        <v>translations</v>
      </c>
      <c r="S488" s="15">
        <f>(L488/86400)+DATE(1970,1,1)</f>
        <v>43168.25</v>
      </c>
      <c r="T488" s="15">
        <f>(M488/86400)+DATE(1970,1,1)</f>
        <v>43183.208333333328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7">
        <f>(E489/D489)*100</f>
        <v>178.62556663644605</v>
      </c>
      <c r="G489" t="s">
        <v>20</v>
      </c>
      <c r="H489">
        <v>2346</v>
      </c>
      <c r="I489" s="8">
        <f>IF(H489=0,0,E489/H489)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s="11" t="str" cm="1">
        <f t="array" ref="Q489:R489">_xlfn.TEXTSPLIT(P489,"/")</f>
        <v>theater</v>
      </c>
      <c r="R489" s="10" t="str">
        <v>plays</v>
      </c>
      <c r="S489" s="15">
        <f>(L489/86400)+DATE(1970,1,1)</f>
        <v>42845.208333333328</v>
      </c>
      <c r="T489" s="15">
        <f>(M489/86400)+DATE(1970,1,1)</f>
        <v>42878.208333333328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7">
        <f>(E490/D490)*100</f>
        <v>220.0566037735849</v>
      </c>
      <c r="G490" t="s">
        <v>20</v>
      </c>
      <c r="H490">
        <v>115</v>
      </c>
      <c r="I490" s="8">
        <f>IF(H490=0,0,E490/H490)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s="11" t="str" cm="1">
        <f t="array" ref="Q490:R490">_xlfn.TEXTSPLIT(P490,"/")</f>
        <v>theater</v>
      </c>
      <c r="R490" s="10" t="str">
        <v>plays</v>
      </c>
      <c r="S490" s="15">
        <f>(L490/86400)+DATE(1970,1,1)</f>
        <v>42403.25</v>
      </c>
      <c r="T490" s="15">
        <f>(M490/86400)+DATE(1970,1,1)</f>
        <v>42420.25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7">
        <f>(E491/D491)*100</f>
        <v>101.5108695652174</v>
      </c>
      <c r="G491" t="s">
        <v>20</v>
      </c>
      <c r="H491">
        <v>85</v>
      </c>
      <c r="I491" s="8">
        <f>IF(H491=0,0,E491/H491)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s="11" t="str" cm="1">
        <f t="array" ref="Q491:R491">_xlfn.TEXTSPLIT(P491,"/")</f>
        <v>technology</v>
      </c>
      <c r="R491" s="10" t="str">
        <v>wearables</v>
      </c>
      <c r="S491" s="15">
        <f>(L491/86400)+DATE(1970,1,1)</f>
        <v>40406.208333333336</v>
      </c>
      <c r="T491" s="15">
        <f>(M491/86400)+DATE(1970,1,1)</f>
        <v>40411.208333333336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7">
        <f>(E492/D492)*100</f>
        <v>191.5</v>
      </c>
      <c r="G492" t="s">
        <v>20</v>
      </c>
      <c r="H492">
        <v>144</v>
      </c>
      <c r="I492" s="8">
        <f>IF(H492=0,0,E492/H492)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s="11" t="str" cm="1">
        <f t="array" ref="Q492:R492">_xlfn.TEXTSPLIT(P492,"/")</f>
        <v>journalism</v>
      </c>
      <c r="R492" s="10" t="str">
        <v>audio</v>
      </c>
      <c r="S492" s="15">
        <f>(L492/86400)+DATE(1970,1,1)</f>
        <v>43786.25</v>
      </c>
      <c r="T492" s="15">
        <f>(M492/86400)+DATE(1970,1,1)</f>
        <v>43793.25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7">
        <f>(E493/D493)*100</f>
        <v>305.34683098591546</v>
      </c>
      <c r="G493" t="s">
        <v>20</v>
      </c>
      <c r="H493">
        <v>2443</v>
      </c>
      <c r="I493" s="8">
        <f>IF(H493=0,0,E493/H493)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s="11" t="str" cm="1">
        <f t="array" ref="Q493:R493">_xlfn.TEXTSPLIT(P493,"/")</f>
        <v>food</v>
      </c>
      <c r="R493" s="10" t="str">
        <v>food trucks</v>
      </c>
      <c r="S493" s="15">
        <f>(L493/86400)+DATE(1970,1,1)</f>
        <v>41456.208333333336</v>
      </c>
      <c r="T493" s="15">
        <f>(M493/86400)+DATE(1970,1,1)</f>
        <v>41482.208333333336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7">
        <f>(E494/D494)*100</f>
        <v>23.995287958115181</v>
      </c>
      <c r="G494" t="s">
        <v>74</v>
      </c>
      <c r="H494">
        <v>595</v>
      </c>
      <c r="I494" s="8">
        <f>IF(H494=0,0,E494/H494)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s="11" t="str" cm="1">
        <f t="array" ref="Q494:R494">_xlfn.TEXTSPLIT(P494,"/")</f>
        <v>film &amp; video</v>
      </c>
      <c r="R494" s="10" t="str">
        <v>shorts</v>
      </c>
      <c r="S494" s="15">
        <f>(L494/86400)+DATE(1970,1,1)</f>
        <v>40336.208333333336</v>
      </c>
      <c r="T494" s="15">
        <f>(M494/86400)+DATE(1970,1,1)</f>
        <v>40371.208333333336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7">
        <f>(E495/D495)*100</f>
        <v>723.77777777777771</v>
      </c>
      <c r="G495" t="s">
        <v>20</v>
      </c>
      <c r="H495">
        <v>64</v>
      </c>
      <c r="I495" s="8">
        <f>IF(H495=0,0,E495/H495)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s="11" t="str" cm="1">
        <f t="array" ref="Q495:R495">_xlfn.TEXTSPLIT(P495,"/")</f>
        <v>photography</v>
      </c>
      <c r="R495" s="10" t="str">
        <v>photography books</v>
      </c>
      <c r="S495" s="15">
        <f>(L495/86400)+DATE(1970,1,1)</f>
        <v>43645.208333333328</v>
      </c>
      <c r="T495" s="15">
        <f>(M495/86400)+DATE(1970,1,1)</f>
        <v>43658.208333333328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7">
        <f>(E496/D496)*100</f>
        <v>547.36</v>
      </c>
      <c r="G496" t="s">
        <v>20</v>
      </c>
      <c r="H496">
        <v>268</v>
      </c>
      <c r="I496" s="8">
        <f>IF(H496=0,0,E496/H496)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s="11" t="str" cm="1">
        <f t="array" ref="Q496:R496">_xlfn.TEXTSPLIT(P496,"/")</f>
        <v>technology</v>
      </c>
      <c r="R496" s="10" t="str">
        <v>wearables</v>
      </c>
      <c r="S496" s="15">
        <f>(L496/86400)+DATE(1970,1,1)</f>
        <v>40990.208333333336</v>
      </c>
      <c r="T496" s="15">
        <f>(M496/86400)+DATE(1970,1,1)</f>
        <v>40991.208333333336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7">
        <f>(E497/D497)*100</f>
        <v>414.49999999999994</v>
      </c>
      <c r="G497" t="s">
        <v>20</v>
      </c>
      <c r="H497">
        <v>195</v>
      </c>
      <c r="I497" s="8">
        <f>IF(H497=0,0,E497/H497)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s="11" t="str" cm="1">
        <f t="array" ref="Q497:R497">_xlfn.TEXTSPLIT(P497,"/")</f>
        <v>theater</v>
      </c>
      <c r="R497" s="10" t="str">
        <v>plays</v>
      </c>
      <c r="S497" s="15">
        <f>(L497/86400)+DATE(1970,1,1)</f>
        <v>41800.208333333336</v>
      </c>
      <c r="T497" s="15">
        <f>(M497/86400)+DATE(1970,1,1)</f>
        <v>41804.208333333336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7">
        <f>(E498/D498)*100</f>
        <v>0.90696409140369971</v>
      </c>
      <c r="G498" t="s">
        <v>14</v>
      </c>
      <c r="H498">
        <v>54</v>
      </c>
      <c r="I498" s="8">
        <f>IF(H498=0,0,E498/H498)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s="11" t="str" cm="1">
        <f t="array" ref="Q498:R498">_xlfn.TEXTSPLIT(P498,"/")</f>
        <v>film &amp; video</v>
      </c>
      <c r="R498" s="10" t="str">
        <v>animation</v>
      </c>
      <c r="S498" s="15">
        <f>(L498/86400)+DATE(1970,1,1)</f>
        <v>42876.208333333328</v>
      </c>
      <c r="T498" s="15">
        <f>(M498/86400)+DATE(1970,1,1)</f>
        <v>42893.208333333328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7">
        <f>(E499/D499)*100</f>
        <v>34.173469387755098</v>
      </c>
      <c r="G499" t="s">
        <v>14</v>
      </c>
      <c r="H499">
        <v>120</v>
      </c>
      <c r="I499" s="8">
        <f>IF(H499=0,0,E499/H499)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s="11" t="str" cm="1">
        <f t="array" ref="Q499:R499">_xlfn.TEXTSPLIT(P499,"/")</f>
        <v>technology</v>
      </c>
      <c r="R499" s="10" t="str">
        <v>wearables</v>
      </c>
      <c r="S499" s="15">
        <f>(L499/86400)+DATE(1970,1,1)</f>
        <v>42724.25</v>
      </c>
      <c r="T499" s="15">
        <f>(M499/86400)+DATE(1970,1,1)</f>
        <v>42724.25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7">
        <f>(E500/D500)*100</f>
        <v>23.948810754912099</v>
      </c>
      <c r="G500" t="s">
        <v>14</v>
      </c>
      <c r="H500">
        <v>579</v>
      </c>
      <c r="I500" s="8">
        <f>IF(H500=0,0,E500/H500)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s="11" t="str" cm="1">
        <f t="array" ref="Q500:R500">_xlfn.TEXTSPLIT(P500,"/")</f>
        <v>technology</v>
      </c>
      <c r="R500" s="10" t="str">
        <v>web</v>
      </c>
      <c r="S500" s="15">
        <f>(L500/86400)+DATE(1970,1,1)</f>
        <v>42005.25</v>
      </c>
      <c r="T500" s="15">
        <f>(M500/86400)+DATE(1970,1,1)</f>
        <v>42007.25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7">
        <f>(E501/D501)*100</f>
        <v>48.072649572649574</v>
      </c>
      <c r="G501" t="s">
        <v>14</v>
      </c>
      <c r="H501">
        <v>2072</v>
      </c>
      <c r="I501" s="8">
        <f>IF(H501=0,0,E501/H501)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s="11" t="str" cm="1">
        <f t="array" ref="Q501:R501">_xlfn.TEXTSPLIT(P501,"/")</f>
        <v>film &amp; video</v>
      </c>
      <c r="R501" s="10" t="str">
        <v>documentary</v>
      </c>
      <c r="S501" s="15">
        <f>(L501/86400)+DATE(1970,1,1)</f>
        <v>42444.208333333328</v>
      </c>
      <c r="T501" s="15">
        <f>(M501/86400)+DATE(1970,1,1)</f>
        <v>42449.208333333328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7">
        <f>(E502/D502)*100</f>
        <v>0</v>
      </c>
      <c r="G502" t="s">
        <v>14</v>
      </c>
      <c r="H502">
        <v>0</v>
      </c>
      <c r="I502" s="8">
        <f>IF(H502=0,0,E502/H502)</f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s="11" t="str" cm="1">
        <f t="array" ref="Q502:R502">_xlfn.TEXTSPLIT(P502,"/")</f>
        <v>theater</v>
      </c>
      <c r="R502" s="10" t="str">
        <v>plays</v>
      </c>
      <c r="S502" s="15">
        <f>(L502/86400)+DATE(1970,1,1)</f>
        <v>41395.208333333336</v>
      </c>
      <c r="T502" s="15">
        <f>(M502/86400)+DATE(1970,1,1)</f>
        <v>41423.208333333336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7">
        <f>(E503/D503)*100</f>
        <v>70.145182291666657</v>
      </c>
      <c r="G503" t="s">
        <v>14</v>
      </c>
      <c r="H503">
        <v>1796</v>
      </c>
      <c r="I503" s="8">
        <f>IF(H503=0,0,E503/H503)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s="11" t="str" cm="1">
        <f t="array" ref="Q503:R503">_xlfn.TEXTSPLIT(P503,"/")</f>
        <v>film &amp; video</v>
      </c>
      <c r="R503" s="10" t="str">
        <v>documentary</v>
      </c>
      <c r="S503" s="15">
        <f>(L503/86400)+DATE(1970,1,1)</f>
        <v>41345.208333333336</v>
      </c>
      <c r="T503" s="15">
        <f>(M503/86400)+DATE(1970,1,1)</f>
        <v>41347.208333333336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7">
        <f>(E504/D504)*100</f>
        <v>529.92307692307691</v>
      </c>
      <c r="G504" t="s">
        <v>20</v>
      </c>
      <c r="H504">
        <v>186</v>
      </c>
      <c r="I504" s="8">
        <f>IF(H504=0,0,E504/H504)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s="11" t="str" cm="1">
        <f t="array" ref="Q504:R504">_xlfn.TEXTSPLIT(P504,"/")</f>
        <v>games</v>
      </c>
      <c r="R504" s="10" t="str">
        <v>video games</v>
      </c>
      <c r="S504" s="15">
        <f>(L504/86400)+DATE(1970,1,1)</f>
        <v>41117.208333333336</v>
      </c>
      <c r="T504" s="15">
        <f>(M504/86400)+DATE(1970,1,1)</f>
        <v>41146.208333333336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7">
        <f>(E505/D505)*100</f>
        <v>180.32549019607845</v>
      </c>
      <c r="G505" t="s">
        <v>20</v>
      </c>
      <c r="H505">
        <v>460</v>
      </c>
      <c r="I505" s="8">
        <f>IF(H505=0,0,E505/H505)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s="11" t="str" cm="1">
        <f t="array" ref="Q505:R505">_xlfn.TEXTSPLIT(P505,"/")</f>
        <v>film &amp; video</v>
      </c>
      <c r="R505" s="10" t="str">
        <v>drama</v>
      </c>
      <c r="S505" s="15">
        <f>(L505/86400)+DATE(1970,1,1)</f>
        <v>42186.208333333328</v>
      </c>
      <c r="T505" s="15">
        <f>(M505/86400)+DATE(1970,1,1)</f>
        <v>42206.208333333328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7">
        <f>(E506/D506)*100</f>
        <v>92.320000000000007</v>
      </c>
      <c r="G506" t="s">
        <v>14</v>
      </c>
      <c r="H506">
        <v>62</v>
      </c>
      <c r="I506" s="8">
        <f>IF(H506=0,0,E506/H506)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s="11" t="str" cm="1">
        <f t="array" ref="Q506:R506">_xlfn.TEXTSPLIT(P506,"/")</f>
        <v>music</v>
      </c>
      <c r="R506" s="10" t="str">
        <v>rock</v>
      </c>
      <c r="S506" s="15">
        <f>(L506/86400)+DATE(1970,1,1)</f>
        <v>42142.208333333328</v>
      </c>
      <c r="T506" s="15">
        <f>(M506/86400)+DATE(1970,1,1)</f>
        <v>42143.208333333328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7">
        <f>(E507/D507)*100</f>
        <v>13.901001112347053</v>
      </c>
      <c r="G507" t="s">
        <v>14</v>
      </c>
      <c r="H507">
        <v>347</v>
      </c>
      <c r="I507" s="8">
        <f>IF(H507=0,0,E507/H507)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s="11" t="str" cm="1">
        <f t="array" ref="Q507:R507">_xlfn.TEXTSPLIT(P507,"/")</f>
        <v>publishing</v>
      </c>
      <c r="R507" s="10" t="str">
        <v>radio &amp; podcasts</v>
      </c>
      <c r="S507" s="15">
        <f>(L507/86400)+DATE(1970,1,1)</f>
        <v>41341.25</v>
      </c>
      <c r="T507" s="15">
        <f>(M507/86400)+DATE(1970,1,1)</f>
        <v>41383.208333333336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7">
        <f>(E508/D508)*100</f>
        <v>927.07777777777767</v>
      </c>
      <c r="G508" t="s">
        <v>20</v>
      </c>
      <c r="H508">
        <v>2528</v>
      </c>
      <c r="I508" s="8">
        <f>IF(H508=0,0,E508/H508)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s="11" t="str" cm="1">
        <f t="array" ref="Q508:R508">_xlfn.TEXTSPLIT(P508,"/")</f>
        <v>theater</v>
      </c>
      <c r="R508" s="10" t="str">
        <v>plays</v>
      </c>
      <c r="S508" s="15">
        <f>(L508/86400)+DATE(1970,1,1)</f>
        <v>43062.25</v>
      </c>
      <c r="T508" s="15">
        <f>(M508/86400)+DATE(1970,1,1)</f>
        <v>43079.25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7">
        <f>(E509/D509)*100</f>
        <v>39.857142857142861</v>
      </c>
      <c r="G509" t="s">
        <v>14</v>
      </c>
      <c r="H509">
        <v>19</v>
      </c>
      <c r="I509" s="8">
        <f>IF(H509=0,0,E509/H509)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s="11" t="str" cm="1">
        <f t="array" ref="Q509:R509">_xlfn.TEXTSPLIT(P509,"/")</f>
        <v>technology</v>
      </c>
      <c r="R509" s="10" t="str">
        <v>web</v>
      </c>
      <c r="S509" s="15">
        <f>(L509/86400)+DATE(1970,1,1)</f>
        <v>41373.208333333336</v>
      </c>
      <c r="T509" s="15">
        <f>(M509/86400)+DATE(1970,1,1)</f>
        <v>41422.208333333336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7">
        <f>(E510/D510)*100</f>
        <v>112.22929936305732</v>
      </c>
      <c r="G510" t="s">
        <v>20</v>
      </c>
      <c r="H510">
        <v>3657</v>
      </c>
      <c r="I510" s="8">
        <f>IF(H510=0,0,E510/H510)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s="11" t="str" cm="1">
        <f t="array" ref="Q510:R510">_xlfn.TEXTSPLIT(P510,"/")</f>
        <v>theater</v>
      </c>
      <c r="R510" s="10" t="str">
        <v>plays</v>
      </c>
      <c r="S510" s="15">
        <f>(L510/86400)+DATE(1970,1,1)</f>
        <v>43310.208333333328</v>
      </c>
      <c r="T510" s="15">
        <f>(M510/86400)+DATE(1970,1,1)</f>
        <v>43331.208333333328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7">
        <f>(E511/D511)*100</f>
        <v>70.925816023738875</v>
      </c>
      <c r="G511" t="s">
        <v>14</v>
      </c>
      <c r="H511">
        <v>1258</v>
      </c>
      <c r="I511" s="8">
        <f>IF(H511=0,0,E511/H511)</f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s="11" t="str" cm="1">
        <f t="array" ref="Q511:R511">_xlfn.TEXTSPLIT(P511,"/")</f>
        <v>theater</v>
      </c>
      <c r="R511" s="10" t="str">
        <v>plays</v>
      </c>
      <c r="S511" s="15">
        <f>(L511/86400)+DATE(1970,1,1)</f>
        <v>41034.208333333336</v>
      </c>
      <c r="T511" s="15">
        <f>(M511/86400)+DATE(1970,1,1)</f>
        <v>41044.208333333336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7">
        <f>(E512/D512)*100</f>
        <v>119.08974358974358</v>
      </c>
      <c r="G512" t="s">
        <v>20</v>
      </c>
      <c r="H512">
        <v>131</v>
      </c>
      <c r="I512" s="8">
        <f>IF(H512=0,0,E512/H512)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s="11" t="str" cm="1">
        <f t="array" ref="Q512:R512">_xlfn.TEXTSPLIT(P512,"/")</f>
        <v>film &amp; video</v>
      </c>
      <c r="R512" s="10" t="str">
        <v>drama</v>
      </c>
      <c r="S512" s="15">
        <f>(L512/86400)+DATE(1970,1,1)</f>
        <v>43251.208333333328</v>
      </c>
      <c r="T512" s="15">
        <f>(M512/86400)+DATE(1970,1,1)</f>
        <v>43275.208333333328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7">
        <f>(E513/D513)*100</f>
        <v>24.017591339648174</v>
      </c>
      <c r="G513" t="s">
        <v>14</v>
      </c>
      <c r="H513">
        <v>362</v>
      </c>
      <c r="I513" s="8">
        <f>IF(H513=0,0,E513/H513)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s="11" t="str" cm="1">
        <f t="array" ref="Q513:R513">_xlfn.TEXTSPLIT(P513,"/")</f>
        <v>theater</v>
      </c>
      <c r="R513" s="10" t="str">
        <v>plays</v>
      </c>
      <c r="S513" s="15">
        <f>(L513/86400)+DATE(1970,1,1)</f>
        <v>43671.208333333328</v>
      </c>
      <c r="T513" s="15">
        <f>(M513/86400)+DATE(1970,1,1)</f>
        <v>43681.208333333328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7">
        <f>(E514/D514)*100</f>
        <v>139.31868131868131</v>
      </c>
      <c r="G514" t="s">
        <v>20</v>
      </c>
      <c r="H514">
        <v>239</v>
      </c>
      <c r="I514" s="8">
        <f>IF(H514=0,0,E514/H514)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s="11" t="str" cm="1">
        <f t="array" ref="Q514:R514">_xlfn.TEXTSPLIT(P514,"/")</f>
        <v>games</v>
      </c>
      <c r="R514" s="10" t="str">
        <v>video games</v>
      </c>
      <c r="S514" s="15">
        <f>(L514/86400)+DATE(1970,1,1)</f>
        <v>41825.208333333336</v>
      </c>
      <c r="T514" s="15">
        <f>(M514/86400)+DATE(1970,1,1)</f>
        <v>41826.208333333336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7">
        <f>(E515/D515)*100</f>
        <v>39.277108433734945</v>
      </c>
      <c r="G515" t="s">
        <v>74</v>
      </c>
      <c r="H515">
        <v>35</v>
      </c>
      <c r="I515" s="8">
        <f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s="11" t="str" cm="1">
        <f t="array" ref="Q515:R515">_xlfn.TEXTSPLIT(P515,"/")</f>
        <v>film &amp; video</v>
      </c>
      <c r="R515" s="10" t="str">
        <v>television</v>
      </c>
      <c r="S515" s="15">
        <f>(L515/86400)+DATE(1970,1,1)</f>
        <v>40430.208333333336</v>
      </c>
      <c r="T515" s="15">
        <f>(M515/86400)+DATE(1970,1,1)</f>
        <v>40432.208333333336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7">
        <f>(E516/D516)*100</f>
        <v>22.439077144917089</v>
      </c>
      <c r="G516" t="s">
        <v>74</v>
      </c>
      <c r="H516">
        <v>528</v>
      </c>
      <c r="I516" s="8">
        <f>IF(H516=0,0,E516/H516)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s="11" t="str" cm="1">
        <f t="array" ref="Q516:R516">_xlfn.TEXTSPLIT(P516,"/")</f>
        <v>music</v>
      </c>
      <c r="R516" s="10" t="str">
        <v>rock</v>
      </c>
      <c r="S516" s="15">
        <f>(L516/86400)+DATE(1970,1,1)</f>
        <v>41614.25</v>
      </c>
      <c r="T516" s="15">
        <f>(M516/86400)+DATE(1970,1,1)</f>
        <v>41619.25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7">
        <f>(E517/D517)*100</f>
        <v>55.779069767441861</v>
      </c>
      <c r="G517" t="s">
        <v>14</v>
      </c>
      <c r="H517">
        <v>133</v>
      </c>
      <c r="I517" s="8">
        <f>IF(H517=0,0,E517/H517)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s="11" t="str" cm="1">
        <f t="array" ref="Q517:R517">_xlfn.TEXTSPLIT(P517,"/")</f>
        <v>theater</v>
      </c>
      <c r="R517" s="10" t="str">
        <v>plays</v>
      </c>
      <c r="S517" s="15">
        <f>(L517/86400)+DATE(1970,1,1)</f>
        <v>40900.25</v>
      </c>
      <c r="T517" s="15">
        <f>(M517/86400)+DATE(1970,1,1)</f>
        <v>40902.25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7">
        <f>(E518/D518)*100</f>
        <v>42.523125996810208</v>
      </c>
      <c r="G518" t="s">
        <v>14</v>
      </c>
      <c r="H518">
        <v>846</v>
      </c>
      <c r="I518" s="8">
        <f>IF(H518=0,0,E518/H518)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s="11" t="str" cm="1">
        <f t="array" ref="Q518:R518">_xlfn.TEXTSPLIT(P518,"/")</f>
        <v>publishing</v>
      </c>
      <c r="R518" s="10" t="str">
        <v>nonfiction</v>
      </c>
      <c r="S518" s="15">
        <f>(L518/86400)+DATE(1970,1,1)</f>
        <v>40396.208333333336</v>
      </c>
      <c r="T518" s="15">
        <f>(M518/86400)+DATE(1970,1,1)</f>
        <v>40434.208333333336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7">
        <f>(E519/D519)*100</f>
        <v>112.00000000000001</v>
      </c>
      <c r="G519" t="s">
        <v>20</v>
      </c>
      <c r="H519">
        <v>78</v>
      </c>
      <c r="I519" s="8">
        <f>IF(H519=0,0,E519/H519)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s="11" t="str" cm="1">
        <f t="array" ref="Q519:R519">_xlfn.TEXTSPLIT(P519,"/")</f>
        <v>food</v>
      </c>
      <c r="R519" s="10" t="str">
        <v>food trucks</v>
      </c>
      <c r="S519" s="15">
        <f>(L519/86400)+DATE(1970,1,1)</f>
        <v>42860.208333333328</v>
      </c>
      <c r="T519" s="15">
        <f>(M519/86400)+DATE(1970,1,1)</f>
        <v>42865.208333333328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7">
        <f>(E520/D520)*100</f>
        <v>7.0681818181818183</v>
      </c>
      <c r="G520" t="s">
        <v>14</v>
      </c>
      <c r="H520">
        <v>10</v>
      </c>
      <c r="I520" s="8">
        <f>IF(H520=0,0,E520/H520)</f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s="11" t="str" cm="1">
        <f t="array" ref="Q520:R520">_xlfn.TEXTSPLIT(P520,"/")</f>
        <v>film &amp; video</v>
      </c>
      <c r="R520" s="10" t="str">
        <v>animation</v>
      </c>
      <c r="S520" s="15">
        <f>(L520/86400)+DATE(1970,1,1)</f>
        <v>43154.25</v>
      </c>
      <c r="T520" s="15">
        <f>(M520/86400)+DATE(1970,1,1)</f>
        <v>43156.25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7">
        <f>(E521/D521)*100</f>
        <v>101.74563871693867</v>
      </c>
      <c r="G521" t="s">
        <v>20</v>
      </c>
      <c r="H521">
        <v>1773</v>
      </c>
      <c r="I521" s="8">
        <f>IF(H521=0,0,E521/H521)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s="11" t="str" cm="1">
        <f t="array" ref="Q521:R521">_xlfn.TEXTSPLIT(P521,"/")</f>
        <v>music</v>
      </c>
      <c r="R521" s="10" t="str">
        <v>rock</v>
      </c>
      <c r="S521" s="15">
        <f>(L521/86400)+DATE(1970,1,1)</f>
        <v>42012.25</v>
      </c>
      <c r="T521" s="15">
        <f>(M521/86400)+DATE(1970,1,1)</f>
        <v>42026.25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7">
        <f>(E522/D522)*100</f>
        <v>425.75</v>
      </c>
      <c r="G522" t="s">
        <v>20</v>
      </c>
      <c r="H522">
        <v>32</v>
      </c>
      <c r="I522" s="8">
        <f>IF(H522=0,0,E522/H522)</f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s="11" t="str" cm="1">
        <f t="array" ref="Q522:R522">_xlfn.TEXTSPLIT(P522,"/")</f>
        <v>theater</v>
      </c>
      <c r="R522" s="10" t="str">
        <v>plays</v>
      </c>
      <c r="S522" s="15">
        <f>(L522/86400)+DATE(1970,1,1)</f>
        <v>43574.208333333328</v>
      </c>
      <c r="T522" s="15">
        <f>(M522/86400)+DATE(1970,1,1)</f>
        <v>43577.208333333328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7">
        <f>(E523/D523)*100</f>
        <v>145.53947368421052</v>
      </c>
      <c r="G523" t="s">
        <v>20</v>
      </c>
      <c r="H523">
        <v>369</v>
      </c>
      <c r="I523" s="8">
        <f>IF(H523=0,0,E523/H523)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s="11" t="str" cm="1">
        <f t="array" ref="Q523:R523">_xlfn.TEXTSPLIT(P523,"/")</f>
        <v>film &amp; video</v>
      </c>
      <c r="R523" s="10" t="str">
        <v>drama</v>
      </c>
      <c r="S523" s="15">
        <f>(L523/86400)+DATE(1970,1,1)</f>
        <v>42605.208333333328</v>
      </c>
      <c r="T523" s="15">
        <f>(M523/86400)+DATE(1970,1,1)</f>
        <v>42611.208333333328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7">
        <f>(E524/D524)*100</f>
        <v>32.453465346534657</v>
      </c>
      <c r="G524" t="s">
        <v>14</v>
      </c>
      <c r="H524">
        <v>191</v>
      </c>
      <c r="I524" s="8">
        <f>IF(H524=0,0,E524/H524)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s="11" t="str" cm="1">
        <f t="array" ref="Q524:R524">_xlfn.TEXTSPLIT(P524,"/")</f>
        <v>film &amp; video</v>
      </c>
      <c r="R524" s="10" t="str">
        <v>shorts</v>
      </c>
      <c r="S524" s="15">
        <f>(L524/86400)+DATE(1970,1,1)</f>
        <v>41093.208333333336</v>
      </c>
      <c r="T524" s="15">
        <f>(M524/86400)+DATE(1970,1,1)</f>
        <v>41105.208333333336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7">
        <f>(E525/D525)*100</f>
        <v>700.33333333333326</v>
      </c>
      <c r="G525" t="s">
        <v>20</v>
      </c>
      <c r="H525">
        <v>89</v>
      </c>
      <c r="I525" s="8">
        <f>IF(H525=0,0,E525/H525)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s="11" t="str" cm="1">
        <f t="array" ref="Q525:R525">_xlfn.TEXTSPLIT(P525,"/")</f>
        <v>film &amp; video</v>
      </c>
      <c r="R525" s="10" t="str">
        <v>shorts</v>
      </c>
      <c r="S525" s="15">
        <f>(L525/86400)+DATE(1970,1,1)</f>
        <v>40241.25</v>
      </c>
      <c r="T525" s="15">
        <f>(M525/86400)+DATE(1970,1,1)</f>
        <v>40246.25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7">
        <f>(E526/D526)*100</f>
        <v>83.904860392967933</v>
      </c>
      <c r="G526" t="s">
        <v>14</v>
      </c>
      <c r="H526">
        <v>1979</v>
      </c>
      <c r="I526" s="8">
        <f>IF(H526=0,0,E526/H526)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s="11" t="str" cm="1">
        <f t="array" ref="Q526:R526">_xlfn.TEXTSPLIT(P526,"/")</f>
        <v>theater</v>
      </c>
      <c r="R526" s="10" t="str">
        <v>plays</v>
      </c>
      <c r="S526" s="15">
        <f>(L526/86400)+DATE(1970,1,1)</f>
        <v>40294.208333333336</v>
      </c>
      <c r="T526" s="15">
        <f>(M526/86400)+DATE(1970,1,1)</f>
        <v>40307.208333333336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7">
        <f>(E527/D527)*100</f>
        <v>84.19047619047619</v>
      </c>
      <c r="G527" t="s">
        <v>14</v>
      </c>
      <c r="H527">
        <v>63</v>
      </c>
      <c r="I527" s="8">
        <f>IF(H527=0,0,E527/H527)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s="11" t="str" cm="1">
        <f t="array" ref="Q527:R527">_xlfn.TEXTSPLIT(P527,"/")</f>
        <v>technology</v>
      </c>
      <c r="R527" s="10" t="str">
        <v>wearables</v>
      </c>
      <c r="S527" s="15">
        <f>(L527/86400)+DATE(1970,1,1)</f>
        <v>40505.25</v>
      </c>
      <c r="T527" s="15">
        <f>(M527/86400)+DATE(1970,1,1)</f>
        <v>40509.25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7">
        <f>(E528/D528)*100</f>
        <v>155.95180722891567</v>
      </c>
      <c r="G528" t="s">
        <v>20</v>
      </c>
      <c r="H528">
        <v>147</v>
      </c>
      <c r="I528" s="8">
        <f>IF(H528=0,0,E528/H528)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s="11" t="str" cm="1">
        <f t="array" ref="Q528:R528">_xlfn.TEXTSPLIT(P528,"/")</f>
        <v>theater</v>
      </c>
      <c r="R528" s="10" t="str">
        <v>plays</v>
      </c>
      <c r="S528" s="15">
        <f>(L528/86400)+DATE(1970,1,1)</f>
        <v>42364.25</v>
      </c>
      <c r="T528" s="15">
        <f>(M528/86400)+DATE(1970,1,1)</f>
        <v>42401.25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7">
        <f>(E529/D529)*100</f>
        <v>99.619450317124731</v>
      </c>
      <c r="G529" t="s">
        <v>14</v>
      </c>
      <c r="H529">
        <v>6080</v>
      </c>
      <c r="I529" s="8">
        <f>IF(H529=0,0,E529/H529)</f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s="11" t="str" cm="1">
        <f t="array" ref="Q529:R529">_xlfn.TEXTSPLIT(P529,"/")</f>
        <v>film &amp; video</v>
      </c>
      <c r="R529" s="10" t="str">
        <v>animation</v>
      </c>
      <c r="S529" s="15">
        <f>(L529/86400)+DATE(1970,1,1)</f>
        <v>42405.25</v>
      </c>
      <c r="T529" s="15">
        <f>(M529/86400)+DATE(1970,1,1)</f>
        <v>42441.25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7">
        <f>(E530/D530)*100</f>
        <v>80.300000000000011</v>
      </c>
      <c r="G530" t="s">
        <v>14</v>
      </c>
      <c r="H530">
        <v>80</v>
      </c>
      <c r="I530" s="8">
        <f>IF(H530=0,0,E530/H530)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s="11" t="str" cm="1">
        <f t="array" ref="Q530:R530">_xlfn.TEXTSPLIT(P530,"/")</f>
        <v>music</v>
      </c>
      <c r="R530" s="10" t="str">
        <v>indie rock</v>
      </c>
      <c r="S530" s="15">
        <f>(L530/86400)+DATE(1970,1,1)</f>
        <v>41601.25</v>
      </c>
      <c r="T530" s="15">
        <f>(M530/86400)+DATE(1970,1,1)</f>
        <v>41646.25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7">
        <f>(E531/D531)*100</f>
        <v>11.254901960784313</v>
      </c>
      <c r="G531" t="s">
        <v>14</v>
      </c>
      <c r="H531">
        <v>9</v>
      </c>
      <c r="I531" s="8">
        <f>IF(H531=0,0,E531/H531)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s="11" t="str" cm="1">
        <f t="array" ref="Q531:R531">_xlfn.TEXTSPLIT(P531,"/")</f>
        <v>games</v>
      </c>
      <c r="R531" s="10" t="str">
        <v>video games</v>
      </c>
      <c r="S531" s="15">
        <f>(L531/86400)+DATE(1970,1,1)</f>
        <v>41769.208333333336</v>
      </c>
      <c r="T531" s="15">
        <f>(M531/86400)+DATE(1970,1,1)</f>
        <v>41797.208333333336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7">
        <f>(E532/D532)*100</f>
        <v>91.740952380952379</v>
      </c>
      <c r="G532" t="s">
        <v>14</v>
      </c>
      <c r="H532">
        <v>1784</v>
      </c>
      <c r="I532" s="8">
        <f>IF(H532=0,0,E532/H532)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s="11" t="str" cm="1">
        <f t="array" ref="Q532:R532">_xlfn.TEXTSPLIT(P532,"/")</f>
        <v>publishing</v>
      </c>
      <c r="R532" s="10" t="str">
        <v>fiction</v>
      </c>
      <c r="S532" s="15">
        <f>(L532/86400)+DATE(1970,1,1)</f>
        <v>40421.208333333336</v>
      </c>
      <c r="T532" s="15">
        <f>(M532/86400)+DATE(1970,1,1)</f>
        <v>40435.208333333336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7">
        <f>(E533/D533)*100</f>
        <v>95.521156936261391</v>
      </c>
      <c r="G533" t="s">
        <v>47</v>
      </c>
      <c r="H533">
        <v>3640</v>
      </c>
      <c r="I533" s="8">
        <f>IF(H533=0,0,E533/H533)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s="11" t="str" cm="1">
        <f t="array" ref="Q533:R533">_xlfn.TEXTSPLIT(P533,"/")</f>
        <v>games</v>
      </c>
      <c r="R533" s="10" t="str">
        <v>video games</v>
      </c>
      <c r="S533" s="15">
        <f>(L533/86400)+DATE(1970,1,1)</f>
        <v>41589.25</v>
      </c>
      <c r="T533" s="15">
        <f>(M533/86400)+DATE(1970,1,1)</f>
        <v>41645.25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7">
        <f>(E534/D534)*100</f>
        <v>502.87499999999994</v>
      </c>
      <c r="G534" t="s">
        <v>20</v>
      </c>
      <c r="H534">
        <v>126</v>
      </c>
      <c r="I534" s="8">
        <f>IF(H534=0,0,E534/H534)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s="11" t="str" cm="1">
        <f t="array" ref="Q534:R534">_xlfn.TEXTSPLIT(P534,"/")</f>
        <v>theater</v>
      </c>
      <c r="R534" s="10" t="str">
        <v>plays</v>
      </c>
      <c r="S534" s="15">
        <f>(L534/86400)+DATE(1970,1,1)</f>
        <v>43125.25</v>
      </c>
      <c r="T534" s="15">
        <f>(M534/86400)+DATE(1970,1,1)</f>
        <v>43126.25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7">
        <f>(E535/D535)*100</f>
        <v>159.24394463667818</v>
      </c>
      <c r="G535" t="s">
        <v>20</v>
      </c>
      <c r="H535">
        <v>2218</v>
      </c>
      <c r="I535" s="8">
        <f>IF(H535=0,0,E535/H535)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s="11" t="str" cm="1">
        <f t="array" ref="Q535:R535">_xlfn.TEXTSPLIT(P535,"/")</f>
        <v>music</v>
      </c>
      <c r="R535" s="10" t="str">
        <v>indie rock</v>
      </c>
      <c r="S535" s="15">
        <f>(L535/86400)+DATE(1970,1,1)</f>
        <v>41479.208333333336</v>
      </c>
      <c r="T535" s="15">
        <f>(M535/86400)+DATE(1970,1,1)</f>
        <v>41515.208333333336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7">
        <f>(E536/D536)*100</f>
        <v>15.022446689113355</v>
      </c>
      <c r="G536" t="s">
        <v>14</v>
      </c>
      <c r="H536">
        <v>243</v>
      </c>
      <c r="I536" s="8">
        <f>IF(H536=0,0,E536/H536)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s="11" t="str" cm="1">
        <f t="array" ref="Q536:R536">_xlfn.TEXTSPLIT(P536,"/")</f>
        <v>film &amp; video</v>
      </c>
      <c r="R536" s="10" t="str">
        <v>drama</v>
      </c>
      <c r="S536" s="15">
        <f>(L536/86400)+DATE(1970,1,1)</f>
        <v>43329.208333333328</v>
      </c>
      <c r="T536" s="15">
        <f>(M536/86400)+DATE(1970,1,1)</f>
        <v>43330.208333333328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7">
        <f>(E537/D537)*100</f>
        <v>482.03846153846149</v>
      </c>
      <c r="G537" t="s">
        <v>20</v>
      </c>
      <c r="H537">
        <v>202</v>
      </c>
      <c r="I537" s="8">
        <f>IF(H537=0,0,E537/H537)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s="11" t="str" cm="1">
        <f t="array" ref="Q537:R537">_xlfn.TEXTSPLIT(P537,"/")</f>
        <v>theater</v>
      </c>
      <c r="R537" s="10" t="str">
        <v>plays</v>
      </c>
      <c r="S537" s="15">
        <f>(L537/86400)+DATE(1970,1,1)</f>
        <v>43259.208333333328</v>
      </c>
      <c r="T537" s="15">
        <f>(M537/86400)+DATE(1970,1,1)</f>
        <v>43261.208333333328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7">
        <f>(E538/D538)*100</f>
        <v>149.96938775510205</v>
      </c>
      <c r="G538" t="s">
        <v>20</v>
      </c>
      <c r="H538">
        <v>140</v>
      </c>
      <c r="I538" s="8">
        <f>IF(H538=0,0,E538/H538)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s="11" t="str" cm="1">
        <f t="array" ref="Q538:R538">_xlfn.TEXTSPLIT(P538,"/")</f>
        <v>publishing</v>
      </c>
      <c r="R538" s="10" t="str">
        <v>fiction</v>
      </c>
      <c r="S538" s="15">
        <f>(L538/86400)+DATE(1970,1,1)</f>
        <v>40414.208333333336</v>
      </c>
      <c r="T538" s="15">
        <f>(M538/86400)+DATE(1970,1,1)</f>
        <v>40440.208333333336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7">
        <f>(E539/D539)*100</f>
        <v>117.22156398104266</v>
      </c>
      <c r="G539" t="s">
        <v>20</v>
      </c>
      <c r="H539">
        <v>1052</v>
      </c>
      <c r="I539" s="8">
        <f>IF(H539=0,0,E539/H539)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s="11" t="str" cm="1">
        <f t="array" ref="Q539:R539">_xlfn.TEXTSPLIT(P539,"/")</f>
        <v>film &amp; video</v>
      </c>
      <c r="R539" s="10" t="str">
        <v>documentary</v>
      </c>
      <c r="S539" s="15">
        <f>(L539/86400)+DATE(1970,1,1)</f>
        <v>43342.208333333328</v>
      </c>
      <c r="T539" s="15">
        <f>(M539/86400)+DATE(1970,1,1)</f>
        <v>43365.208333333328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7">
        <f>(E540/D540)*100</f>
        <v>37.695968274950431</v>
      </c>
      <c r="G540" t="s">
        <v>14</v>
      </c>
      <c r="H540">
        <v>1296</v>
      </c>
      <c r="I540" s="8">
        <f>IF(H540=0,0,E540/H540)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s="11" t="str" cm="1">
        <f t="array" ref="Q540:R540">_xlfn.TEXTSPLIT(P540,"/")</f>
        <v>games</v>
      </c>
      <c r="R540" s="10" t="str">
        <v>mobile games</v>
      </c>
      <c r="S540" s="15">
        <f>(L540/86400)+DATE(1970,1,1)</f>
        <v>41539.208333333336</v>
      </c>
      <c r="T540" s="15">
        <f>(M540/86400)+DATE(1970,1,1)</f>
        <v>41555.208333333336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7">
        <f>(E541/D541)*100</f>
        <v>72.653061224489804</v>
      </c>
      <c r="G541" t="s">
        <v>14</v>
      </c>
      <c r="H541">
        <v>77</v>
      </c>
      <c r="I541" s="8">
        <f>IF(H541=0,0,E541/H541)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s="11" t="str" cm="1">
        <f t="array" ref="Q541:R541">_xlfn.TEXTSPLIT(P541,"/")</f>
        <v>food</v>
      </c>
      <c r="R541" s="10" t="str">
        <v>food trucks</v>
      </c>
      <c r="S541" s="15">
        <f>(L541/86400)+DATE(1970,1,1)</f>
        <v>43647.208333333328</v>
      </c>
      <c r="T541" s="15">
        <f>(M541/86400)+DATE(1970,1,1)</f>
        <v>43653.208333333328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7">
        <f>(E542/D542)*100</f>
        <v>265.98113207547169</v>
      </c>
      <c r="G542" t="s">
        <v>20</v>
      </c>
      <c r="H542">
        <v>247</v>
      </c>
      <c r="I542" s="8">
        <f>IF(H542=0,0,E542/H542)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s="11" t="str" cm="1">
        <f t="array" ref="Q542:R542">_xlfn.TEXTSPLIT(P542,"/")</f>
        <v>photography</v>
      </c>
      <c r="R542" s="10" t="str">
        <v>photography books</v>
      </c>
      <c r="S542" s="15">
        <f>(L542/86400)+DATE(1970,1,1)</f>
        <v>43225.208333333328</v>
      </c>
      <c r="T542" s="15">
        <f>(M542/86400)+DATE(1970,1,1)</f>
        <v>43247.208333333328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7">
        <f>(E543/D543)*100</f>
        <v>24.205617977528089</v>
      </c>
      <c r="G543" t="s">
        <v>14</v>
      </c>
      <c r="H543">
        <v>395</v>
      </c>
      <c r="I543" s="8">
        <f>IF(H543=0,0,E543/H543)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s="11" t="str" cm="1">
        <f t="array" ref="Q543:R543">_xlfn.TEXTSPLIT(P543,"/")</f>
        <v>games</v>
      </c>
      <c r="R543" s="10" t="str">
        <v>mobile games</v>
      </c>
      <c r="S543" s="15">
        <f>(L543/86400)+DATE(1970,1,1)</f>
        <v>42165.208333333328</v>
      </c>
      <c r="T543" s="15">
        <f>(M543/86400)+DATE(1970,1,1)</f>
        <v>42191.208333333328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7">
        <f>(E544/D544)*100</f>
        <v>2.5064935064935066</v>
      </c>
      <c r="G544" t="s">
        <v>14</v>
      </c>
      <c r="H544">
        <v>49</v>
      </c>
      <c r="I544" s="8">
        <f>IF(H544=0,0,E544/H544)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s="11" t="str" cm="1">
        <f t="array" ref="Q544:R544">_xlfn.TEXTSPLIT(P544,"/")</f>
        <v>music</v>
      </c>
      <c r="R544" s="10" t="str">
        <v>indie rock</v>
      </c>
      <c r="S544" s="15">
        <f>(L544/86400)+DATE(1970,1,1)</f>
        <v>42391.25</v>
      </c>
      <c r="T544" s="15">
        <f>(M544/86400)+DATE(1970,1,1)</f>
        <v>42421.25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7">
        <f>(E545/D545)*100</f>
        <v>16.329799764428738</v>
      </c>
      <c r="G545" t="s">
        <v>14</v>
      </c>
      <c r="H545">
        <v>180</v>
      </c>
      <c r="I545" s="8">
        <f>IF(H545=0,0,E545/H545)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s="11" t="str" cm="1">
        <f t="array" ref="Q545:R545">_xlfn.TEXTSPLIT(P545,"/")</f>
        <v>games</v>
      </c>
      <c r="R545" s="10" t="str">
        <v>video games</v>
      </c>
      <c r="S545" s="15">
        <f>(L545/86400)+DATE(1970,1,1)</f>
        <v>41528.208333333336</v>
      </c>
      <c r="T545" s="15">
        <f>(M545/86400)+DATE(1970,1,1)</f>
        <v>41543.208333333336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7">
        <f>(E546/D546)*100</f>
        <v>276.5</v>
      </c>
      <c r="G546" t="s">
        <v>20</v>
      </c>
      <c r="H546">
        <v>84</v>
      </c>
      <c r="I546" s="8">
        <f>IF(H546=0,0,E546/H546)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s="11" t="str" cm="1">
        <f t="array" ref="Q546:R546">_xlfn.TEXTSPLIT(P546,"/")</f>
        <v>music</v>
      </c>
      <c r="R546" s="10" t="str">
        <v>rock</v>
      </c>
      <c r="S546" s="15">
        <f>(L546/86400)+DATE(1970,1,1)</f>
        <v>42377.25</v>
      </c>
      <c r="T546" s="15">
        <f>(M546/86400)+DATE(1970,1,1)</f>
        <v>42390.25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7">
        <f>(E547/D547)*100</f>
        <v>88.803571428571431</v>
      </c>
      <c r="G547" t="s">
        <v>14</v>
      </c>
      <c r="H547">
        <v>2690</v>
      </c>
      <c r="I547" s="8">
        <f>IF(H547=0,0,E547/H547)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s="11" t="str" cm="1">
        <f t="array" ref="Q547:R547">_xlfn.TEXTSPLIT(P547,"/")</f>
        <v>theater</v>
      </c>
      <c r="R547" s="10" t="str">
        <v>plays</v>
      </c>
      <c r="S547" s="15">
        <f>(L547/86400)+DATE(1970,1,1)</f>
        <v>43824.25</v>
      </c>
      <c r="T547" s="15">
        <f>(M547/86400)+DATE(1970,1,1)</f>
        <v>43844.25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7">
        <f>(E548/D548)*100</f>
        <v>163.57142857142856</v>
      </c>
      <c r="G548" t="s">
        <v>20</v>
      </c>
      <c r="H548">
        <v>88</v>
      </c>
      <c r="I548" s="8">
        <f>IF(H548=0,0,E548/H548)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s="11" t="str" cm="1">
        <f t="array" ref="Q548:R548">_xlfn.TEXTSPLIT(P548,"/")</f>
        <v>theater</v>
      </c>
      <c r="R548" s="10" t="str">
        <v>plays</v>
      </c>
      <c r="S548" s="15">
        <f>(L548/86400)+DATE(1970,1,1)</f>
        <v>43360.208333333328</v>
      </c>
      <c r="T548" s="15">
        <f>(M548/86400)+DATE(1970,1,1)</f>
        <v>43363.208333333328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7">
        <f>(E549/D549)*100</f>
        <v>969</v>
      </c>
      <c r="G549" t="s">
        <v>20</v>
      </c>
      <c r="H549">
        <v>156</v>
      </c>
      <c r="I549" s="8">
        <f>IF(H549=0,0,E549/H549)</f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s="11" t="str" cm="1">
        <f t="array" ref="Q549:R549">_xlfn.TEXTSPLIT(P549,"/")</f>
        <v>film &amp; video</v>
      </c>
      <c r="R549" s="10" t="str">
        <v>drama</v>
      </c>
      <c r="S549" s="15">
        <f>(L549/86400)+DATE(1970,1,1)</f>
        <v>42029.25</v>
      </c>
      <c r="T549" s="15">
        <f>(M549/86400)+DATE(1970,1,1)</f>
        <v>42041.25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7">
        <f>(E550/D550)*100</f>
        <v>270.91376701966715</v>
      </c>
      <c r="G550" t="s">
        <v>20</v>
      </c>
      <c r="H550">
        <v>2985</v>
      </c>
      <c r="I550" s="8">
        <f>IF(H550=0,0,E550/H550)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s="11" t="str" cm="1">
        <f t="array" ref="Q550:R550">_xlfn.TEXTSPLIT(P550,"/")</f>
        <v>theater</v>
      </c>
      <c r="R550" s="10" t="str">
        <v>plays</v>
      </c>
      <c r="S550" s="15">
        <f>(L550/86400)+DATE(1970,1,1)</f>
        <v>42461.208333333328</v>
      </c>
      <c r="T550" s="15">
        <f>(M550/86400)+DATE(1970,1,1)</f>
        <v>42474.208333333328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7">
        <f>(E551/D551)*100</f>
        <v>284.21355932203392</v>
      </c>
      <c r="G551" t="s">
        <v>20</v>
      </c>
      <c r="H551">
        <v>762</v>
      </c>
      <c r="I551" s="8">
        <f>IF(H551=0,0,E551/H551)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s="11" t="str" cm="1">
        <f t="array" ref="Q551:R551">_xlfn.TEXTSPLIT(P551,"/")</f>
        <v>technology</v>
      </c>
      <c r="R551" s="10" t="str">
        <v>wearables</v>
      </c>
      <c r="S551" s="15">
        <f>(L551/86400)+DATE(1970,1,1)</f>
        <v>41422.208333333336</v>
      </c>
      <c r="T551" s="15">
        <f>(M551/86400)+DATE(1970,1,1)</f>
        <v>41431.208333333336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7">
        <f>(E552/D552)*100</f>
        <v>4</v>
      </c>
      <c r="G552" t="s">
        <v>74</v>
      </c>
      <c r="H552">
        <v>1</v>
      </c>
      <c r="I552" s="8">
        <f>IF(H552=0,0,E552/H552)</f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s="11" t="str" cm="1">
        <f t="array" ref="Q552:R552">_xlfn.TEXTSPLIT(P552,"/")</f>
        <v>music</v>
      </c>
      <c r="R552" s="10" t="str">
        <v>indie rock</v>
      </c>
      <c r="S552" s="15">
        <f>(L552/86400)+DATE(1970,1,1)</f>
        <v>40968.25</v>
      </c>
      <c r="T552" s="15">
        <f>(M552/86400)+DATE(1970,1,1)</f>
        <v>40989.208333333336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7">
        <f>(E553/D553)*100</f>
        <v>58.6329816768462</v>
      </c>
      <c r="G553" t="s">
        <v>14</v>
      </c>
      <c r="H553">
        <v>2779</v>
      </c>
      <c r="I553" s="8">
        <f>IF(H553=0,0,E553/H553)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s="11" t="str" cm="1">
        <f t="array" ref="Q553:R553">_xlfn.TEXTSPLIT(P553,"/")</f>
        <v>technology</v>
      </c>
      <c r="R553" s="10" t="str">
        <v>web</v>
      </c>
      <c r="S553" s="15">
        <f>(L553/86400)+DATE(1970,1,1)</f>
        <v>41993.25</v>
      </c>
      <c r="T553" s="15">
        <f>(M553/86400)+DATE(1970,1,1)</f>
        <v>42033.25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7">
        <f>(E554/D554)*100</f>
        <v>98.51111111111112</v>
      </c>
      <c r="G554" t="s">
        <v>14</v>
      </c>
      <c r="H554">
        <v>92</v>
      </c>
      <c r="I554" s="8">
        <f>IF(H554=0,0,E554/H554)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s="11" t="str" cm="1">
        <f t="array" ref="Q554:R554">_xlfn.TEXTSPLIT(P554,"/")</f>
        <v>theater</v>
      </c>
      <c r="R554" s="10" t="str">
        <v>plays</v>
      </c>
      <c r="S554" s="15">
        <f>(L554/86400)+DATE(1970,1,1)</f>
        <v>42700.25</v>
      </c>
      <c r="T554" s="15">
        <f>(M554/86400)+DATE(1970,1,1)</f>
        <v>42702.25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7">
        <f>(E555/D555)*100</f>
        <v>43.975381008206334</v>
      </c>
      <c r="G555" t="s">
        <v>14</v>
      </c>
      <c r="H555">
        <v>1028</v>
      </c>
      <c r="I555" s="8">
        <f>IF(H555=0,0,E555/H555)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s="11" t="str" cm="1">
        <f t="array" ref="Q555:R555">_xlfn.TEXTSPLIT(P555,"/")</f>
        <v>music</v>
      </c>
      <c r="R555" s="10" t="str">
        <v>rock</v>
      </c>
      <c r="S555" s="15">
        <f>(L555/86400)+DATE(1970,1,1)</f>
        <v>40545.25</v>
      </c>
      <c r="T555" s="15">
        <f>(M555/86400)+DATE(1970,1,1)</f>
        <v>40546.25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7">
        <f>(E556/D556)*100</f>
        <v>151.66315789473683</v>
      </c>
      <c r="G556" t="s">
        <v>20</v>
      </c>
      <c r="H556">
        <v>554</v>
      </c>
      <c r="I556" s="8">
        <f>IF(H556=0,0,E556/H556)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s="11" t="str" cm="1">
        <f t="array" ref="Q556:R556">_xlfn.TEXTSPLIT(P556,"/")</f>
        <v>music</v>
      </c>
      <c r="R556" s="10" t="str">
        <v>indie rock</v>
      </c>
      <c r="S556" s="15">
        <f>(L556/86400)+DATE(1970,1,1)</f>
        <v>42723.25</v>
      </c>
      <c r="T556" s="15">
        <f>(M556/86400)+DATE(1970,1,1)</f>
        <v>42729.25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7">
        <f>(E557/D557)*100</f>
        <v>223.63492063492063</v>
      </c>
      <c r="G557" t="s">
        <v>20</v>
      </c>
      <c r="H557">
        <v>135</v>
      </c>
      <c r="I557" s="8">
        <f>IF(H557=0,0,E557/H557)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s="11" t="str" cm="1">
        <f t="array" ref="Q557:R557">_xlfn.TEXTSPLIT(P557,"/")</f>
        <v>music</v>
      </c>
      <c r="R557" s="10" t="str">
        <v>rock</v>
      </c>
      <c r="S557" s="15">
        <f>(L557/86400)+DATE(1970,1,1)</f>
        <v>41731.208333333336</v>
      </c>
      <c r="T557" s="15">
        <f>(M557/86400)+DATE(1970,1,1)</f>
        <v>41762.208333333336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7">
        <f>(E558/D558)*100</f>
        <v>239.75</v>
      </c>
      <c r="G558" t="s">
        <v>20</v>
      </c>
      <c r="H558">
        <v>122</v>
      </c>
      <c r="I558" s="8">
        <f>IF(H558=0,0,E558/H558)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s="11" t="str" cm="1">
        <f t="array" ref="Q558:R558">_xlfn.TEXTSPLIT(P558,"/")</f>
        <v>publishing</v>
      </c>
      <c r="R558" s="10" t="str">
        <v>translations</v>
      </c>
      <c r="S558" s="15">
        <f>(L558/86400)+DATE(1970,1,1)</f>
        <v>40792.208333333336</v>
      </c>
      <c r="T558" s="15">
        <f>(M558/86400)+DATE(1970,1,1)</f>
        <v>40799.208333333336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7">
        <f>(E559/D559)*100</f>
        <v>199.33333333333334</v>
      </c>
      <c r="G559" t="s">
        <v>20</v>
      </c>
      <c r="H559">
        <v>221</v>
      </c>
      <c r="I559" s="8">
        <f>IF(H559=0,0,E559/H559)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s="11" t="str" cm="1">
        <f t="array" ref="Q559:R559">_xlfn.TEXTSPLIT(P559,"/")</f>
        <v>film &amp; video</v>
      </c>
      <c r="R559" s="10" t="str">
        <v>science fiction</v>
      </c>
      <c r="S559" s="15">
        <f>(L559/86400)+DATE(1970,1,1)</f>
        <v>42279.208333333328</v>
      </c>
      <c r="T559" s="15">
        <f>(M559/86400)+DATE(1970,1,1)</f>
        <v>42282.208333333328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7">
        <f>(E560/D560)*100</f>
        <v>137.34482758620689</v>
      </c>
      <c r="G560" t="s">
        <v>20</v>
      </c>
      <c r="H560">
        <v>126</v>
      </c>
      <c r="I560" s="8">
        <f>IF(H560=0,0,E560/H560)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s="11" t="str" cm="1">
        <f t="array" ref="Q560:R560">_xlfn.TEXTSPLIT(P560,"/")</f>
        <v>theater</v>
      </c>
      <c r="R560" s="10" t="str">
        <v>plays</v>
      </c>
      <c r="S560" s="15">
        <f>(L560/86400)+DATE(1970,1,1)</f>
        <v>42424.25</v>
      </c>
      <c r="T560" s="15">
        <f>(M560/86400)+DATE(1970,1,1)</f>
        <v>42467.208333333328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7">
        <f>(E561/D561)*100</f>
        <v>100.9696106362773</v>
      </c>
      <c r="G561" t="s">
        <v>20</v>
      </c>
      <c r="H561">
        <v>1022</v>
      </c>
      <c r="I561" s="8">
        <f>IF(H561=0,0,E561/H561)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s="11" t="str" cm="1">
        <f t="array" ref="Q561:R561">_xlfn.TEXTSPLIT(P561,"/")</f>
        <v>theater</v>
      </c>
      <c r="R561" s="10" t="str">
        <v>plays</v>
      </c>
      <c r="S561" s="15">
        <f>(L561/86400)+DATE(1970,1,1)</f>
        <v>42584.208333333328</v>
      </c>
      <c r="T561" s="15">
        <f>(M561/86400)+DATE(1970,1,1)</f>
        <v>42591.208333333328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7">
        <f>(E562/D562)*100</f>
        <v>794.16</v>
      </c>
      <c r="G562" t="s">
        <v>20</v>
      </c>
      <c r="H562">
        <v>3177</v>
      </c>
      <c r="I562" s="8">
        <f>IF(H562=0,0,E562/H562)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s="11" t="str" cm="1">
        <f t="array" ref="Q562:R562">_xlfn.TEXTSPLIT(P562,"/")</f>
        <v>film &amp; video</v>
      </c>
      <c r="R562" s="10" t="str">
        <v>animation</v>
      </c>
      <c r="S562" s="15">
        <f>(L562/86400)+DATE(1970,1,1)</f>
        <v>40865.25</v>
      </c>
      <c r="T562" s="15">
        <f>(M562/86400)+DATE(1970,1,1)</f>
        <v>40905.25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7">
        <f>(E563/D563)*100</f>
        <v>369.7</v>
      </c>
      <c r="G563" t="s">
        <v>20</v>
      </c>
      <c r="H563">
        <v>198</v>
      </c>
      <c r="I563" s="8">
        <f>IF(H563=0,0,E563/H563)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s="11" t="str" cm="1">
        <f t="array" ref="Q563:R563">_xlfn.TEXTSPLIT(P563,"/")</f>
        <v>theater</v>
      </c>
      <c r="R563" s="10" t="str">
        <v>plays</v>
      </c>
      <c r="S563" s="15">
        <f>(L563/86400)+DATE(1970,1,1)</f>
        <v>40833.208333333336</v>
      </c>
      <c r="T563" s="15">
        <f>(M563/86400)+DATE(1970,1,1)</f>
        <v>40835.208333333336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7">
        <f>(E564/D564)*100</f>
        <v>12.818181818181817</v>
      </c>
      <c r="G564" t="s">
        <v>14</v>
      </c>
      <c r="H564">
        <v>26</v>
      </c>
      <c r="I564" s="8">
        <f>IF(H564=0,0,E564/H564)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s="11" t="str" cm="1">
        <f t="array" ref="Q564:R564">_xlfn.TEXTSPLIT(P564,"/")</f>
        <v>music</v>
      </c>
      <c r="R564" s="10" t="str">
        <v>rock</v>
      </c>
      <c r="S564" s="15">
        <f>(L564/86400)+DATE(1970,1,1)</f>
        <v>43536.208333333328</v>
      </c>
      <c r="T564" s="15">
        <f>(M564/86400)+DATE(1970,1,1)</f>
        <v>43538.208333333328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7">
        <f>(E565/D565)*100</f>
        <v>138.02702702702703</v>
      </c>
      <c r="G565" t="s">
        <v>20</v>
      </c>
      <c r="H565">
        <v>85</v>
      </c>
      <c r="I565" s="8">
        <f>IF(H565=0,0,E565/H565)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s="11" t="str" cm="1">
        <f t="array" ref="Q565:R565">_xlfn.TEXTSPLIT(P565,"/")</f>
        <v>film &amp; video</v>
      </c>
      <c r="R565" s="10" t="str">
        <v>documentary</v>
      </c>
      <c r="S565" s="15">
        <f>(L565/86400)+DATE(1970,1,1)</f>
        <v>43417.25</v>
      </c>
      <c r="T565" s="15">
        <f>(M565/86400)+DATE(1970,1,1)</f>
        <v>43437.25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7">
        <f>(E566/D566)*100</f>
        <v>83.813278008298752</v>
      </c>
      <c r="G566" t="s">
        <v>14</v>
      </c>
      <c r="H566">
        <v>1790</v>
      </c>
      <c r="I566" s="8">
        <f>IF(H566=0,0,E566/H566)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s="11" t="str" cm="1">
        <f t="array" ref="Q566:R566">_xlfn.TEXTSPLIT(P566,"/")</f>
        <v>theater</v>
      </c>
      <c r="R566" s="10" t="str">
        <v>plays</v>
      </c>
      <c r="S566" s="15">
        <f>(L566/86400)+DATE(1970,1,1)</f>
        <v>42078.208333333328</v>
      </c>
      <c r="T566" s="15">
        <f>(M566/86400)+DATE(1970,1,1)</f>
        <v>42086.208333333328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7">
        <f>(E567/D567)*100</f>
        <v>204.60063224446787</v>
      </c>
      <c r="G567" t="s">
        <v>20</v>
      </c>
      <c r="H567">
        <v>3596</v>
      </c>
      <c r="I567" s="8">
        <f>IF(H567=0,0,E567/H567)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s="11" t="str" cm="1">
        <f t="array" ref="Q567:R567">_xlfn.TEXTSPLIT(P567,"/")</f>
        <v>theater</v>
      </c>
      <c r="R567" s="10" t="str">
        <v>plays</v>
      </c>
      <c r="S567" s="15">
        <f>(L567/86400)+DATE(1970,1,1)</f>
        <v>40862.25</v>
      </c>
      <c r="T567" s="15">
        <f>(M567/86400)+DATE(1970,1,1)</f>
        <v>40882.25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7">
        <f>(E568/D568)*100</f>
        <v>44.344086021505376</v>
      </c>
      <c r="G568" t="s">
        <v>14</v>
      </c>
      <c r="H568">
        <v>37</v>
      </c>
      <c r="I568" s="8">
        <f>IF(H568=0,0,E568/H568)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s="11" t="str" cm="1">
        <f t="array" ref="Q568:R568">_xlfn.TEXTSPLIT(P568,"/")</f>
        <v>music</v>
      </c>
      <c r="R568" s="10" t="str">
        <v>electric music</v>
      </c>
      <c r="S568" s="15">
        <f>(L568/86400)+DATE(1970,1,1)</f>
        <v>42424.25</v>
      </c>
      <c r="T568" s="15">
        <f>(M568/86400)+DATE(1970,1,1)</f>
        <v>42447.208333333328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7">
        <f>(E569/D569)*100</f>
        <v>218.60294117647058</v>
      </c>
      <c r="G569" t="s">
        <v>20</v>
      </c>
      <c r="H569">
        <v>244</v>
      </c>
      <c r="I569" s="8">
        <f>IF(H569=0,0,E569/H569)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s="11" t="str" cm="1">
        <f t="array" ref="Q569:R569">_xlfn.TEXTSPLIT(P569,"/")</f>
        <v>music</v>
      </c>
      <c r="R569" s="10" t="str">
        <v>rock</v>
      </c>
      <c r="S569" s="15">
        <f>(L569/86400)+DATE(1970,1,1)</f>
        <v>41830.208333333336</v>
      </c>
      <c r="T569" s="15">
        <f>(M569/86400)+DATE(1970,1,1)</f>
        <v>41832.208333333336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7">
        <f>(E570/D570)*100</f>
        <v>186.03314917127071</v>
      </c>
      <c r="G570" t="s">
        <v>20</v>
      </c>
      <c r="H570">
        <v>5180</v>
      </c>
      <c r="I570" s="8">
        <f>IF(H570=0,0,E570/H570)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s="11" t="str" cm="1">
        <f t="array" ref="Q570:R570">_xlfn.TEXTSPLIT(P570,"/")</f>
        <v>theater</v>
      </c>
      <c r="R570" s="10" t="str">
        <v>plays</v>
      </c>
      <c r="S570" s="15">
        <f>(L570/86400)+DATE(1970,1,1)</f>
        <v>40374.208333333336</v>
      </c>
      <c r="T570" s="15">
        <f>(M570/86400)+DATE(1970,1,1)</f>
        <v>40419.208333333336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7">
        <f>(E571/D571)*100</f>
        <v>237.33830845771143</v>
      </c>
      <c r="G571" t="s">
        <v>20</v>
      </c>
      <c r="H571">
        <v>589</v>
      </c>
      <c r="I571" s="8">
        <f>IF(H571=0,0,E571/H571)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s="11" t="str" cm="1">
        <f t="array" ref="Q571:R571">_xlfn.TEXTSPLIT(P571,"/")</f>
        <v>film &amp; video</v>
      </c>
      <c r="R571" s="10" t="str">
        <v>animation</v>
      </c>
      <c r="S571" s="15">
        <f>(L571/86400)+DATE(1970,1,1)</f>
        <v>40554.25</v>
      </c>
      <c r="T571" s="15">
        <f>(M571/86400)+DATE(1970,1,1)</f>
        <v>40566.25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7">
        <f>(E572/D572)*100</f>
        <v>305.65384615384613</v>
      </c>
      <c r="G572" t="s">
        <v>20</v>
      </c>
      <c r="H572">
        <v>2725</v>
      </c>
      <c r="I572" s="8">
        <f>IF(H572=0,0,E572/H572)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s="11" t="str" cm="1">
        <f t="array" ref="Q572:R572">_xlfn.TEXTSPLIT(P572,"/")</f>
        <v>music</v>
      </c>
      <c r="R572" s="10" t="str">
        <v>rock</v>
      </c>
      <c r="S572" s="15">
        <f>(L572/86400)+DATE(1970,1,1)</f>
        <v>41993.25</v>
      </c>
      <c r="T572" s="15">
        <f>(M572/86400)+DATE(1970,1,1)</f>
        <v>41999.25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7">
        <f>(E573/D573)*100</f>
        <v>94.142857142857139</v>
      </c>
      <c r="G573" t="s">
        <v>14</v>
      </c>
      <c r="H573">
        <v>35</v>
      </c>
      <c r="I573" s="8">
        <f>IF(H573=0,0,E573/H573)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s="11" t="str" cm="1">
        <f t="array" ref="Q573:R573">_xlfn.TEXTSPLIT(P573,"/")</f>
        <v>film &amp; video</v>
      </c>
      <c r="R573" s="10" t="str">
        <v>shorts</v>
      </c>
      <c r="S573" s="15">
        <f>(L573/86400)+DATE(1970,1,1)</f>
        <v>42174.208333333328</v>
      </c>
      <c r="T573" s="15">
        <f>(M573/86400)+DATE(1970,1,1)</f>
        <v>42221.208333333328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7">
        <f>(E574/D574)*100</f>
        <v>54.400000000000006</v>
      </c>
      <c r="G574" t="s">
        <v>74</v>
      </c>
      <c r="H574">
        <v>94</v>
      </c>
      <c r="I574" s="8">
        <f>IF(H574=0,0,E574/H574)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s="11" t="str" cm="1">
        <f t="array" ref="Q574:R574">_xlfn.TEXTSPLIT(P574,"/")</f>
        <v>music</v>
      </c>
      <c r="R574" s="10" t="str">
        <v>rock</v>
      </c>
      <c r="S574" s="15">
        <f>(L574/86400)+DATE(1970,1,1)</f>
        <v>42275.208333333328</v>
      </c>
      <c r="T574" s="15">
        <f>(M574/86400)+DATE(1970,1,1)</f>
        <v>42291.208333333328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7">
        <f>(E575/D575)*100</f>
        <v>111.88059701492537</v>
      </c>
      <c r="G575" t="s">
        <v>20</v>
      </c>
      <c r="H575">
        <v>300</v>
      </c>
      <c r="I575" s="8">
        <f>IF(H575=0,0,E575/H575)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s="11" t="str" cm="1">
        <f t="array" ref="Q575:R575">_xlfn.TEXTSPLIT(P575,"/")</f>
        <v>journalism</v>
      </c>
      <c r="R575" s="10" t="str">
        <v>audio</v>
      </c>
      <c r="S575" s="15">
        <f>(L575/86400)+DATE(1970,1,1)</f>
        <v>41761.208333333336</v>
      </c>
      <c r="T575" s="15">
        <f>(M575/86400)+DATE(1970,1,1)</f>
        <v>41763.208333333336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7">
        <f>(E576/D576)*100</f>
        <v>369.14814814814815</v>
      </c>
      <c r="G576" t="s">
        <v>20</v>
      </c>
      <c r="H576">
        <v>144</v>
      </c>
      <c r="I576" s="8">
        <f>IF(H576=0,0,E576/H576)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s="11" t="str" cm="1">
        <f t="array" ref="Q576:R576">_xlfn.TEXTSPLIT(P576,"/")</f>
        <v>food</v>
      </c>
      <c r="R576" s="10" t="str">
        <v>food trucks</v>
      </c>
      <c r="S576" s="15">
        <f>(L576/86400)+DATE(1970,1,1)</f>
        <v>43806.25</v>
      </c>
      <c r="T576" s="15">
        <f>(M576/86400)+DATE(1970,1,1)</f>
        <v>43816.25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7">
        <f>(E577/D577)*100</f>
        <v>62.930372148859547</v>
      </c>
      <c r="G577" t="s">
        <v>14</v>
      </c>
      <c r="H577">
        <v>558</v>
      </c>
      <c r="I577" s="8">
        <f>IF(H577=0,0,E577/H577)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s="11" t="str" cm="1">
        <f t="array" ref="Q577:R577">_xlfn.TEXTSPLIT(P577,"/")</f>
        <v>theater</v>
      </c>
      <c r="R577" s="10" t="str">
        <v>plays</v>
      </c>
      <c r="S577" s="15">
        <f>(L577/86400)+DATE(1970,1,1)</f>
        <v>41779.208333333336</v>
      </c>
      <c r="T577" s="15">
        <f>(M577/86400)+DATE(1970,1,1)</f>
        <v>41782.208333333336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7">
        <f>(E578/D578)*100</f>
        <v>64.927835051546396</v>
      </c>
      <c r="G578" t="s">
        <v>14</v>
      </c>
      <c r="H578">
        <v>64</v>
      </c>
      <c r="I578" s="8">
        <f>IF(H578=0,0,E578/H578)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s="11" t="str" cm="1">
        <f t="array" ref="Q578:R578">_xlfn.TEXTSPLIT(P578,"/")</f>
        <v>theater</v>
      </c>
      <c r="R578" s="10" t="str">
        <v>plays</v>
      </c>
      <c r="S578" s="15">
        <f>(L578/86400)+DATE(1970,1,1)</f>
        <v>43040.208333333328</v>
      </c>
      <c r="T578" s="15">
        <f>(M578/86400)+DATE(1970,1,1)</f>
        <v>43057.25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7">
        <f>(E579/D579)*100</f>
        <v>18.853658536585368</v>
      </c>
      <c r="G579" t="s">
        <v>74</v>
      </c>
      <c r="H579">
        <v>37</v>
      </c>
      <c r="I579" s="8">
        <f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s="11" t="str" cm="1">
        <f t="array" ref="Q579:R579">_xlfn.TEXTSPLIT(P579,"/")</f>
        <v>music</v>
      </c>
      <c r="R579" s="10" t="str">
        <v>jazz</v>
      </c>
      <c r="S579" s="15">
        <f>(L579/86400)+DATE(1970,1,1)</f>
        <v>40613.25</v>
      </c>
      <c r="T579" s="15">
        <f>(M579/86400)+DATE(1970,1,1)</f>
        <v>40639.208333333336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7">
        <f>(E580/D580)*100</f>
        <v>16.754404145077721</v>
      </c>
      <c r="G580" t="s">
        <v>14</v>
      </c>
      <c r="H580">
        <v>245</v>
      </c>
      <c r="I580" s="8">
        <f>IF(H580=0,0,E580/H580)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s="11" t="str" cm="1">
        <f t="array" ref="Q580:R580">_xlfn.TEXTSPLIT(P580,"/")</f>
        <v>film &amp; video</v>
      </c>
      <c r="R580" s="10" t="str">
        <v>science fiction</v>
      </c>
      <c r="S580" s="15">
        <f>(L580/86400)+DATE(1970,1,1)</f>
        <v>40878.25</v>
      </c>
      <c r="T580" s="15">
        <f>(M580/86400)+DATE(1970,1,1)</f>
        <v>40881.25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7">
        <f>(E581/D581)*100</f>
        <v>101.11290322580646</v>
      </c>
      <c r="G581" t="s">
        <v>20</v>
      </c>
      <c r="H581">
        <v>87</v>
      </c>
      <c r="I581" s="8">
        <f>IF(H581=0,0,E581/H581)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s="11" t="str" cm="1">
        <f t="array" ref="Q581:R581">_xlfn.TEXTSPLIT(P581,"/")</f>
        <v>music</v>
      </c>
      <c r="R581" s="10" t="str">
        <v>jazz</v>
      </c>
      <c r="S581" s="15">
        <f>(L581/86400)+DATE(1970,1,1)</f>
        <v>40762.208333333336</v>
      </c>
      <c r="T581" s="15">
        <f>(M581/86400)+DATE(1970,1,1)</f>
        <v>40774.208333333336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7">
        <f>(E582/D582)*100</f>
        <v>341.5022831050228</v>
      </c>
      <c r="G582" t="s">
        <v>20</v>
      </c>
      <c r="H582">
        <v>3116</v>
      </c>
      <c r="I582" s="8">
        <f>IF(H582=0,0,E582/H582)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s="11" t="str" cm="1">
        <f t="array" ref="Q582:R582">_xlfn.TEXTSPLIT(P582,"/")</f>
        <v>theater</v>
      </c>
      <c r="R582" s="10" t="str">
        <v>plays</v>
      </c>
      <c r="S582" s="15">
        <f>(L582/86400)+DATE(1970,1,1)</f>
        <v>41696.25</v>
      </c>
      <c r="T582" s="15">
        <f>(M582/86400)+DATE(1970,1,1)</f>
        <v>41704.25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7">
        <f>(E583/D583)*100</f>
        <v>64.016666666666666</v>
      </c>
      <c r="G583" t="s">
        <v>14</v>
      </c>
      <c r="H583">
        <v>71</v>
      </c>
      <c r="I583" s="8">
        <f>IF(H583=0,0,E583/H583)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s="11" t="str" cm="1">
        <f t="array" ref="Q583:R583">_xlfn.TEXTSPLIT(P583,"/")</f>
        <v>technology</v>
      </c>
      <c r="R583" s="10" t="str">
        <v>web</v>
      </c>
      <c r="S583" s="15">
        <f>(L583/86400)+DATE(1970,1,1)</f>
        <v>40662.208333333336</v>
      </c>
      <c r="T583" s="15">
        <f>(M583/86400)+DATE(1970,1,1)</f>
        <v>40677.208333333336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7">
        <f>(E584/D584)*100</f>
        <v>52.080459770114942</v>
      </c>
      <c r="G584" t="s">
        <v>14</v>
      </c>
      <c r="H584">
        <v>42</v>
      </c>
      <c r="I584" s="8">
        <f>IF(H584=0,0,E584/H584)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s="11" t="str" cm="1">
        <f t="array" ref="Q584:R584">_xlfn.TEXTSPLIT(P584,"/")</f>
        <v>games</v>
      </c>
      <c r="R584" s="10" t="str">
        <v>video games</v>
      </c>
      <c r="S584" s="15">
        <f>(L584/86400)+DATE(1970,1,1)</f>
        <v>42165.208333333328</v>
      </c>
      <c r="T584" s="15">
        <f>(M584/86400)+DATE(1970,1,1)</f>
        <v>42170.208333333328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7">
        <f>(E585/D585)*100</f>
        <v>322.40211640211641</v>
      </c>
      <c r="G585" t="s">
        <v>20</v>
      </c>
      <c r="H585">
        <v>909</v>
      </c>
      <c r="I585" s="8">
        <f>IF(H585=0,0,E585/H585)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s="11" t="str" cm="1">
        <f t="array" ref="Q585:R585">_xlfn.TEXTSPLIT(P585,"/")</f>
        <v>film &amp; video</v>
      </c>
      <c r="R585" s="10" t="str">
        <v>documentary</v>
      </c>
      <c r="S585" s="15">
        <f>(L585/86400)+DATE(1970,1,1)</f>
        <v>40959.25</v>
      </c>
      <c r="T585" s="15">
        <f>(M585/86400)+DATE(1970,1,1)</f>
        <v>40976.25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7">
        <f>(E586/D586)*100</f>
        <v>119.50810185185186</v>
      </c>
      <c r="G586" t="s">
        <v>20</v>
      </c>
      <c r="H586">
        <v>1613</v>
      </c>
      <c r="I586" s="8">
        <f>IF(H586=0,0,E586/H586)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s="11" t="str" cm="1">
        <f t="array" ref="Q586:R586">_xlfn.TEXTSPLIT(P586,"/")</f>
        <v>technology</v>
      </c>
      <c r="R586" s="10" t="str">
        <v>web</v>
      </c>
      <c r="S586" s="15">
        <f>(L586/86400)+DATE(1970,1,1)</f>
        <v>41024.208333333336</v>
      </c>
      <c r="T586" s="15">
        <f>(M586/86400)+DATE(1970,1,1)</f>
        <v>41038.208333333336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7">
        <f>(E587/D587)*100</f>
        <v>146.79775280898878</v>
      </c>
      <c r="G587" t="s">
        <v>20</v>
      </c>
      <c r="H587">
        <v>136</v>
      </c>
      <c r="I587" s="8">
        <f>IF(H587=0,0,E587/H587)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s="11" t="str" cm="1">
        <f t="array" ref="Q587:R587">_xlfn.TEXTSPLIT(P587,"/")</f>
        <v>publishing</v>
      </c>
      <c r="R587" s="10" t="str">
        <v>translations</v>
      </c>
      <c r="S587" s="15">
        <f>(L587/86400)+DATE(1970,1,1)</f>
        <v>40255.208333333336</v>
      </c>
      <c r="T587" s="15">
        <f>(M587/86400)+DATE(1970,1,1)</f>
        <v>40265.208333333336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7">
        <f>(E588/D588)*100</f>
        <v>950.57142857142856</v>
      </c>
      <c r="G588" t="s">
        <v>20</v>
      </c>
      <c r="H588">
        <v>130</v>
      </c>
      <c r="I588" s="8">
        <f>IF(H588=0,0,E588/H588)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s="11" t="str" cm="1">
        <f t="array" ref="Q588:R588">_xlfn.TEXTSPLIT(P588,"/")</f>
        <v>music</v>
      </c>
      <c r="R588" s="10" t="str">
        <v>rock</v>
      </c>
      <c r="S588" s="15">
        <f>(L588/86400)+DATE(1970,1,1)</f>
        <v>40499.25</v>
      </c>
      <c r="T588" s="15">
        <f>(M588/86400)+DATE(1970,1,1)</f>
        <v>40518.25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7">
        <f>(E589/D589)*100</f>
        <v>72.893617021276597</v>
      </c>
      <c r="G589" t="s">
        <v>14</v>
      </c>
      <c r="H589">
        <v>156</v>
      </c>
      <c r="I589" s="8">
        <f>IF(H589=0,0,E589/H589)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s="11" t="str" cm="1">
        <f t="array" ref="Q589:R589">_xlfn.TEXTSPLIT(P589,"/")</f>
        <v>food</v>
      </c>
      <c r="R589" s="10" t="str">
        <v>food trucks</v>
      </c>
      <c r="S589" s="15">
        <f>(L589/86400)+DATE(1970,1,1)</f>
        <v>43484.25</v>
      </c>
      <c r="T589" s="15">
        <f>(M589/86400)+DATE(1970,1,1)</f>
        <v>43536.208333333328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7">
        <f>(E590/D590)*100</f>
        <v>79.008248730964468</v>
      </c>
      <c r="G590" t="s">
        <v>14</v>
      </c>
      <c r="H590">
        <v>1368</v>
      </c>
      <c r="I590" s="8">
        <f>IF(H590=0,0,E590/H590)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s="11" t="str" cm="1">
        <f t="array" ref="Q590:R590">_xlfn.TEXTSPLIT(P590,"/")</f>
        <v>theater</v>
      </c>
      <c r="R590" s="10" t="str">
        <v>plays</v>
      </c>
      <c r="S590" s="15">
        <f>(L590/86400)+DATE(1970,1,1)</f>
        <v>40262.208333333336</v>
      </c>
      <c r="T590" s="15">
        <f>(M590/86400)+DATE(1970,1,1)</f>
        <v>40293.208333333336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7">
        <f>(E591/D591)*100</f>
        <v>64.721518987341781</v>
      </c>
      <c r="G591" t="s">
        <v>14</v>
      </c>
      <c r="H591">
        <v>102</v>
      </c>
      <c r="I591" s="8">
        <f>IF(H591=0,0,E591/H591)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s="11" t="str" cm="1">
        <f t="array" ref="Q591:R591">_xlfn.TEXTSPLIT(P591,"/")</f>
        <v>film &amp; video</v>
      </c>
      <c r="R591" s="10" t="str">
        <v>documentary</v>
      </c>
      <c r="S591" s="15">
        <f>(L591/86400)+DATE(1970,1,1)</f>
        <v>42190.208333333328</v>
      </c>
      <c r="T591" s="15">
        <f>(M591/86400)+DATE(1970,1,1)</f>
        <v>42197.208333333328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7">
        <f>(E592/D592)*100</f>
        <v>82.028169014084511</v>
      </c>
      <c r="G592" t="s">
        <v>14</v>
      </c>
      <c r="H592">
        <v>86</v>
      </c>
      <c r="I592" s="8">
        <f>IF(H592=0,0,E592/H592)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s="11" t="str" cm="1">
        <f t="array" ref="Q592:R592">_xlfn.TEXTSPLIT(P592,"/")</f>
        <v>publishing</v>
      </c>
      <c r="R592" s="10" t="str">
        <v>radio &amp; podcasts</v>
      </c>
      <c r="S592" s="15">
        <f>(L592/86400)+DATE(1970,1,1)</f>
        <v>41994.25</v>
      </c>
      <c r="T592" s="15">
        <f>(M592/86400)+DATE(1970,1,1)</f>
        <v>42005.25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7">
        <f>(E593/D593)*100</f>
        <v>1037.6666666666667</v>
      </c>
      <c r="G593" t="s">
        <v>20</v>
      </c>
      <c r="H593">
        <v>102</v>
      </c>
      <c r="I593" s="8">
        <f>IF(H593=0,0,E593/H593)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s="11" t="str" cm="1">
        <f t="array" ref="Q593:R593">_xlfn.TEXTSPLIT(P593,"/")</f>
        <v>games</v>
      </c>
      <c r="R593" s="10" t="str">
        <v>video games</v>
      </c>
      <c r="S593" s="15">
        <f>(L593/86400)+DATE(1970,1,1)</f>
        <v>40373.208333333336</v>
      </c>
      <c r="T593" s="15">
        <f>(M593/86400)+DATE(1970,1,1)</f>
        <v>40383.208333333336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7">
        <f>(E594/D594)*100</f>
        <v>12.910076530612244</v>
      </c>
      <c r="G594" t="s">
        <v>14</v>
      </c>
      <c r="H594">
        <v>253</v>
      </c>
      <c r="I594" s="8">
        <f>IF(H594=0,0,E594/H594)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s="11" t="str" cm="1">
        <f t="array" ref="Q594:R594">_xlfn.TEXTSPLIT(P594,"/")</f>
        <v>theater</v>
      </c>
      <c r="R594" s="10" t="str">
        <v>plays</v>
      </c>
      <c r="S594" s="15">
        <f>(L594/86400)+DATE(1970,1,1)</f>
        <v>41789.208333333336</v>
      </c>
      <c r="T594" s="15">
        <f>(M594/86400)+DATE(1970,1,1)</f>
        <v>41798.208333333336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7">
        <f>(E595/D595)*100</f>
        <v>154.84210526315789</v>
      </c>
      <c r="G595" t="s">
        <v>20</v>
      </c>
      <c r="H595">
        <v>4006</v>
      </c>
      <c r="I595" s="8">
        <f>IF(H595=0,0,E595/H595)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s="11" t="str" cm="1">
        <f t="array" ref="Q595:R595">_xlfn.TEXTSPLIT(P595,"/")</f>
        <v>film &amp; video</v>
      </c>
      <c r="R595" s="10" t="str">
        <v>animation</v>
      </c>
      <c r="S595" s="15">
        <f>(L595/86400)+DATE(1970,1,1)</f>
        <v>41724.208333333336</v>
      </c>
      <c r="T595" s="15">
        <f>(M595/86400)+DATE(1970,1,1)</f>
        <v>41737.208333333336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7">
        <f>(E596/D596)*100</f>
        <v>7.0991735537190088</v>
      </c>
      <c r="G596" t="s">
        <v>14</v>
      </c>
      <c r="H596">
        <v>157</v>
      </c>
      <c r="I596" s="8">
        <f>IF(H596=0,0,E596/H596)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s="11" t="str" cm="1">
        <f t="array" ref="Q596:R596">_xlfn.TEXTSPLIT(P596,"/")</f>
        <v>theater</v>
      </c>
      <c r="R596" s="10" t="str">
        <v>plays</v>
      </c>
      <c r="S596" s="15">
        <f>(L596/86400)+DATE(1970,1,1)</f>
        <v>42548.208333333328</v>
      </c>
      <c r="T596" s="15">
        <f>(M596/86400)+DATE(1970,1,1)</f>
        <v>42551.208333333328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7">
        <f>(E597/D597)*100</f>
        <v>208.52773826458036</v>
      </c>
      <c r="G597" t="s">
        <v>20</v>
      </c>
      <c r="H597">
        <v>1629</v>
      </c>
      <c r="I597" s="8">
        <f>IF(H597=0,0,E597/H597)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s="11" t="str" cm="1">
        <f t="array" ref="Q597:R597">_xlfn.TEXTSPLIT(P597,"/")</f>
        <v>theater</v>
      </c>
      <c r="R597" s="10" t="str">
        <v>plays</v>
      </c>
      <c r="S597" s="15">
        <f>(L597/86400)+DATE(1970,1,1)</f>
        <v>40253.208333333336</v>
      </c>
      <c r="T597" s="15">
        <f>(M597/86400)+DATE(1970,1,1)</f>
        <v>40274.208333333336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7">
        <f>(E598/D598)*100</f>
        <v>99.683544303797461</v>
      </c>
      <c r="G598" t="s">
        <v>14</v>
      </c>
      <c r="H598">
        <v>183</v>
      </c>
      <c r="I598" s="8">
        <f>IF(H598=0,0,E598/H598)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s="11" t="str" cm="1">
        <f t="array" ref="Q598:R598">_xlfn.TEXTSPLIT(P598,"/")</f>
        <v>film &amp; video</v>
      </c>
      <c r="R598" s="10" t="str">
        <v>drama</v>
      </c>
      <c r="S598" s="15">
        <f>(L598/86400)+DATE(1970,1,1)</f>
        <v>42434.25</v>
      </c>
      <c r="T598" s="15">
        <f>(M598/86400)+DATE(1970,1,1)</f>
        <v>42441.25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7">
        <f>(E599/D599)*100</f>
        <v>201.59756097560978</v>
      </c>
      <c r="G599" t="s">
        <v>20</v>
      </c>
      <c r="H599">
        <v>2188</v>
      </c>
      <c r="I599" s="8">
        <f>IF(H599=0,0,E599/H599)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s="11" t="str" cm="1">
        <f t="array" ref="Q599:R599">_xlfn.TEXTSPLIT(P599,"/")</f>
        <v>theater</v>
      </c>
      <c r="R599" s="10" t="str">
        <v>plays</v>
      </c>
      <c r="S599" s="15">
        <f>(L599/86400)+DATE(1970,1,1)</f>
        <v>43786.25</v>
      </c>
      <c r="T599" s="15">
        <f>(M599/86400)+DATE(1970,1,1)</f>
        <v>43804.25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7">
        <f>(E600/D600)*100</f>
        <v>162.09032258064516</v>
      </c>
      <c r="G600" t="s">
        <v>20</v>
      </c>
      <c r="H600">
        <v>2409</v>
      </c>
      <c r="I600" s="8">
        <f>IF(H600=0,0,E600/H600)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s="11" t="str" cm="1">
        <f t="array" ref="Q600:R600">_xlfn.TEXTSPLIT(P600,"/")</f>
        <v>music</v>
      </c>
      <c r="R600" s="10" t="str">
        <v>rock</v>
      </c>
      <c r="S600" s="15">
        <f>(L600/86400)+DATE(1970,1,1)</f>
        <v>40344.208333333336</v>
      </c>
      <c r="T600" s="15">
        <f>(M600/86400)+DATE(1970,1,1)</f>
        <v>40373.208333333336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7">
        <f>(E601/D601)*100</f>
        <v>3.6436208125445471</v>
      </c>
      <c r="G601" t="s">
        <v>14</v>
      </c>
      <c r="H601">
        <v>82</v>
      </c>
      <c r="I601" s="8">
        <f>IF(H601=0,0,E601/H601)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s="11" t="str" cm="1">
        <f t="array" ref="Q601:R601">_xlfn.TEXTSPLIT(P601,"/")</f>
        <v>film &amp; video</v>
      </c>
      <c r="R601" s="10" t="str">
        <v>documentary</v>
      </c>
      <c r="S601" s="15">
        <f>(L601/86400)+DATE(1970,1,1)</f>
        <v>42047.25</v>
      </c>
      <c r="T601" s="15">
        <f>(M601/86400)+DATE(1970,1,1)</f>
        <v>42055.25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7">
        <f>(E602/D602)*100</f>
        <v>5</v>
      </c>
      <c r="G602" t="s">
        <v>14</v>
      </c>
      <c r="H602">
        <v>1</v>
      </c>
      <c r="I602" s="8">
        <f>IF(H602=0,0,E602/H602)</f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s="11" t="str" cm="1">
        <f t="array" ref="Q602:R602">_xlfn.TEXTSPLIT(P602,"/")</f>
        <v>food</v>
      </c>
      <c r="R602" s="10" t="str">
        <v>food trucks</v>
      </c>
      <c r="S602" s="15">
        <f>(L602/86400)+DATE(1970,1,1)</f>
        <v>41485.208333333336</v>
      </c>
      <c r="T602" s="15">
        <f>(M602/86400)+DATE(1970,1,1)</f>
        <v>41497.208333333336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7">
        <f>(E603/D603)*100</f>
        <v>206.63492063492063</v>
      </c>
      <c r="G603" t="s">
        <v>20</v>
      </c>
      <c r="H603">
        <v>194</v>
      </c>
      <c r="I603" s="8">
        <f>IF(H603=0,0,E603/H603)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s="11" t="str" cm="1">
        <f t="array" ref="Q603:R603">_xlfn.TEXTSPLIT(P603,"/")</f>
        <v>technology</v>
      </c>
      <c r="R603" s="10" t="str">
        <v>wearables</v>
      </c>
      <c r="S603" s="15">
        <f>(L603/86400)+DATE(1970,1,1)</f>
        <v>41789.208333333336</v>
      </c>
      <c r="T603" s="15">
        <f>(M603/86400)+DATE(1970,1,1)</f>
        <v>41806.208333333336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7">
        <f>(E604/D604)*100</f>
        <v>128.23628691983123</v>
      </c>
      <c r="G604" t="s">
        <v>20</v>
      </c>
      <c r="H604">
        <v>1140</v>
      </c>
      <c r="I604" s="8">
        <f>IF(H604=0,0,E604/H604)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s="11" t="str" cm="1">
        <f t="array" ref="Q604:R604">_xlfn.TEXTSPLIT(P604,"/")</f>
        <v>theater</v>
      </c>
      <c r="R604" s="10" t="str">
        <v>plays</v>
      </c>
      <c r="S604" s="15">
        <f>(L604/86400)+DATE(1970,1,1)</f>
        <v>42160.208333333328</v>
      </c>
      <c r="T604" s="15">
        <f>(M604/86400)+DATE(1970,1,1)</f>
        <v>42171.208333333328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7">
        <f>(E605/D605)*100</f>
        <v>119.66037735849055</v>
      </c>
      <c r="G605" t="s">
        <v>20</v>
      </c>
      <c r="H605">
        <v>102</v>
      </c>
      <c r="I605" s="8">
        <f>IF(H605=0,0,E605/H605)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s="11" t="str" cm="1">
        <f t="array" ref="Q605:R605">_xlfn.TEXTSPLIT(P605,"/")</f>
        <v>theater</v>
      </c>
      <c r="R605" s="10" t="str">
        <v>plays</v>
      </c>
      <c r="S605" s="15">
        <f>(L605/86400)+DATE(1970,1,1)</f>
        <v>43573.208333333328</v>
      </c>
      <c r="T605" s="15">
        <f>(M605/86400)+DATE(1970,1,1)</f>
        <v>43600.208333333328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7">
        <f>(E606/D606)*100</f>
        <v>170.73055242390078</v>
      </c>
      <c r="G606" t="s">
        <v>20</v>
      </c>
      <c r="H606">
        <v>2857</v>
      </c>
      <c r="I606" s="8">
        <f>IF(H606=0,0,E606/H606)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s="11" t="str" cm="1">
        <f t="array" ref="Q606:R606">_xlfn.TEXTSPLIT(P606,"/")</f>
        <v>theater</v>
      </c>
      <c r="R606" s="10" t="str">
        <v>plays</v>
      </c>
      <c r="S606" s="15">
        <f>(L606/86400)+DATE(1970,1,1)</f>
        <v>40565.25</v>
      </c>
      <c r="T606" s="15">
        <f>(M606/86400)+DATE(1970,1,1)</f>
        <v>40586.25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7">
        <f>(E607/D607)*100</f>
        <v>187.21212121212122</v>
      </c>
      <c r="G607" t="s">
        <v>20</v>
      </c>
      <c r="H607">
        <v>107</v>
      </c>
      <c r="I607" s="8">
        <f>IF(H607=0,0,E607/H607)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s="11" t="str" cm="1">
        <f t="array" ref="Q607:R607">_xlfn.TEXTSPLIT(P607,"/")</f>
        <v>publishing</v>
      </c>
      <c r="R607" s="10" t="str">
        <v>nonfiction</v>
      </c>
      <c r="S607" s="15">
        <f>(L607/86400)+DATE(1970,1,1)</f>
        <v>42280.208333333328</v>
      </c>
      <c r="T607" s="15">
        <f>(M607/86400)+DATE(1970,1,1)</f>
        <v>42321.25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7">
        <f>(E608/D608)*100</f>
        <v>188.38235294117646</v>
      </c>
      <c r="G608" t="s">
        <v>20</v>
      </c>
      <c r="H608">
        <v>160</v>
      </c>
      <c r="I608" s="8">
        <f>IF(H608=0,0,E608/H608)</f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s="11" t="str" cm="1">
        <f t="array" ref="Q608:R608">_xlfn.TEXTSPLIT(P608,"/")</f>
        <v>music</v>
      </c>
      <c r="R608" s="10" t="str">
        <v>rock</v>
      </c>
      <c r="S608" s="15">
        <f>(L608/86400)+DATE(1970,1,1)</f>
        <v>42436.25</v>
      </c>
      <c r="T608" s="15">
        <f>(M608/86400)+DATE(1970,1,1)</f>
        <v>42447.208333333328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7">
        <f>(E609/D609)*100</f>
        <v>131.29869186046511</v>
      </c>
      <c r="G609" t="s">
        <v>20</v>
      </c>
      <c r="H609">
        <v>2230</v>
      </c>
      <c r="I609" s="8">
        <f>IF(H609=0,0,E609/H609)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s="11" t="str" cm="1">
        <f t="array" ref="Q609:R609">_xlfn.TEXTSPLIT(P609,"/")</f>
        <v>food</v>
      </c>
      <c r="R609" s="10" t="str">
        <v>food trucks</v>
      </c>
      <c r="S609" s="15">
        <f>(L609/86400)+DATE(1970,1,1)</f>
        <v>41721.208333333336</v>
      </c>
      <c r="T609" s="15">
        <f>(M609/86400)+DATE(1970,1,1)</f>
        <v>41723.208333333336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7">
        <f>(E610/D610)*100</f>
        <v>283.97435897435901</v>
      </c>
      <c r="G610" t="s">
        <v>20</v>
      </c>
      <c r="H610">
        <v>316</v>
      </c>
      <c r="I610" s="8">
        <f>IF(H610=0,0,E610/H610)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s="11" t="str" cm="1">
        <f t="array" ref="Q610:R610">_xlfn.TEXTSPLIT(P610,"/")</f>
        <v>music</v>
      </c>
      <c r="R610" s="10" t="str">
        <v>jazz</v>
      </c>
      <c r="S610" s="15">
        <f>(L610/86400)+DATE(1970,1,1)</f>
        <v>43530.25</v>
      </c>
      <c r="T610" s="15">
        <f>(M610/86400)+DATE(1970,1,1)</f>
        <v>43534.25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7">
        <f>(E611/D611)*100</f>
        <v>120.41999999999999</v>
      </c>
      <c r="G611" t="s">
        <v>20</v>
      </c>
      <c r="H611">
        <v>117</v>
      </c>
      <c r="I611" s="8">
        <f>IF(H611=0,0,E611/H611)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s="11" t="str" cm="1">
        <f t="array" ref="Q611:R611">_xlfn.TEXTSPLIT(P611,"/")</f>
        <v>film &amp; video</v>
      </c>
      <c r="R611" s="10" t="str">
        <v>science fiction</v>
      </c>
      <c r="S611" s="15">
        <f>(L611/86400)+DATE(1970,1,1)</f>
        <v>43481.25</v>
      </c>
      <c r="T611" s="15">
        <f>(M611/86400)+DATE(1970,1,1)</f>
        <v>43498.25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7">
        <f>(E612/D612)*100</f>
        <v>419.0560747663551</v>
      </c>
      <c r="G612" t="s">
        <v>20</v>
      </c>
      <c r="H612">
        <v>6406</v>
      </c>
      <c r="I612" s="8">
        <f>IF(H612=0,0,E612/H612)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s="11" t="str" cm="1">
        <f t="array" ref="Q612:R612">_xlfn.TEXTSPLIT(P612,"/")</f>
        <v>theater</v>
      </c>
      <c r="R612" s="10" t="str">
        <v>plays</v>
      </c>
      <c r="S612" s="15">
        <f>(L612/86400)+DATE(1970,1,1)</f>
        <v>41259.25</v>
      </c>
      <c r="T612" s="15">
        <f>(M612/86400)+DATE(1970,1,1)</f>
        <v>41273.25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7">
        <f>(E613/D613)*100</f>
        <v>13.853658536585368</v>
      </c>
      <c r="G613" t="s">
        <v>74</v>
      </c>
      <c r="H613">
        <v>15</v>
      </c>
      <c r="I613" s="8">
        <f>IF(H613=0,0,E613/H613)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s="11" t="str" cm="1">
        <f t="array" ref="Q613:R613">_xlfn.TEXTSPLIT(P613,"/")</f>
        <v>theater</v>
      </c>
      <c r="R613" s="10" t="str">
        <v>plays</v>
      </c>
      <c r="S613" s="15">
        <f>(L613/86400)+DATE(1970,1,1)</f>
        <v>41480.208333333336</v>
      </c>
      <c r="T613" s="15">
        <f>(M613/86400)+DATE(1970,1,1)</f>
        <v>41492.208333333336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7">
        <f>(E614/D614)*100</f>
        <v>139.43548387096774</v>
      </c>
      <c r="G614" t="s">
        <v>20</v>
      </c>
      <c r="H614">
        <v>192</v>
      </c>
      <c r="I614" s="8">
        <f>IF(H614=0,0,E614/H614)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s="11" t="str" cm="1">
        <f t="array" ref="Q614:R614">_xlfn.TEXTSPLIT(P614,"/")</f>
        <v>music</v>
      </c>
      <c r="R614" s="10" t="str">
        <v>electric music</v>
      </c>
      <c r="S614" s="15">
        <f>(L614/86400)+DATE(1970,1,1)</f>
        <v>40474.208333333336</v>
      </c>
      <c r="T614" s="15">
        <f>(M614/86400)+DATE(1970,1,1)</f>
        <v>40497.25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7">
        <f>(E615/D615)*100</f>
        <v>174</v>
      </c>
      <c r="G615" t="s">
        <v>20</v>
      </c>
      <c r="H615">
        <v>26</v>
      </c>
      <c r="I615" s="8">
        <f>IF(H615=0,0,E615/H615)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s="11" t="str" cm="1">
        <f t="array" ref="Q615:R615">_xlfn.TEXTSPLIT(P615,"/")</f>
        <v>theater</v>
      </c>
      <c r="R615" s="10" t="str">
        <v>plays</v>
      </c>
      <c r="S615" s="15">
        <f>(L615/86400)+DATE(1970,1,1)</f>
        <v>42973.208333333328</v>
      </c>
      <c r="T615" s="15">
        <f>(M615/86400)+DATE(1970,1,1)</f>
        <v>42982.208333333328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7">
        <f>(E616/D616)*100</f>
        <v>155.49056603773585</v>
      </c>
      <c r="G616" t="s">
        <v>20</v>
      </c>
      <c r="H616">
        <v>723</v>
      </c>
      <c r="I616" s="8">
        <f>IF(H616=0,0,E616/H616)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s="11" t="str" cm="1">
        <f t="array" ref="Q616:R616">_xlfn.TEXTSPLIT(P616,"/")</f>
        <v>theater</v>
      </c>
      <c r="R616" s="10" t="str">
        <v>plays</v>
      </c>
      <c r="S616" s="15">
        <f>(L616/86400)+DATE(1970,1,1)</f>
        <v>42746.25</v>
      </c>
      <c r="T616" s="15">
        <f>(M616/86400)+DATE(1970,1,1)</f>
        <v>42764.25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7">
        <f>(E617/D617)*100</f>
        <v>170.44705882352943</v>
      </c>
      <c r="G617" t="s">
        <v>20</v>
      </c>
      <c r="H617">
        <v>170</v>
      </c>
      <c r="I617" s="8">
        <f>IF(H617=0,0,E617/H617)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s="11" t="str" cm="1">
        <f t="array" ref="Q617:R617">_xlfn.TEXTSPLIT(P617,"/")</f>
        <v>theater</v>
      </c>
      <c r="R617" s="10" t="str">
        <v>plays</v>
      </c>
      <c r="S617" s="15">
        <f>(L617/86400)+DATE(1970,1,1)</f>
        <v>42489.208333333328</v>
      </c>
      <c r="T617" s="15">
        <f>(M617/86400)+DATE(1970,1,1)</f>
        <v>42499.208333333328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7">
        <f>(E618/D618)*100</f>
        <v>189.515625</v>
      </c>
      <c r="G618" t="s">
        <v>20</v>
      </c>
      <c r="H618">
        <v>238</v>
      </c>
      <c r="I618" s="8">
        <f>IF(H618=0,0,E618/H618)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s="11" t="str" cm="1">
        <f t="array" ref="Q618:R618">_xlfn.TEXTSPLIT(P618,"/")</f>
        <v>music</v>
      </c>
      <c r="R618" s="10" t="str">
        <v>indie rock</v>
      </c>
      <c r="S618" s="15">
        <f>(L618/86400)+DATE(1970,1,1)</f>
        <v>41537.208333333336</v>
      </c>
      <c r="T618" s="15">
        <f>(M618/86400)+DATE(1970,1,1)</f>
        <v>41538.208333333336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7">
        <f>(E619/D619)*100</f>
        <v>249.71428571428572</v>
      </c>
      <c r="G619" t="s">
        <v>20</v>
      </c>
      <c r="H619">
        <v>55</v>
      </c>
      <c r="I619" s="8">
        <f>IF(H619=0,0,E619/H619)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s="11" t="str" cm="1">
        <f t="array" ref="Q619:R619">_xlfn.TEXTSPLIT(P619,"/")</f>
        <v>theater</v>
      </c>
      <c r="R619" s="10" t="str">
        <v>plays</v>
      </c>
      <c r="S619" s="15">
        <f>(L619/86400)+DATE(1970,1,1)</f>
        <v>41794.208333333336</v>
      </c>
      <c r="T619" s="15">
        <f>(M619/86400)+DATE(1970,1,1)</f>
        <v>41804.208333333336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7">
        <f>(E620/D620)*100</f>
        <v>48.860523665659613</v>
      </c>
      <c r="G620" t="s">
        <v>14</v>
      </c>
      <c r="H620">
        <v>1198</v>
      </c>
      <c r="I620" s="8">
        <f>IF(H620=0,0,E620/H620)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s="11" t="str" cm="1">
        <f t="array" ref="Q620:R620">_xlfn.TEXTSPLIT(P620,"/")</f>
        <v>publishing</v>
      </c>
      <c r="R620" s="10" t="str">
        <v>nonfiction</v>
      </c>
      <c r="S620" s="15">
        <f>(L620/86400)+DATE(1970,1,1)</f>
        <v>41396.208333333336</v>
      </c>
      <c r="T620" s="15">
        <f>(M620/86400)+DATE(1970,1,1)</f>
        <v>41417.208333333336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7">
        <f>(E621/D621)*100</f>
        <v>28.461970393057683</v>
      </c>
      <c r="G621" t="s">
        <v>14</v>
      </c>
      <c r="H621">
        <v>648</v>
      </c>
      <c r="I621" s="8">
        <f>IF(H621=0,0,E621/H621)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s="11" t="str" cm="1">
        <f t="array" ref="Q621:R621">_xlfn.TEXTSPLIT(P621,"/")</f>
        <v>theater</v>
      </c>
      <c r="R621" s="10" t="str">
        <v>plays</v>
      </c>
      <c r="S621" s="15">
        <f>(L621/86400)+DATE(1970,1,1)</f>
        <v>40669.208333333336</v>
      </c>
      <c r="T621" s="15">
        <f>(M621/86400)+DATE(1970,1,1)</f>
        <v>40670.208333333336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7">
        <f>(E622/D622)*100</f>
        <v>268.02325581395348</v>
      </c>
      <c r="G622" t="s">
        <v>20</v>
      </c>
      <c r="H622">
        <v>128</v>
      </c>
      <c r="I622" s="8">
        <f>IF(H622=0,0,E622/H622)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s="11" t="str" cm="1">
        <f t="array" ref="Q622:R622">_xlfn.TEXTSPLIT(P622,"/")</f>
        <v>photography</v>
      </c>
      <c r="R622" s="10" t="str">
        <v>photography books</v>
      </c>
      <c r="S622" s="15">
        <f>(L622/86400)+DATE(1970,1,1)</f>
        <v>42559.208333333328</v>
      </c>
      <c r="T622" s="15">
        <f>(M622/86400)+DATE(1970,1,1)</f>
        <v>42563.208333333328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7">
        <f>(E623/D623)*100</f>
        <v>619.80078125</v>
      </c>
      <c r="G623" t="s">
        <v>20</v>
      </c>
      <c r="H623">
        <v>2144</v>
      </c>
      <c r="I623" s="8">
        <f>IF(H623=0,0,E623/H623)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s="11" t="str" cm="1">
        <f t="array" ref="Q623:R623">_xlfn.TEXTSPLIT(P623,"/")</f>
        <v>theater</v>
      </c>
      <c r="R623" s="10" t="str">
        <v>plays</v>
      </c>
      <c r="S623" s="15">
        <f>(L623/86400)+DATE(1970,1,1)</f>
        <v>42626.208333333328</v>
      </c>
      <c r="T623" s="15">
        <f>(M623/86400)+DATE(1970,1,1)</f>
        <v>42631.208333333328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7">
        <f>(E624/D624)*100</f>
        <v>3.1301587301587301</v>
      </c>
      <c r="G624" t="s">
        <v>14</v>
      </c>
      <c r="H624">
        <v>64</v>
      </c>
      <c r="I624" s="8">
        <f>IF(H624=0,0,E624/H624)</f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s="11" t="str" cm="1">
        <f t="array" ref="Q624:R624">_xlfn.TEXTSPLIT(P624,"/")</f>
        <v>music</v>
      </c>
      <c r="R624" s="10" t="str">
        <v>indie rock</v>
      </c>
      <c r="S624" s="15">
        <f>(L624/86400)+DATE(1970,1,1)</f>
        <v>43205.208333333328</v>
      </c>
      <c r="T624" s="15">
        <f>(M624/86400)+DATE(1970,1,1)</f>
        <v>43231.208333333328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7">
        <f>(E625/D625)*100</f>
        <v>159.92152704135739</v>
      </c>
      <c r="G625" t="s">
        <v>20</v>
      </c>
      <c r="H625">
        <v>2693</v>
      </c>
      <c r="I625" s="8">
        <f>IF(H625=0,0,E625/H625)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s="11" t="str" cm="1">
        <f t="array" ref="Q625:R625">_xlfn.TEXTSPLIT(P625,"/")</f>
        <v>theater</v>
      </c>
      <c r="R625" s="10" t="str">
        <v>plays</v>
      </c>
      <c r="S625" s="15">
        <f>(L625/86400)+DATE(1970,1,1)</f>
        <v>42201.208333333328</v>
      </c>
      <c r="T625" s="15">
        <f>(M625/86400)+DATE(1970,1,1)</f>
        <v>42206.208333333328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7">
        <f>(E626/D626)*100</f>
        <v>279.39215686274508</v>
      </c>
      <c r="G626" t="s">
        <v>20</v>
      </c>
      <c r="H626">
        <v>432</v>
      </c>
      <c r="I626" s="8">
        <f>IF(H626=0,0,E626/H626)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s="11" t="str" cm="1">
        <f t="array" ref="Q626:R626">_xlfn.TEXTSPLIT(P626,"/")</f>
        <v>photography</v>
      </c>
      <c r="R626" s="10" t="str">
        <v>photography books</v>
      </c>
      <c r="S626" s="15">
        <f>(L626/86400)+DATE(1970,1,1)</f>
        <v>42029.25</v>
      </c>
      <c r="T626" s="15">
        <f>(M626/86400)+DATE(1970,1,1)</f>
        <v>42035.25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7">
        <f>(E627/D627)*100</f>
        <v>77.373333333333335</v>
      </c>
      <c r="G627" t="s">
        <v>14</v>
      </c>
      <c r="H627">
        <v>62</v>
      </c>
      <c r="I627" s="8">
        <f>IF(H627=0,0,E627/H627)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s="11" t="str" cm="1">
        <f t="array" ref="Q627:R627">_xlfn.TEXTSPLIT(P627,"/")</f>
        <v>theater</v>
      </c>
      <c r="R627" s="10" t="str">
        <v>plays</v>
      </c>
      <c r="S627" s="15">
        <f>(L627/86400)+DATE(1970,1,1)</f>
        <v>43857.25</v>
      </c>
      <c r="T627" s="15">
        <f>(M627/86400)+DATE(1970,1,1)</f>
        <v>43871.25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7">
        <f>(E628/D628)*100</f>
        <v>206.32812500000003</v>
      </c>
      <c r="G628" t="s">
        <v>20</v>
      </c>
      <c r="H628">
        <v>189</v>
      </c>
      <c r="I628" s="8">
        <f>IF(H628=0,0,E628/H628)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s="11" t="str" cm="1">
        <f t="array" ref="Q628:R628">_xlfn.TEXTSPLIT(P628,"/")</f>
        <v>theater</v>
      </c>
      <c r="R628" s="10" t="str">
        <v>plays</v>
      </c>
      <c r="S628" s="15">
        <f>(L628/86400)+DATE(1970,1,1)</f>
        <v>40449.208333333336</v>
      </c>
      <c r="T628" s="15">
        <f>(M628/86400)+DATE(1970,1,1)</f>
        <v>40458.208333333336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7">
        <f>(E629/D629)*100</f>
        <v>694.25</v>
      </c>
      <c r="G629" t="s">
        <v>20</v>
      </c>
      <c r="H629">
        <v>154</v>
      </c>
      <c r="I629" s="8">
        <f>IF(H629=0,0,E629/H629)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s="11" t="str" cm="1">
        <f t="array" ref="Q629:R629">_xlfn.TEXTSPLIT(P629,"/")</f>
        <v>food</v>
      </c>
      <c r="R629" s="10" t="str">
        <v>food trucks</v>
      </c>
      <c r="S629" s="15">
        <f>(L629/86400)+DATE(1970,1,1)</f>
        <v>40345.208333333336</v>
      </c>
      <c r="T629" s="15">
        <f>(M629/86400)+DATE(1970,1,1)</f>
        <v>40369.208333333336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7">
        <f>(E630/D630)*100</f>
        <v>151.78947368421052</v>
      </c>
      <c r="G630" t="s">
        <v>20</v>
      </c>
      <c r="H630">
        <v>96</v>
      </c>
      <c r="I630" s="8">
        <f>IF(H630=0,0,E630/H630)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s="11" t="str" cm="1">
        <f t="array" ref="Q630:R630">_xlfn.TEXTSPLIT(P630,"/")</f>
        <v>music</v>
      </c>
      <c r="R630" s="10" t="str">
        <v>indie rock</v>
      </c>
      <c r="S630" s="15">
        <f>(L630/86400)+DATE(1970,1,1)</f>
        <v>40455.208333333336</v>
      </c>
      <c r="T630" s="15">
        <f>(M630/86400)+DATE(1970,1,1)</f>
        <v>40458.208333333336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7">
        <f>(E631/D631)*100</f>
        <v>64.58207217694995</v>
      </c>
      <c r="G631" t="s">
        <v>14</v>
      </c>
      <c r="H631">
        <v>750</v>
      </c>
      <c r="I631" s="8">
        <f>IF(H631=0,0,E631/H631)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s="11" t="str" cm="1">
        <f t="array" ref="Q631:R631">_xlfn.TEXTSPLIT(P631,"/")</f>
        <v>theater</v>
      </c>
      <c r="R631" s="10" t="str">
        <v>plays</v>
      </c>
      <c r="S631" s="15">
        <f>(L631/86400)+DATE(1970,1,1)</f>
        <v>42557.208333333328</v>
      </c>
      <c r="T631" s="15">
        <f>(M631/86400)+DATE(1970,1,1)</f>
        <v>42559.208333333328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7">
        <f>(E632/D632)*100</f>
        <v>62.873684210526314</v>
      </c>
      <c r="G632" t="s">
        <v>74</v>
      </c>
      <c r="H632">
        <v>87</v>
      </c>
      <c r="I632" s="8">
        <f>IF(H632=0,0,E632/H632)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s="11" t="str" cm="1">
        <f t="array" ref="Q632:R632">_xlfn.TEXTSPLIT(P632,"/")</f>
        <v>theater</v>
      </c>
      <c r="R632" s="10" t="str">
        <v>plays</v>
      </c>
      <c r="S632" s="15">
        <f>(L632/86400)+DATE(1970,1,1)</f>
        <v>43586.208333333328</v>
      </c>
      <c r="T632" s="15">
        <f>(M632/86400)+DATE(1970,1,1)</f>
        <v>43597.208333333328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7">
        <f>(E633/D633)*100</f>
        <v>310.39864864864865</v>
      </c>
      <c r="G633" t="s">
        <v>20</v>
      </c>
      <c r="H633">
        <v>3063</v>
      </c>
      <c r="I633" s="8">
        <f>IF(H633=0,0,E633/H633)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s="11" t="str" cm="1">
        <f t="array" ref="Q633:R633">_xlfn.TEXTSPLIT(P633,"/")</f>
        <v>theater</v>
      </c>
      <c r="R633" s="10" t="str">
        <v>plays</v>
      </c>
      <c r="S633" s="15">
        <f>(L633/86400)+DATE(1970,1,1)</f>
        <v>43550.208333333328</v>
      </c>
      <c r="T633" s="15">
        <f>(M633/86400)+DATE(1970,1,1)</f>
        <v>43554.208333333328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7">
        <f>(E634/D634)*100</f>
        <v>42.859916782246884</v>
      </c>
      <c r="G634" t="s">
        <v>47</v>
      </c>
      <c r="H634">
        <v>278</v>
      </c>
      <c r="I634" s="8">
        <f>IF(H634=0,0,E634/H634)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s="11" t="str" cm="1">
        <f t="array" ref="Q634:R634">_xlfn.TEXTSPLIT(P634,"/")</f>
        <v>theater</v>
      </c>
      <c r="R634" s="10" t="str">
        <v>plays</v>
      </c>
      <c r="S634" s="15">
        <f>(L634/86400)+DATE(1970,1,1)</f>
        <v>41945.208333333336</v>
      </c>
      <c r="T634" s="15">
        <f>(M634/86400)+DATE(1970,1,1)</f>
        <v>41963.25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7">
        <f>(E635/D635)*100</f>
        <v>83.119402985074629</v>
      </c>
      <c r="G635" t="s">
        <v>14</v>
      </c>
      <c r="H635">
        <v>105</v>
      </c>
      <c r="I635" s="8">
        <f>IF(H635=0,0,E635/H635)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s="11" t="str" cm="1">
        <f t="array" ref="Q635:R635">_xlfn.TEXTSPLIT(P635,"/")</f>
        <v>film &amp; video</v>
      </c>
      <c r="R635" s="10" t="str">
        <v>animation</v>
      </c>
      <c r="S635" s="15">
        <f>(L635/86400)+DATE(1970,1,1)</f>
        <v>42315.25</v>
      </c>
      <c r="T635" s="15">
        <f>(M635/86400)+DATE(1970,1,1)</f>
        <v>42319.25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7">
        <f>(E636/D636)*100</f>
        <v>78.531302876480552</v>
      </c>
      <c r="G636" t="s">
        <v>74</v>
      </c>
      <c r="H636">
        <v>1658</v>
      </c>
      <c r="I636" s="8">
        <f>IF(H636=0,0,E636/H636)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s="11" t="str" cm="1">
        <f t="array" ref="Q636:R636">_xlfn.TEXTSPLIT(P636,"/")</f>
        <v>film &amp; video</v>
      </c>
      <c r="R636" s="10" t="str">
        <v>television</v>
      </c>
      <c r="S636" s="15">
        <f>(L636/86400)+DATE(1970,1,1)</f>
        <v>42819.208333333328</v>
      </c>
      <c r="T636" s="15">
        <f>(M636/86400)+DATE(1970,1,1)</f>
        <v>42833.208333333328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7">
        <f>(E637/D637)*100</f>
        <v>114.09352517985612</v>
      </c>
      <c r="G637" t="s">
        <v>20</v>
      </c>
      <c r="H637">
        <v>2266</v>
      </c>
      <c r="I637" s="8">
        <f>IF(H637=0,0,E637/H637)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s="11" t="str" cm="1">
        <f t="array" ref="Q637:R637">_xlfn.TEXTSPLIT(P637,"/")</f>
        <v>film &amp; video</v>
      </c>
      <c r="R637" s="10" t="str">
        <v>television</v>
      </c>
      <c r="S637" s="15">
        <f>(L637/86400)+DATE(1970,1,1)</f>
        <v>41314.25</v>
      </c>
      <c r="T637" s="15">
        <f>(M637/86400)+DATE(1970,1,1)</f>
        <v>41346.208333333336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7">
        <f>(E638/D638)*100</f>
        <v>64.537683358624179</v>
      </c>
      <c r="G638" t="s">
        <v>14</v>
      </c>
      <c r="H638">
        <v>2604</v>
      </c>
      <c r="I638" s="8">
        <f>IF(H638=0,0,E638/H638)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s="11" t="str" cm="1">
        <f t="array" ref="Q638:R638">_xlfn.TEXTSPLIT(P638,"/")</f>
        <v>film &amp; video</v>
      </c>
      <c r="R638" s="10" t="str">
        <v>animation</v>
      </c>
      <c r="S638" s="15">
        <f>(L638/86400)+DATE(1970,1,1)</f>
        <v>40926.25</v>
      </c>
      <c r="T638" s="15">
        <f>(M638/86400)+DATE(1970,1,1)</f>
        <v>40971.25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7">
        <f>(E639/D639)*100</f>
        <v>79.411764705882348</v>
      </c>
      <c r="G639" t="s">
        <v>14</v>
      </c>
      <c r="H639">
        <v>65</v>
      </c>
      <c r="I639" s="8">
        <f>IF(H639=0,0,E639/H639)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s="11" t="str" cm="1">
        <f t="array" ref="Q639:R639">_xlfn.TEXTSPLIT(P639,"/")</f>
        <v>theater</v>
      </c>
      <c r="R639" s="10" t="str">
        <v>plays</v>
      </c>
      <c r="S639" s="15">
        <f>(L639/86400)+DATE(1970,1,1)</f>
        <v>42688.25</v>
      </c>
      <c r="T639" s="15">
        <f>(M639/86400)+DATE(1970,1,1)</f>
        <v>42696.25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7">
        <f>(E640/D640)*100</f>
        <v>11.419117647058824</v>
      </c>
      <c r="G640" t="s">
        <v>14</v>
      </c>
      <c r="H640">
        <v>94</v>
      </c>
      <c r="I640" s="8">
        <f>IF(H640=0,0,E640/H640)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s="11" t="str" cm="1">
        <f t="array" ref="Q640:R640">_xlfn.TEXTSPLIT(P640,"/")</f>
        <v>theater</v>
      </c>
      <c r="R640" s="10" t="str">
        <v>plays</v>
      </c>
      <c r="S640" s="15">
        <f>(L640/86400)+DATE(1970,1,1)</f>
        <v>40386.208333333336</v>
      </c>
      <c r="T640" s="15">
        <f>(M640/86400)+DATE(1970,1,1)</f>
        <v>40398.208333333336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7">
        <f>(E641/D641)*100</f>
        <v>56.186046511627907</v>
      </c>
      <c r="G641" t="s">
        <v>47</v>
      </c>
      <c r="H641">
        <v>45</v>
      </c>
      <c r="I641" s="8">
        <f>IF(H641=0,0,E641/H641)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s="11" t="str" cm="1">
        <f t="array" ref="Q641:R641">_xlfn.TEXTSPLIT(P641,"/")</f>
        <v>film &amp; video</v>
      </c>
      <c r="R641" s="10" t="str">
        <v>drama</v>
      </c>
      <c r="S641" s="15">
        <f>(L641/86400)+DATE(1970,1,1)</f>
        <v>43309.208333333328</v>
      </c>
      <c r="T641" s="15">
        <f>(M641/86400)+DATE(1970,1,1)</f>
        <v>43309.208333333328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7">
        <f>(E642/D642)*100</f>
        <v>16.501669449081803</v>
      </c>
      <c r="G642" t="s">
        <v>14</v>
      </c>
      <c r="H642">
        <v>257</v>
      </c>
      <c r="I642" s="8">
        <f>IF(H642=0,0,E642/H642)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s="11" t="str" cm="1">
        <f t="array" ref="Q642:R642">_xlfn.TEXTSPLIT(P642,"/")</f>
        <v>theater</v>
      </c>
      <c r="R642" s="10" t="str">
        <v>plays</v>
      </c>
      <c r="S642" s="15">
        <f>(L642/86400)+DATE(1970,1,1)</f>
        <v>42387.25</v>
      </c>
      <c r="T642" s="15">
        <f>(M642/86400)+DATE(1970,1,1)</f>
        <v>42390.25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7">
        <f>(E643/D643)*100</f>
        <v>119.96808510638297</v>
      </c>
      <c r="G643" t="s">
        <v>20</v>
      </c>
      <c r="H643">
        <v>194</v>
      </c>
      <c r="I643" s="8">
        <f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s="11" t="str" cm="1">
        <f t="array" ref="Q643:R643">_xlfn.TEXTSPLIT(P643,"/")</f>
        <v>theater</v>
      </c>
      <c r="R643" s="10" t="str">
        <v>plays</v>
      </c>
      <c r="S643" s="15">
        <f>(L643/86400)+DATE(1970,1,1)</f>
        <v>42786.25</v>
      </c>
      <c r="T643" s="15">
        <f>(M643/86400)+DATE(1970,1,1)</f>
        <v>42814.208333333328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7">
        <f>(E644/D644)*100</f>
        <v>145.45652173913044</v>
      </c>
      <c r="G644" t="s">
        <v>20</v>
      </c>
      <c r="H644">
        <v>129</v>
      </c>
      <c r="I644" s="8">
        <f>IF(H644=0,0,E644/H644)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s="11" t="str" cm="1">
        <f t="array" ref="Q644:R644">_xlfn.TEXTSPLIT(P644,"/")</f>
        <v>technology</v>
      </c>
      <c r="R644" s="10" t="str">
        <v>wearables</v>
      </c>
      <c r="S644" s="15">
        <f>(L644/86400)+DATE(1970,1,1)</f>
        <v>43451.25</v>
      </c>
      <c r="T644" s="15">
        <f>(M644/86400)+DATE(1970,1,1)</f>
        <v>43460.25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7">
        <f>(E645/D645)*100</f>
        <v>221.38255033557047</v>
      </c>
      <c r="G645" t="s">
        <v>20</v>
      </c>
      <c r="H645">
        <v>375</v>
      </c>
      <c r="I645" s="8">
        <f>IF(H645=0,0,E645/H645)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s="11" t="str" cm="1">
        <f t="array" ref="Q645:R645">_xlfn.TEXTSPLIT(P645,"/")</f>
        <v>theater</v>
      </c>
      <c r="R645" s="10" t="str">
        <v>plays</v>
      </c>
      <c r="S645" s="15">
        <f>(L645/86400)+DATE(1970,1,1)</f>
        <v>42795.25</v>
      </c>
      <c r="T645" s="15">
        <f>(M645/86400)+DATE(1970,1,1)</f>
        <v>42813.208333333328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7">
        <f>(E646/D646)*100</f>
        <v>48.396694214876035</v>
      </c>
      <c r="G646" t="s">
        <v>14</v>
      </c>
      <c r="H646">
        <v>2928</v>
      </c>
      <c r="I646" s="8">
        <f>IF(H646=0,0,E646/H646)</f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s="11" t="str" cm="1">
        <f t="array" ref="Q646:R646">_xlfn.TEXTSPLIT(P646,"/")</f>
        <v>theater</v>
      </c>
      <c r="R646" s="10" t="str">
        <v>plays</v>
      </c>
      <c r="S646" s="15">
        <f>(L646/86400)+DATE(1970,1,1)</f>
        <v>43452.25</v>
      </c>
      <c r="T646" s="15">
        <f>(M646/86400)+DATE(1970,1,1)</f>
        <v>43468.25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7">
        <f>(E647/D647)*100</f>
        <v>92.911504424778755</v>
      </c>
      <c r="G647" t="s">
        <v>14</v>
      </c>
      <c r="H647">
        <v>4697</v>
      </c>
      <c r="I647" s="8">
        <f>IF(H647=0,0,E647/H647)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s="11" t="str" cm="1">
        <f t="array" ref="Q647:R647">_xlfn.TEXTSPLIT(P647,"/")</f>
        <v>music</v>
      </c>
      <c r="R647" s="10" t="str">
        <v>rock</v>
      </c>
      <c r="S647" s="15">
        <f>(L647/86400)+DATE(1970,1,1)</f>
        <v>43369.208333333328</v>
      </c>
      <c r="T647" s="15">
        <f>(M647/86400)+DATE(1970,1,1)</f>
        <v>43390.208333333328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7">
        <f>(E648/D648)*100</f>
        <v>88.599797365754824</v>
      </c>
      <c r="G648" t="s">
        <v>14</v>
      </c>
      <c r="H648">
        <v>2915</v>
      </c>
      <c r="I648" s="8">
        <f>IF(H648=0,0,E648/H648)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s="11" t="str" cm="1">
        <f t="array" ref="Q648:R648">_xlfn.TEXTSPLIT(P648,"/")</f>
        <v>games</v>
      </c>
      <c r="R648" s="10" t="str">
        <v>video games</v>
      </c>
      <c r="S648" s="15">
        <f>(L648/86400)+DATE(1970,1,1)</f>
        <v>41346.208333333336</v>
      </c>
      <c r="T648" s="15">
        <f>(M648/86400)+DATE(1970,1,1)</f>
        <v>41357.208333333336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7">
        <f>(E649/D649)*100</f>
        <v>41.4</v>
      </c>
      <c r="G649" t="s">
        <v>14</v>
      </c>
      <c r="H649">
        <v>18</v>
      </c>
      <c r="I649" s="8">
        <f>IF(H649=0,0,E649/H649)</f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s="11" t="str" cm="1">
        <f t="array" ref="Q649:R649">_xlfn.TEXTSPLIT(P649,"/")</f>
        <v>publishing</v>
      </c>
      <c r="R649" s="10" t="str">
        <v>translations</v>
      </c>
      <c r="S649" s="15">
        <f>(L649/86400)+DATE(1970,1,1)</f>
        <v>43199.208333333328</v>
      </c>
      <c r="T649" s="15">
        <f>(M649/86400)+DATE(1970,1,1)</f>
        <v>43223.208333333328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7">
        <f>(E650/D650)*100</f>
        <v>63.056795131845846</v>
      </c>
      <c r="G650" t="s">
        <v>74</v>
      </c>
      <c r="H650">
        <v>723</v>
      </c>
      <c r="I650" s="8">
        <f>IF(H650=0,0,E650/H650)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s="11" t="str" cm="1">
        <f t="array" ref="Q650:R650">_xlfn.TEXTSPLIT(P650,"/")</f>
        <v>food</v>
      </c>
      <c r="R650" s="10" t="str">
        <v>food trucks</v>
      </c>
      <c r="S650" s="15">
        <f>(L650/86400)+DATE(1970,1,1)</f>
        <v>42922.208333333328</v>
      </c>
      <c r="T650" s="15">
        <f>(M650/86400)+DATE(1970,1,1)</f>
        <v>42940.208333333328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7">
        <f>(E651/D651)*100</f>
        <v>48.482333607230892</v>
      </c>
      <c r="G651" t="s">
        <v>14</v>
      </c>
      <c r="H651">
        <v>602</v>
      </c>
      <c r="I651" s="8">
        <f>IF(H651=0,0,E651/H651)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s="11" t="str" cm="1">
        <f t="array" ref="Q651:R651">_xlfn.TEXTSPLIT(P651,"/")</f>
        <v>theater</v>
      </c>
      <c r="R651" s="10" t="str">
        <v>plays</v>
      </c>
      <c r="S651" s="15">
        <f>(L651/86400)+DATE(1970,1,1)</f>
        <v>40471.208333333336</v>
      </c>
      <c r="T651" s="15">
        <f>(M651/86400)+DATE(1970,1,1)</f>
        <v>40482.208333333336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7">
        <f>(E652/D652)*100</f>
        <v>2</v>
      </c>
      <c r="G652" t="s">
        <v>14</v>
      </c>
      <c r="H652">
        <v>1</v>
      </c>
      <c r="I652" s="8">
        <f>IF(H652=0,0,E652/H652)</f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s="11" t="str" cm="1">
        <f t="array" ref="Q652:R652">_xlfn.TEXTSPLIT(P652,"/")</f>
        <v>music</v>
      </c>
      <c r="R652" s="10" t="str">
        <v>jazz</v>
      </c>
      <c r="S652" s="15">
        <f>(L652/86400)+DATE(1970,1,1)</f>
        <v>41828.208333333336</v>
      </c>
      <c r="T652" s="15">
        <f>(M652/86400)+DATE(1970,1,1)</f>
        <v>41855.208333333336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7">
        <f>(E653/D653)*100</f>
        <v>88.47941026944585</v>
      </c>
      <c r="G653" t="s">
        <v>14</v>
      </c>
      <c r="H653">
        <v>3868</v>
      </c>
      <c r="I653" s="8">
        <f>IF(H653=0,0,E653/H653)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s="11" t="str" cm="1">
        <f t="array" ref="Q653:R653">_xlfn.TEXTSPLIT(P653,"/")</f>
        <v>film &amp; video</v>
      </c>
      <c r="R653" s="10" t="str">
        <v>shorts</v>
      </c>
      <c r="S653" s="15">
        <f>(L653/86400)+DATE(1970,1,1)</f>
        <v>41692.25</v>
      </c>
      <c r="T653" s="15">
        <f>(M653/86400)+DATE(1970,1,1)</f>
        <v>41707.25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7">
        <f>(E654/D654)*100</f>
        <v>126.84</v>
      </c>
      <c r="G654" t="s">
        <v>20</v>
      </c>
      <c r="H654">
        <v>409</v>
      </c>
      <c r="I654" s="8">
        <f>IF(H654=0,0,E654/H654)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s="11" t="str" cm="1">
        <f t="array" ref="Q654:R654">_xlfn.TEXTSPLIT(P654,"/")</f>
        <v>technology</v>
      </c>
      <c r="R654" s="10" t="str">
        <v>web</v>
      </c>
      <c r="S654" s="15">
        <f>(L654/86400)+DATE(1970,1,1)</f>
        <v>42587.208333333328</v>
      </c>
      <c r="T654" s="15">
        <f>(M654/86400)+DATE(1970,1,1)</f>
        <v>42630.208333333328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7">
        <f>(E655/D655)*100</f>
        <v>2338.833333333333</v>
      </c>
      <c r="G655" t="s">
        <v>20</v>
      </c>
      <c r="H655">
        <v>234</v>
      </c>
      <c r="I655" s="8">
        <f>IF(H655=0,0,E655/H655)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s="11" t="str" cm="1">
        <f t="array" ref="Q655:R655">_xlfn.TEXTSPLIT(P655,"/")</f>
        <v>technology</v>
      </c>
      <c r="R655" s="10" t="str">
        <v>web</v>
      </c>
      <c r="S655" s="15">
        <f>(L655/86400)+DATE(1970,1,1)</f>
        <v>42468.208333333328</v>
      </c>
      <c r="T655" s="15">
        <f>(M655/86400)+DATE(1970,1,1)</f>
        <v>42470.208333333328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7">
        <f>(E656/D656)*100</f>
        <v>508.38857142857148</v>
      </c>
      <c r="G656" t="s">
        <v>20</v>
      </c>
      <c r="H656">
        <v>3016</v>
      </c>
      <c r="I656" s="8">
        <f>IF(H656=0,0,E656/H656)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s="11" t="str" cm="1">
        <f t="array" ref="Q656:R656">_xlfn.TEXTSPLIT(P656,"/")</f>
        <v>music</v>
      </c>
      <c r="R656" s="10" t="str">
        <v>metal</v>
      </c>
      <c r="S656" s="15">
        <f>(L656/86400)+DATE(1970,1,1)</f>
        <v>42240.208333333328</v>
      </c>
      <c r="T656" s="15">
        <f>(M656/86400)+DATE(1970,1,1)</f>
        <v>42245.208333333328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7">
        <f>(E657/D657)*100</f>
        <v>191.47826086956522</v>
      </c>
      <c r="G657" t="s">
        <v>20</v>
      </c>
      <c r="H657">
        <v>264</v>
      </c>
      <c r="I657" s="8">
        <f>IF(H657=0,0,E657/H657)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s="11" t="str" cm="1">
        <f t="array" ref="Q657:R657">_xlfn.TEXTSPLIT(P657,"/")</f>
        <v>photography</v>
      </c>
      <c r="R657" s="10" t="str">
        <v>photography books</v>
      </c>
      <c r="S657" s="15">
        <f>(L657/86400)+DATE(1970,1,1)</f>
        <v>42796.25</v>
      </c>
      <c r="T657" s="15">
        <f>(M657/86400)+DATE(1970,1,1)</f>
        <v>42809.208333333328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7">
        <f>(E658/D658)*100</f>
        <v>42.127533783783782</v>
      </c>
      <c r="G658" t="s">
        <v>14</v>
      </c>
      <c r="H658">
        <v>504</v>
      </c>
      <c r="I658" s="8">
        <f>IF(H658=0,0,E658/H658)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s="11" t="str" cm="1">
        <f t="array" ref="Q658:R658">_xlfn.TEXTSPLIT(P658,"/")</f>
        <v>food</v>
      </c>
      <c r="R658" s="10" t="str">
        <v>food trucks</v>
      </c>
      <c r="S658" s="15">
        <f>(L658/86400)+DATE(1970,1,1)</f>
        <v>43097.25</v>
      </c>
      <c r="T658" s="15">
        <f>(M658/86400)+DATE(1970,1,1)</f>
        <v>43102.25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7">
        <f>(E659/D659)*100</f>
        <v>8.24</v>
      </c>
      <c r="G659" t="s">
        <v>14</v>
      </c>
      <c r="H659">
        <v>14</v>
      </c>
      <c r="I659" s="8">
        <f>IF(H659=0,0,E659/H659)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s="11" t="str" cm="1">
        <f t="array" ref="Q659:R659">_xlfn.TEXTSPLIT(P659,"/")</f>
        <v>film &amp; video</v>
      </c>
      <c r="R659" s="10" t="str">
        <v>science fiction</v>
      </c>
      <c r="S659" s="15">
        <f>(L659/86400)+DATE(1970,1,1)</f>
        <v>43096.25</v>
      </c>
      <c r="T659" s="15">
        <f>(M659/86400)+DATE(1970,1,1)</f>
        <v>43112.25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7">
        <f>(E660/D660)*100</f>
        <v>60.064638783269963</v>
      </c>
      <c r="G660" t="s">
        <v>74</v>
      </c>
      <c r="H660">
        <v>390</v>
      </c>
      <c r="I660" s="8">
        <f>IF(H660=0,0,E660/H660)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s="11" t="str" cm="1">
        <f t="array" ref="Q660:R660">_xlfn.TEXTSPLIT(P660,"/")</f>
        <v>music</v>
      </c>
      <c r="R660" s="10" t="str">
        <v>rock</v>
      </c>
      <c r="S660" s="15">
        <f>(L660/86400)+DATE(1970,1,1)</f>
        <v>42246.208333333328</v>
      </c>
      <c r="T660" s="15">
        <f>(M660/86400)+DATE(1970,1,1)</f>
        <v>42269.208333333328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7">
        <f>(E661/D661)*100</f>
        <v>47.232808616404313</v>
      </c>
      <c r="G661" t="s">
        <v>14</v>
      </c>
      <c r="H661">
        <v>750</v>
      </c>
      <c r="I661" s="8">
        <f>IF(H661=0,0,E661/H661)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s="11" t="str" cm="1">
        <f t="array" ref="Q661:R661">_xlfn.TEXTSPLIT(P661,"/")</f>
        <v>film &amp; video</v>
      </c>
      <c r="R661" s="10" t="str">
        <v>documentary</v>
      </c>
      <c r="S661" s="15">
        <f>(L661/86400)+DATE(1970,1,1)</f>
        <v>40570.25</v>
      </c>
      <c r="T661" s="15">
        <f>(M661/86400)+DATE(1970,1,1)</f>
        <v>40571.25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7">
        <f>(E662/D662)*100</f>
        <v>81.736263736263737</v>
      </c>
      <c r="G662" t="s">
        <v>14</v>
      </c>
      <c r="H662">
        <v>77</v>
      </c>
      <c r="I662" s="8">
        <f>IF(H662=0,0,E662/H662)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s="11" t="str" cm="1">
        <f t="array" ref="Q662:R662">_xlfn.TEXTSPLIT(P662,"/")</f>
        <v>theater</v>
      </c>
      <c r="R662" s="10" t="str">
        <v>plays</v>
      </c>
      <c r="S662" s="15">
        <f>(L662/86400)+DATE(1970,1,1)</f>
        <v>42237.208333333328</v>
      </c>
      <c r="T662" s="15">
        <f>(M662/86400)+DATE(1970,1,1)</f>
        <v>42246.208333333328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7">
        <f>(E663/D663)*100</f>
        <v>54.187265917603</v>
      </c>
      <c r="G663" t="s">
        <v>14</v>
      </c>
      <c r="H663">
        <v>752</v>
      </c>
      <c r="I663" s="8">
        <f>IF(H663=0,0,E663/H663)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s="11" t="str" cm="1">
        <f t="array" ref="Q663:R663">_xlfn.TEXTSPLIT(P663,"/")</f>
        <v>music</v>
      </c>
      <c r="R663" s="10" t="str">
        <v>jazz</v>
      </c>
      <c r="S663" s="15">
        <f>(L663/86400)+DATE(1970,1,1)</f>
        <v>40996.208333333336</v>
      </c>
      <c r="T663" s="15">
        <f>(M663/86400)+DATE(1970,1,1)</f>
        <v>41026.208333333336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7">
        <f>(E664/D664)*100</f>
        <v>97.868131868131869</v>
      </c>
      <c r="G664" t="s">
        <v>14</v>
      </c>
      <c r="H664">
        <v>131</v>
      </c>
      <c r="I664" s="8">
        <f>IF(H664=0,0,E664/H664)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s="11" t="str" cm="1">
        <f t="array" ref="Q664:R664">_xlfn.TEXTSPLIT(P664,"/")</f>
        <v>theater</v>
      </c>
      <c r="R664" s="10" t="str">
        <v>plays</v>
      </c>
      <c r="S664" s="15">
        <f>(L664/86400)+DATE(1970,1,1)</f>
        <v>43443.25</v>
      </c>
      <c r="T664" s="15">
        <f>(M664/86400)+DATE(1970,1,1)</f>
        <v>43447.25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7">
        <f>(E665/D665)*100</f>
        <v>77.239999999999995</v>
      </c>
      <c r="G665" t="s">
        <v>14</v>
      </c>
      <c r="H665">
        <v>87</v>
      </c>
      <c r="I665" s="8">
        <f>IF(H665=0,0,E665/H665)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s="11" t="str" cm="1">
        <f t="array" ref="Q665:R665">_xlfn.TEXTSPLIT(P665,"/")</f>
        <v>theater</v>
      </c>
      <c r="R665" s="10" t="str">
        <v>plays</v>
      </c>
      <c r="S665" s="15">
        <f>(L665/86400)+DATE(1970,1,1)</f>
        <v>40458.208333333336</v>
      </c>
      <c r="T665" s="15">
        <f>(M665/86400)+DATE(1970,1,1)</f>
        <v>40481.208333333336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7">
        <f>(E666/D666)*100</f>
        <v>33.464735516372798</v>
      </c>
      <c r="G666" t="s">
        <v>14</v>
      </c>
      <c r="H666">
        <v>1063</v>
      </c>
      <c r="I666" s="8">
        <f>IF(H666=0,0,E666/H666)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s="11" t="str" cm="1">
        <f t="array" ref="Q666:R666">_xlfn.TEXTSPLIT(P666,"/")</f>
        <v>music</v>
      </c>
      <c r="R666" s="10" t="str">
        <v>jazz</v>
      </c>
      <c r="S666" s="15">
        <f>(L666/86400)+DATE(1970,1,1)</f>
        <v>40959.25</v>
      </c>
      <c r="T666" s="15">
        <f>(M666/86400)+DATE(1970,1,1)</f>
        <v>40969.25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7">
        <f>(E667/D667)*100</f>
        <v>239.58823529411765</v>
      </c>
      <c r="G667" t="s">
        <v>20</v>
      </c>
      <c r="H667">
        <v>272</v>
      </c>
      <c r="I667" s="8">
        <f>IF(H667=0,0,E667/H667)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s="11" t="str" cm="1">
        <f t="array" ref="Q667:R667">_xlfn.TEXTSPLIT(P667,"/")</f>
        <v>film &amp; video</v>
      </c>
      <c r="R667" s="10" t="str">
        <v>documentary</v>
      </c>
      <c r="S667" s="15">
        <f>(L667/86400)+DATE(1970,1,1)</f>
        <v>40733.208333333336</v>
      </c>
      <c r="T667" s="15">
        <f>(M667/86400)+DATE(1970,1,1)</f>
        <v>40747.208333333336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7">
        <f>(E668/D668)*100</f>
        <v>64.032258064516128</v>
      </c>
      <c r="G668" t="s">
        <v>74</v>
      </c>
      <c r="H668">
        <v>25</v>
      </c>
      <c r="I668" s="8">
        <f>IF(H668=0,0,E668/H668)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s="11" t="str" cm="1">
        <f t="array" ref="Q668:R668">_xlfn.TEXTSPLIT(P668,"/")</f>
        <v>theater</v>
      </c>
      <c r="R668" s="10" t="str">
        <v>plays</v>
      </c>
      <c r="S668" s="15">
        <f>(L668/86400)+DATE(1970,1,1)</f>
        <v>41516.208333333336</v>
      </c>
      <c r="T668" s="15">
        <f>(M668/86400)+DATE(1970,1,1)</f>
        <v>41522.208333333336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7">
        <f>(E669/D669)*100</f>
        <v>176.15942028985506</v>
      </c>
      <c r="G669" t="s">
        <v>20</v>
      </c>
      <c r="H669">
        <v>419</v>
      </c>
      <c r="I669" s="8">
        <f>IF(H669=0,0,E669/H669)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s="11" t="str" cm="1">
        <f t="array" ref="Q669:R669">_xlfn.TEXTSPLIT(P669,"/")</f>
        <v>journalism</v>
      </c>
      <c r="R669" s="10" t="str">
        <v>audio</v>
      </c>
      <c r="S669" s="15">
        <f>(L669/86400)+DATE(1970,1,1)</f>
        <v>41892.208333333336</v>
      </c>
      <c r="T669" s="15">
        <f>(M669/86400)+DATE(1970,1,1)</f>
        <v>41901.208333333336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7">
        <f>(E670/D670)*100</f>
        <v>20.33818181818182</v>
      </c>
      <c r="G670" t="s">
        <v>14</v>
      </c>
      <c r="H670">
        <v>76</v>
      </c>
      <c r="I670" s="8">
        <f>IF(H670=0,0,E670/H670)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s="11" t="str" cm="1">
        <f t="array" ref="Q670:R670">_xlfn.TEXTSPLIT(P670,"/")</f>
        <v>theater</v>
      </c>
      <c r="R670" s="10" t="str">
        <v>plays</v>
      </c>
      <c r="S670" s="15">
        <f>(L670/86400)+DATE(1970,1,1)</f>
        <v>41122.208333333336</v>
      </c>
      <c r="T670" s="15">
        <f>(M670/86400)+DATE(1970,1,1)</f>
        <v>41134.208333333336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7">
        <f>(E671/D671)*100</f>
        <v>358.64754098360658</v>
      </c>
      <c r="G671" t="s">
        <v>20</v>
      </c>
      <c r="H671">
        <v>1621</v>
      </c>
      <c r="I671" s="8">
        <f>IF(H671=0,0,E671/H671)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s="11" t="str" cm="1">
        <f t="array" ref="Q671:R671">_xlfn.TEXTSPLIT(P671,"/")</f>
        <v>theater</v>
      </c>
      <c r="R671" s="10" t="str">
        <v>plays</v>
      </c>
      <c r="S671" s="15">
        <f>(L671/86400)+DATE(1970,1,1)</f>
        <v>42912.208333333328</v>
      </c>
      <c r="T671" s="15">
        <f>(M671/86400)+DATE(1970,1,1)</f>
        <v>42921.208333333328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7">
        <f>(E672/D672)*100</f>
        <v>468.85802469135803</v>
      </c>
      <c r="G672" t="s">
        <v>20</v>
      </c>
      <c r="H672">
        <v>1101</v>
      </c>
      <c r="I672" s="8">
        <f>IF(H672=0,0,E672/H672)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s="11" t="str" cm="1">
        <f t="array" ref="Q672:R672">_xlfn.TEXTSPLIT(P672,"/")</f>
        <v>music</v>
      </c>
      <c r="R672" s="10" t="str">
        <v>indie rock</v>
      </c>
      <c r="S672" s="15">
        <f>(L672/86400)+DATE(1970,1,1)</f>
        <v>42425.25</v>
      </c>
      <c r="T672" s="15">
        <f>(M672/86400)+DATE(1970,1,1)</f>
        <v>42437.25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7">
        <f>(E673/D673)*100</f>
        <v>122.05635245901641</v>
      </c>
      <c r="G673" t="s">
        <v>20</v>
      </c>
      <c r="H673">
        <v>1073</v>
      </c>
      <c r="I673" s="8">
        <f>IF(H673=0,0,E673/H673)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s="11" t="str" cm="1">
        <f t="array" ref="Q673:R673">_xlfn.TEXTSPLIT(P673,"/")</f>
        <v>theater</v>
      </c>
      <c r="R673" s="10" t="str">
        <v>plays</v>
      </c>
      <c r="S673" s="15">
        <f>(L673/86400)+DATE(1970,1,1)</f>
        <v>40390.208333333336</v>
      </c>
      <c r="T673" s="15">
        <f>(M673/86400)+DATE(1970,1,1)</f>
        <v>40394.208333333336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7">
        <f>(E674/D674)*100</f>
        <v>55.931783729156137</v>
      </c>
      <c r="G674" t="s">
        <v>14</v>
      </c>
      <c r="H674">
        <v>4428</v>
      </c>
      <c r="I674" s="8">
        <f>IF(H674=0,0,E674/H674)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s="11" t="str" cm="1">
        <f t="array" ref="Q674:R674">_xlfn.TEXTSPLIT(P674,"/")</f>
        <v>theater</v>
      </c>
      <c r="R674" s="10" t="str">
        <v>plays</v>
      </c>
      <c r="S674" s="15">
        <f>(L674/86400)+DATE(1970,1,1)</f>
        <v>43180.208333333328</v>
      </c>
      <c r="T674" s="15">
        <f>(M674/86400)+DATE(1970,1,1)</f>
        <v>43190.208333333328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7">
        <f>(E675/D675)*100</f>
        <v>43.660714285714285</v>
      </c>
      <c r="G675" t="s">
        <v>14</v>
      </c>
      <c r="H675">
        <v>58</v>
      </c>
      <c r="I675" s="8">
        <f>IF(H675=0,0,E675/H675)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s="11" t="str" cm="1">
        <f t="array" ref="Q675:R675">_xlfn.TEXTSPLIT(P675,"/")</f>
        <v>music</v>
      </c>
      <c r="R675" s="10" t="str">
        <v>indie rock</v>
      </c>
      <c r="S675" s="15">
        <f>(L675/86400)+DATE(1970,1,1)</f>
        <v>42475.208333333328</v>
      </c>
      <c r="T675" s="15">
        <f>(M675/86400)+DATE(1970,1,1)</f>
        <v>42496.208333333328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7">
        <f>(E676/D676)*100</f>
        <v>33.53837141183363</v>
      </c>
      <c r="G676" t="s">
        <v>74</v>
      </c>
      <c r="H676">
        <v>1218</v>
      </c>
      <c r="I676" s="8">
        <f>IF(H676=0,0,E676/H676)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s="11" t="str" cm="1">
        <f t="array" ref="Q676:R676">_xlfn.TEXTSPLIT(P676,"/")</f>
        <v>photography</v>
      </c>
      <c r="R676" s="10" t="str">
        <v>photography books</v>
      </c>
      <c r="S676" s="15">
        <f>(L676/86400)+DATE(1970,1,1)</f>
        <v>40774.208333333336</v>
      </c>
      <c r="T676" s="15">
        <f>(M676/86400)+DATE(1970,1,1)</f>
        <v>40821.208333333336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7">
        <f>(E677/D677)*100</f>
        <v>122.97938144329896</v>
      </c>
      <c r="G677" t="s">
        <v>20</v>
      </c>
      <c r="H677">
        <v>331</v>
      </c>
      <c r="I677" s="8">
        <f>IF(H677=0,0,E677/H677)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s="11" t="str" cm="1">
        <f t="array" ref="Q677:R677">_xlfn.TEXTSPLIT(P677,"/")</f>
        <v>journalism</v>
      </c>
      <c r="R677" s="10" t="str">
        <v>audio</v>
      </c>
      <c r="S677" s="15">
        <f>(L677/86400)+DATE(1970,1,1)</f>
        <v>43719.208333333328</v>
      </c>
      <c r="T677" s="15">
        <f>(M677/86400)+DATE(1970,1,1)</f>
        <v>43726.208333333328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7">
        <f>(E678/D678)*100</f>
        <v>189.74959871589084</v>
      </c>
      <c r="G678" t="s">
        <v>20</v>
      </c>
      <c r="H678">
        <v>1170</v>
      </c>
      <c r="I678" s="8">
        <f>IF(H678=0,0,E678/H678)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s="11" t="str" cm="1">
        <f t="array" ref="Q678:R678">_xlfn.TEXTSPLIT(P678,"/")</f>
        <v>photography</v>
      </c>
      <c r="R678" s="10" t="str">
        <v>photography books</v>
      </c>
      <c r="S678" s="15">
        <f>(L678/86400)+DATE(1970,1,1)</f>
        <v>41178.208333333336</v>
      </c>
      <c r="T678" s="15">
        <f>(M678/86400)+DATE(1970,1,1)</f>
        <v>41187.208333333336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7">
        <f>(E679/D679)*100</f>
        <v>83.622641509433961</v>
      </c>
      <c r="G679" t="s">
        <v>14</v>
      </c>
      <c r="H679">
        <v>111</v>
      </c>
      <c r="I679" s="8">
        <f>IF(H679=0,0,E679/H679)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s="11" t="str" cm="1">
        <f t="array" ref="Q679:R679">_xlfn.TEXTSPLIT(P679,"/")</f>
        <v>publishing</v>
      </c>
      <c r="R679" s="10" t="str">
        <v>fiction</v>
      </c>
      <c r="S679" s="15">
        <f>(L679/86400)+DATE(1970,1,1)</f>
        <v>42561.208333333328</v>
      </c>
      <c r="T679" s="15">
        <f>(M679/86400)+DATE(1970,1,1)</f>
        <v>42611.208333333328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7">
        <f>(E680/D680)*100</f>
        <v>17.968844221105527</v>
      </c>
      <c r="G680" t="s">
        <v>74</v>
      </c>
      <c r="H680">
        <v>215</v>
      </c>
      <c r="I680" s="8">
        <f>IF(H680=0,0,E680/H680)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s="11" t="str" cm="1">
        <f t="array" ref="Q680:R680">_xlfn.TEXTSPLIT(P680,"/")</f>
        <v>film &amp; video</v>
      </c>
      <c r="R680" s="10" t="str">
        <v>drama</v>
      </c>
      <c r="S680" s="15">
        <f>(L680/86400)+DATE(1970,1,1)</f>
        <v>43484.25</v>
      </c>
      <c r="T680" s="15">
        <f>(M680/86400)+DATE(1970,1,1)</f>
        <v>43486.25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7">
        <f>(E681/D681)*100</f>
        <v>1036.5</v>
      </c>
      <c r="G681" t="s">
        <v>20</v>
      </c>
      <c r="H681">
        <v>363</v>
      </c>
      <c r="I681" s="8">
        <f>IF(H681=0,0,E681/H681)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s="11" t="str" cm="1">
        <f t="array" ref="Q681:R681">_xlfn.TEXTSPLIT(P681,"/")</f>
        <v>food</v>
      </c>
      <c r="R681" s="10" t="str">
        <v>food trucks</v>
      </c>
      <c r="S681" s="15">
        <f>(L681/86400)+DATE(1970,1,1)</f>
        <v>43756.208333333328</v>
      </c>
      <c r="T681" s="15">
        <f>(M681/86400)+DATE(1970,1,1)</f>
        <v>43761.208333333328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7">
        <f>(E682/D682)*100</f>
        <v>97.405219780219781</v>
      </c>
      <c r="G682" t="s">
        <v>14</v>
      </c>
      <c r="H682">
        <v>2955</v>
      </c>
      <c r="I682" s="8">
        <f>IF(H682=0,0,E682/H682)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s="11" t="str" cm="1">
        <f t="array" ref="Q682:R682">_xlfn.TEXTSPLIT(P682,"/")</f>
        <v>games</v>
      </c>
      <c r="R682" s="10" t="str">
        <v>mobile games</v>
      </c>
      <c r="S682" s="15">
        <f>(L682/86400)+DATE(1970,1,1)</f>
        <v>43813.25</v>
      </c>
      <c r="T682" s="15">
        <f>(M682/86400)+DATE(1970,1,1)</f>
        <v>43815.25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7">
        <f>(E683/D683)*100</f>
        <v>86.386203150461711</v>
      </c>
      <c r="G683" t="s">
        <v>14</v>
      </c>
      <c r="H683">
        <v>1657</v>
      </c>
      <c r="I683" s="8">
        <f>IF(H683=0,0,E683/H683)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s="11" t="str" cm="1">
        <f t="array" ref="Q683:R683">_xlfn.TEXTSPLIT(P683,"/")</f>
        <v>theater</v>
      </c>
      <c r="R683" s="10" t="str">
        <v>plays</v>
      </c>
      <c r="S683" s="15">
        <f>(L683/86400)+DATE(1970,1,1)</f>
        <v>40898.25</v>
      </c>
      <c r="T683" s="15">
        <f>(M683/86400)+DATE(1970,1,1)</f>
        <v>40904.25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7">
        <f>(E684/D684)*100</f>
        <v>150.16666666666666</v>
      </c>
      <c r="G684" t="s">
        <v>20</v>
      </c>
      <c r="H684">
        <v>103</v>
      </c>
      <c r="I684" s="8">
        <f>IF(H684=0,0,E684/H684)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s="11" t="str" cm="1">
        <f t="array" ref="Q684:R684">_xlfn.TEXTSPLIT(P684,"/")</f>
        <v>theater</v>
      </c>
      <c r="R684" s="10" t="str">
        <v>plays</v>
      </c>
      <c r="S684" s="15">
        <f>(L684/86400)+DATE(1970,1,1)</f>
        <v>41619.25</v>
      </c>
      <c r="T684" s="15">
        <f>(M684/86400)+DATE(1970,1,1)</f>
        <v>41628.25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7">
        <f>(E685/D685)*100</f>
        <v>358.43478260869563</v>
      </c>
      <c r="G685" t="s">
        <v>20</v>
      </c>
      <c r="H685">
        <v>147</v>
      </c>
      <c r="I685" s="8">
        <f>IF(H685=0,0,E685/H685)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s="11" t="str" cm="1">
        <f t="array" ref="Q685:R685">_xlfn.TEXTSPLIT(P685,"/")</f>
        <v>theater</v>
      </c>
      <c r="R685" s="10" t="str">
        <v>plays</v>
      </c>
      <c r="S685" s="15">
        <f>(L685/86400)+DATE(1970,1,1)</f>
        <v>43359.208333333328</v>
      </c>
      <c r="T685" s="15">
        <f>(M685/86400)+DATE(1970,1,1)</f>
        <v>43361.208333333328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7">
        <f>(E686/D686)*100</f>
        <v>542.85714285714289</v>
      </c>
      <c r="G686" t="s">
        <v>20</v>
      </c>
      <c r="H686">
        <v>110</v>
      </c>
      <c r="I686" s="8">
        <f>IF(H686=0,0,E686/H686)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s="11" t="str" cm="1">
        <f t="array" ref="Q686:R686">_xlfn.TEXTSPLIT(P686,"/")</f>
        <v>publishing</v>
      </c>
      <c r="R686" s="10" t="str">
        <v>nonfiction</v>
      </c>
      <c r="S686" s="15">
        <f>(L686/86400)+DATE(1970,1,1)</f>
        <v>40358.208333333336</v>
      </c>
      <c r="T686" s="15">
        <f>(M686/86400)+DATE(1970,1,1)</f>
        <v>40378.208333333336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7">
        <f>(E687/D687)*100</f>
        <v>67.500714285714281</v>
      </c>
      <c r="G687" t="s">
        <v>14</v>
      </c>
      <c r="H687">
        <v>926</v>
      </c>
      <c r="I687" s="8">
        <f>IF(H687=0,0,E687/H687)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s="11" t="str" cm="1">
        <f t="array" ref="Q687:R687">_xlfn.TEXTSPLIT(P687,"/")</f>
        <v>theater</v>
      </c>
      <c r="R687" s="10" t="str">
        <v>plays</v>
      </c>
      <c r="S687" s="15">
        <f>(L687/86400)+DATE(1970,1,1)</f>
        <v>42239.208333333328</v>
      </c>
      <c r="T687" s="15">
        <f>(M687/86400)+DATE(1970,1,1)</f>
        <v>42263.208333333328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7">
        <f>(E688/D688)*100</f>
        <v>191.74666666666667</v>
      </c>
      <c r="G688" t="s">
        <v>20</v>
      </c>
      <c r="H688">
        <v>134</v>
      </c>
      <c r="I688" s="8">
        <f>IF(H688=0,0,E688/H688)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s="11" t="str" cm="1">
        <f t="array" ref="Q688:R688">_xlfn.TEXTSPLIT(P688,"/")</f>
        <v>technology</v>
      </c>
      <c r="R688" s="10" t="str">
        <v>wearables</v>
      </c>
      <c r="S688" s="15">
        <f>(L688/86400)+DATE(1970,1,1)</f>
        <v>43186.208333333328</v>
      </c>
      <c r="T688" s="15">
        <f>(M688/86400)+DATE(1970,1,1)</f>
        <v>43197.208333333328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7">
        <f>(E689/D689)*100</f>
        <v>932</v>
      </c>
      <c r="G689" t="s">
        <v>20</v>
      </c>
      <c r="H689">
        <v>269</v>
      </c>
      <c r="I689" s="8">
        <f>IF(H689=0,0,E689/H689)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s="11" t="str" cm="1">
        <f t="array" ref="Q689:R689">_xlfn.TEXTSPLIT(P689,"/")</f>
        <v>theater</v>
      </c>
      <c r="R689" s="10" t="str">
        <v>plays</v>
      </c>
      <c r="S689" s="15">
        <f>(L689/86400)+DATE(1970,1,1)</f>
        <v>42806.25</v>
      </c>
      <c r="T689" s="15">
        <f>(M689/86400)+DATE(1970,1,1)</f>
        <v>42809.208333333328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7">
        <f>(E690/D690)*100</f>
        <v>429.27586206896552</v>
      </c>
      <c r="G690" t="s">
        <v>20</v>
      </c>
      <c r="H690">
        <v>175</v>
      </c>
      <c r="I690" s="8">
        <f>IF(H690=0,0,E690/H690)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s="11" t="str" cm="1">
        <f t="array" ref="Q690:R690">_xlfn.TEXTSPLIT(P690,"/")</f>
        <v>film &amp; video</v>
      </c>
      <c r="R690" s="10" t="str">
        <v>television</v>
      </c>
      <c r="S690" s="15">
        <f>(L690/86400)+DATE(1970,1,1)</f>
        <v>43475.25</v>
      </c>
      <c r="T690" s="15">
        <f>(M690/86400)+DATE(1970,1,1)</f>
        <v>43491.25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7">
        <f>(E691/D691)*100</f>
        <v>100.65753424657535</v>
      </c>
      <c r="G691" t="s">
        <v>20</v>
      </c>
      <c r="H691">
        <v>69</v>
      </c>
      <c r="I691" s="8">
        <f>IF(H691=0,0,E691/H691)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s="11" t="str" cm="1">
        <f t="array" ref="Q691:R691">_xlfn.TEXTSPLIT(P691,"/")</f>
        <v>technology</v>
      </c>
      <c r="R691" s="10" t="str">
        <v>web</v>
      </c>
      <c r="S691" s="15">
        <f>(L691/86400)+DATE(1970,1,1)</f>
        <v>41576.208333333336</v>
      </c>
      <c r="T691" s="15">
        <f>(M691/86400)+DATE(1970,1,1)</f>
        <v>41588.25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7">
        <f>(E692/D692)*100</f>
        <v>226.61111111111109</v>
      </c>
      <c r="G692" t="s">
        <v>20</v>
      </c>
      <c r="H692">
        <v>190</v>
      </c>
      <c r="I692" s="8">
        <f>IF(H692=0,0,E692/H692)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s="11" t="str" cm="1">
        <f t="array" ref="Q692:R692">_xlfn.TEXTSPLIT(P692,"/")</f>
        <v>film &amp; video</v>
      </c>
      <c r="R692" s="10" t="str">
        <v>documentary</v>
      </c>
      <c r="S692" s="15">
        <f>(L692/86400)+DATE(1970,1,1)</f>
        <v>40874.25</v>
      </c>
      <c r="T692" s="15">
        <f>(M692/86400)+DATE(1970,1,1)</f>
        <v>40880.25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7">
        <f>(E693/D693)*100</f>
        <v>142.38</v>
      </c>
      <c r="G693" t="s">
        <v>20</v>
      </c>
      <c r="H693">
        <v>237</v>
      </c>
      <c r="I693" s="8">
        <f>IF(H693=0,0,E693/H693)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s="11" t="str" cm="1">
        <f t="array" ref="Q693:R693">_xlfn.TEXTSPLIT(P693,"/")</f>
        <v>film &amp; video</v>
      </c>
      <c r="R693" s="10" t="str">
        <v>documentary</v>
      </c>
      <c r="S693" s="15">
        <f>(L693/86400)+DATE(1970,1,1)</f>
        <v>41185.208333333336</v>
      </c>
      <c r="T693" s="15">
        <f>(M693/86400)+DATE(1970,1,1)</f>
        <v>41202.208333333336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7">
        <f>(E694/D694)*100</f>
        <v>90.633333333333326</v>
      </c>
      <c r="G694" t="s">
        <v>14</v>
      </c>
      <c r="H694">
        <v>77</v>
      </c>
      <c r="I694" s="8">
        <f>IF(H694=0,0,E694/H694)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s="11" t="str" cm="1">
        <f t="array" ref="Q694:R694">_xlfn.TEXTSPLIT(P694,"/")</f>
        <v>music</v>
      </c>
      <c r="R694" s="10" t="str">
        <v>rock</v>
      </c>
      <c r="S694" s="15">
        <f>(L694/86400)+DATE(1970,1,1)</f>
        <v>43655.208333333328</v>
      </c>
      <c r="T694" s="15">
        <f>(M694/86400)+DATE(1970,1,1)</f>
        <v>43673.208333333328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7">
        <f>(E695/D695)*100</f>
        <v>63.966740576496676</v>
      </c>
      <c r="G695" t="s">
        <v>14</v>
      </c>
      <c r="H695">
        <v>1748</v>
      </c>
      <c r="I695" s="8">
        <f>IF(H695=0,0,E695/H695)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s="11" t="str" cm="1">
        <f t="array" ref="Q695:R695">_xlfn.TEXTSPLIT(P695,"/")</f>
        <v>theater</v>
      </c>
      <c r="R695" s="10" t="str">
        <v>plays</v>
      </c>
      <c r="S695" s="15">
        <f>(L695/86400)+DATE(1970,1,1)</f>
        <v>43025.208333333328</v>
      </c>
      <c r="T695" s="15">
        <f>(M695/86400)+DATE(1970,1,1)</f>
        <v>43042.208333333328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7">
        <f>(E696/D696)*100</f>
        <v>84.131868131868131</v>
      </c>
      <c r="G696" t="s">
        <v>14</v>
      </c>
      <c r="H696">
        <v>79</v>
      </c>
      <c r="I696" s="8">
        <f>IF(H696=0,0,E696/H696)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s="11" t="str" cm="1">
        <f t="array" ref="Q696:R696">_xlfn.TEXTSPLIT(P696,"/")</f>
        <v>theater</v>
      </c>
      <c r="R696" s="10" t="str">
        <v>plays</v>
      </c>
      <c r="S696" s="15">
        <f>(L696/86400)+DATE(1970,1,1)</f>
        <v>43066.25</v>
      </c>
      <c r="T696" s="15">
        <f>(M696/86400)+DATE(1970,1,1)</f>
        <v>43103.25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7">
        <f>(E697/D697)*100</f>
        <v>133.93478260869566</v>
      </c>
      <c r="G697" t="s">
        <v>20</v>
      </c>
      <c r="H697">
        <v>196</v>
      </c>
      <c r="I697" s="8">
        <f>IF(H697=0,0,E697/H697)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s="11" t="str" cm="1">
        <f t="array" ref="Q697:R697">_xlfn.TEXTSPLIT(P697,"/")</f>
        <v>music</v>
      </c>
      <c r="R697" s="10" t="str">
        <v>rock</v>
      </c>
      <c r="S697" s="15">
        <f>(L697/86400)+DATE(1970,1,1)</f>
        <v>42322.25</v>
      </c>
      <c r="T697" s="15">
        <f>(M697/86400)+DATE(1970,1,1)</f>
        <v>42338.25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7">
        <f>(E698/D698)*100</f>
        <v>59.042047531992694</v>
      </c>
      <c r="G698" t="s">
        <v>14</v>
      </c>
      <c r="H698">
        <v>889</v>
      </c>
      <c r="I698" s="8">
        <f>IF(H698=0,0,E698/H698)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s="11" t="str" cm="1">
        <f t="array" ref="Q698:R698">_xlfn.TEXTSPLIT(P698,"/")</f>
        <v>theater</v>
      </c>
      <c r="R698" s="10" t="str">
        <v>plays</v>
      </c>
      <c r="S698" s="15">
        <f>(L698/86400)+DATE(1970,1,1)</f>
        <v>42114.208333333328</v>
      </c>
      <c r="T698" s="15">
        <f>(M698/86400)+DATE(1970,1,1)</f>
        <v>42115.208333333328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7">
        <f>(E699/D699)*100</f>
        <v>152.80062063615205</v>
      </c>
      <c r="G699" t="s">
        <v>20</v>
      </c>
      <c r="H699">
        <v>7295</v>
      </c>
      <c r="I699" s="8">
        <f>IF(H699=0,0,E699/H699)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s="11" t="str" cm="1">
        <f t="array" ref="Q699:R699">_xlfn.TEXTSPLIT(P699,"/")</f>
        <v>music</v>
      </c>
      <c r="R699" s="10" t="str">
        <v>electric music</v>
      </c>
      <c r="S699" s="15">
        <f>(L699/86400)+DATE(1970,1,1)</f>
        <v>43190.208333333328</v>
      </c>
      <c r="T699" s="15">
        <f>(M699/86400)+DATE(1970,1,1)</f>
        <v>43192.208333333328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7">
        <f>(E700/D700)*100</f>
        <v>446.69121140142522</v>
      </c>
      <c r="G700" t="s">
        <v>20</v>
      </c>
      <c r="H700">
        <v>2893</v>
      </c>
      <c r="I700" s="8">
        <f>IF(H700=0,0,E700/H700)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s="11" t="str" cm="1">
        <f t="array" ref="Q700:R700">_xlfn.TEXTSPLIT(P700,"/")</f>
        <v>technology</v>
      </c>
      <c r="R700" s="10" t="str">
        <v>wearables</v>
      </c>
      <c r="S700" s="15">
        <f>(L700/86400)+DATE(1970,1,1)</f>
        <v>40871.25</v>
      </c>
      <c r="T700" s="15">
        <f>(M700/86400)+DATE(1970,1,1)</f>
        <v>40885.25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7">
        <f>(E701/D701)*100</f>
        <v>84.391891891891888</v>
      </c>
      <c r="G701" t="s">
        <v>14</v>
      </c>
      <c r="H701">
        <v>56</v>
      </c>
      <c r="I701" s="8">
        <f>IF(H701=0,0,E701/H701)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s="11" t="str" cm="1">
        <f t="array" ref="Q701:R701">_xlfn.TEXTSPLIT(P701,"/")</f>
        <v>film &amp; video</v>
      </c>
      <c r="R701" s="10" t="str">
        <v>drama</v>
      </c>
      <c r="S701" s="15">
        <f>(L701/86400)+DATE(1970,1,1)</f>
        <v>43641.208333333328</v>
      </c>
      <c r="T701" s="15">
        <f>(M701/86400)+DATE(1970,1,1)</f>
        <v>43642.208333333328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7">
        <f>(E702/D702)*100</f>
        <v>3</v>
      </c>
      <c r="G702" t="s">
        <v>14</v>
      </c>
      <c r="H702">
        <v>1</v>
      </c>
      <c r="I702" s="8">
        <f>IF(H702=0,0,E702/H702)</f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s="11" t="str" cm="1">
        <f t="array" ref="Q702:R702">_xlfn.TEXTSPLIT(P702,"/")</f>
        <v>technology</v>
      </c>
      <c r="R702" s="10" t="str">
        <v>wearables</v>
      </c>
      <c r="S702" s="15">
        <f>(L702/86400)+DATE(1970,1,1)</f>
        <v>40203.25</v>
      </c>
      <c r="T702" s="15">
        <f>(M702/86400)+DATE(1970,1,1)</f>
        <v>40218.25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7">
        <f>(E703/D703)*100</f>
        <v>175.02692307692308</v>
      </c>
      <c r="G703" t="s">
        <v>20</v>
      </c>
      <c r="H703">
        <v>820</v>
      </c>
      <c r="I703" s="8">
        <f>IF(H703=0,0,E703/H703)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s="11" t="str" cm="1">
        <f t="array" ref="Q703:R703">_xlfn.TEXTSPLIT(P703,"/")</f>
        <v>theater</v>
      </c>
      <c r="R703" s="10" t="str">
        <v>plays</v>
      </c>
      <c r="S703" s="15">
        <f>(L703/86400)+DATE(1970,1,1)</f>
        <v>40629.208333333336</v>
      </c>
      <c r="T703" s="15">
        <f>(M703/86400)+DATE(1970,1,1)</f>
        <v>40636.208333333336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7">
        <f>(E704/D704)*100</f>
        <v>54.137931034482754</v>
      </c>
      <c r="G704" t="s">
        <v>14</v>
      </c>
      <c r="H704">
        <v>83</v>
      </c>
      <c r="I704" s="8">
        <f>IF(H704=0,0,E704/H704)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s="11" t="str" cm="1">
        <f t="array" ref="Q704:R704">_xlfn.TEXTSPLIT(P704,"/")</f>
        <v>technology</v>
      </c>
      <c r="R704" s="10" t="str">
        <v>wearables</v>
      </c>
      <c r="S704" s="15">
        <f>(L704/86400)+DATE(1970,1,1)</f>
        <v>41477.208333333336</v>
      </c>
      <c r="T704" s="15">
        <f>(M704/86400)+DATE(1970,1,1)</f>
        <v>41482.208333333336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7">
        <f>(E705/D705)*100</f>
        <v>311.87381703470032</v>
      </c>
      <c r="G705" t="s">
        <v>20</v>
      </c>
      <c r="H705">
        <v>2038</v>
      </c>
      <c r="I705" s="8">
        <f>IF(H705=0,0,E705/H705)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s="11" t="str" cm="1">
        <f t="array" ref="Q705:R705">_xlfn.TEXTSPLIT(P705,"/")</f>
        <v>publishing</v>
      </c>
      <c r="R705" s="10" t="str">
        <v>translations</v>
      </c>
      <c r="S705" s="15">
        <f>(L705/86400)+DATE(1970,1,1)</f>
        <v>41020.208333333336</v>
      </c>
      <c r="T705" s="15">
        <f>(M705/86400)+DATE(1970,1,1)</f>
        <v>41037.208333333336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7">
        <f>(E706/D706)*100</f>
        <v>122.78160919540231</v>
      </c>
      <c r="G706" t="s">
        <v>20</v>
      </c>
      <c r="H706">
        <v>116</v>
      </c>
      <c r="I706" s="8">
        <f>IF(H706=0,0,E706/H706)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s="11" t="str" cm="1">
        <f t="array" ref="Q706:R706">_xlfn.TEXTSPLIT(P706,"/")</f>
        <v>film &amp; video</v>
      </c>
      <c r="R706" s="10" t="str">
        <v>animation</v>
      </c>
      <c r="S706" s="15">
        <f>(L706/86400)+DATE(1970,1,1)</f>
        <v>42555.208333333328</v>
      </c>
      <c r="T706" s="15">
        <f>(M706/86400)+DATE(1970,1,1)</f>
        <v>42570.208333333328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7">
        <f>(E707/D707)*100</f>
        <v>99.026517383618156</v>
      </c>
      <c r="G707" t="s">
        <v>14</v>
      </c>
      <c r="H707">
        <v>2025</v>
      </c>
      <c r="I707" s="8">
        <f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s="11" t="str" cm="1">
        <f t="array" ref="Q707:R707">_xlfn.TEXTSPLIT(P707,"/")</f>
        <v>publishing</v>
      </c>
      <c r="R707" s="10" t="str">
        <v>nonfiction</v>
      </c>
      <c r="S707" s="15">
        <f>(L707/86400)+DATE(1970,1,1)</f>
        <v>41619.25</v>
      </c>
      <c r="T707" s="15">
        <f>(M707/86400)+DATE(1970,1,1)</f>
        <v>41623.25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7">
        <f>(E708/D708)*100</f>
        <v>127.84686346863469</v>
      </c>
      <c r="G708" t="s">
        <v>20</v>
      </c>
      <c r="H708">
        <v>1345</v>
      </c>
      <c r="I708" s="8">
        <f>IF(H708=0,0,E708/H708)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s="11" t="str" cm="1">
        <f t="array" ref="Q708:R708">_xlfn.TEXTSPLIT(P708,"/")</f>
        <v>technology</v>
      </c>
      <c r="R708" s="10" t="str">
        <v>web</v>
      </c>
      <c r="S708" s="15">
        <f>(L708/86400)+DATE(1970,1,1)</f>
        <v>43471.25</v>
      </c>
      <c r="T708" s="15">
        <f>(M708/86400)+DATE(1970,1,1)</f>
        <v>43479.25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7">
        <f>(E709/D709)*100</f>
        <v>158.61643835616439</v>
      </c>
      <c r="G709" t="s">
        <v>20</v>
      </c>
      <c r="H709">
        <v>168</v>
      </c>
      <c r="I709" s="8">
        <f>IF(H709=0,0,E709/H709)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s="11" t="str" cm="1">
        <f t="array" ref="Q709:R709">_xlfn.TEXTSPLIT(P709,"/")</f>
        <v>film &amp; video</v>
      </c>
      <c r="R709" s="10" t="str">
        <v>drama</v>
      </c>
      <c r="S709" s="15">
        <f>(L709/86400)+DATE(1970,1,1)</f>
        <v>43442.25</v>
      </c>
      <c r="T709" s="15">
        <f>(M709/86400)+DATE(1970,1,1)</f>
        <v>43478.25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7">
        <f>(E710/D710)*100</f>
        <v>707.05882352941171</v>
      </c>
      <c r="G710" t="s">
        <v>20</v>
      </c>
      <c r="H710">
        <v>137</v>
      </c>
      <c r="I710" s="8">
        <f>IF(H710=0,0,E710/H710)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s="11" t="str" cm="1">
        <f t="array" ref="Q710:R710">_xlfn.TEXTSPLIT(P710,"/")</f>
        <v>theater</v>
      </c>
      <c r="R710" s="10" t="str">
        <v>plays</v>
      </c>
      <c r="S710" s="15">
        <f>(L710/86400)+DATE(1970,1,1)</f>
        <v>42877.208333333328</v>
      </c>
      <c r="T710" s="15">
        <f>(M710/86400)+DATE(1970,1,1)</f>
        <v>42887.208333333328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7">
        <f>(E711/D711)*100</f>
        <v>142.38775510204081</v>
      </c>
      <c r="G711" t="s">
        <v>20</v>
      </c>
      <c r="H711">
        <v>186</v>
      </c>
      <c r="I711" s="8">
        <f>IF(H711=0,0,E711/H711)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s="11" t="str" cm="1">
        <f t="array" ref="Q711:R711">_xlfn.TEXTSPLIT(P711,"/")</f>
        <v>theater</v>
      </c>
      <c r="R711" s="10" t="str">
        <v>plays</v>
      </c>
      <c r="S711" s="15">
        <f>(L711/86400)+DATE(1970,1,1)</f>
        <v>41018.208333333336</v>
      </c>
      <c r="T711" s="15">
        <f>(M711/86400)+DATE(1970,1,1)</f>
        <v>41025.208333333336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7">
        <f>(E712/D712)*100</f>
        <v>147.86046511627907</v>
      </c>
      <c r="G712" t="s">
        <v>20</v>
      </c>
      <c r="H712">
        <v>125</v>
      </c>
      <c r="I712" s="8">
        <f>IF(H712=0,0,E712/H712)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s="11" t="str" cm="1">
        <f t="array" ref="Q712:R712">_xlfn.TEXTSPLIT(P712,"/")</f>
        <v>theater</v>
      </c>
      <c r="R712" s="10" t="str">
        <v>plays</v>
      </c>
      <c r="S712" s="15">
        <f>(L712/86400)+DATE(1970,1,1)</f>
        <v>43295.208333333328</v>
      </c>
      <c r="T712" s="15">
        <f>(M712/86400)+DATE(1970,1,1)</f>
        <v>43302.208333333328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7">
        <f>(E713/D713)*100</f>
        <v>20.322580645161288</v>
      </c>
      <c r="G713" t="s">
        <v>14</v>
      </c>
      <c r="H713">
        <v>14</v>
      </c>
      <c r="I713" s="8">
        <f>IF(H713=0,0,E713/H713)</f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s="11" t="str" cm="1">
        <f t="array" ref="Q713:R713">_xlfn.TEXTSPLIT(P713,"/")</f>
        <v>theater</v>
      </c>
      <c r="R713" s="10" t="str">
        <v>plays</v>
      </c>
      <c r="S713" s="15">
        <f>(L713/86400)+DATE(1970,1,1)</f>
        <v>42393.25</v>
      </c>
      <c r="T713" s="15">
        <f>(M713/86400)+DATE(1970,1,1)</f>
        <v>42395.25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7">
        <f>(E714/D714)*100</f>
        <v>1840.625</v>
      </c>
      <c r="G714" t="s">
        <v>20</v>
      </c>
      <c r="H714">
        <v>202</v>
      </c>
      <c r="I714" s="8">
        <f>IF(H714=0,0,E714/H714)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s="11" t="str" cm="1">
        <f t="array" ref="Q714:R714">_xlfn.TEXTSPLIT(P714,"/")</f>
        <v>theater</v>
      </c>
      <c r="R714" s="10" t="str">
        <v>plays</v>
      </c>
      <c r="S714" s="15">
        <f>(L714/86400)+DATE(1970,1,1)</f>
        <v>42559.208333333328</v>
      </c>
      <c r="T714" s="15">
        <f>(M714/86400)+DATE(1970,1,1)</f>
        <v>42600.208333333328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7">
        <f>(E715/D715)*100</f>
        <v>161.94202898550725</v>
      </c>
      <c r="G715" t="s">
        <v>20</v>
      </c>
      <c r="H715">
        <v>103</v>
      </c>
      <c r="I715" s="8">
        <f>IF(H715=0,0,E715/H715)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s="11" t="str" cm="1">
        <f t="array" ref="Q715:R715">_xlfn.TEXTSPLIT(P715,"/")</f>
        <v>publishing</v>
      </c>
      <c r="R715" s="10" t="str">
        <v>radio &amp; podcasts</v>
      </c>
      <c r="S715" s="15">
        <f>(L715/86400)+DATE(1970,1,1)</f>
        <v>42604.208333333328</v>
      </c>
      <c r="T715" s="15">
        <f>(M715/86400)+DATE(1970,1,1)</f>
        <v>42616.208333333328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7">
        <f>(E716/D716)*100</f>
        <v>472.82077922077923</v>
      </c>
      <c r="G716" t="s">
        <v>20</v>
      </c>
      <c r="H716">
        <v>1785</v>
      </c>
      <c r="I716" s="8">
        <f>IF(H716=0,0,E716/H716)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s="11" t="str" cm="1">
        <f t="array" ref="Q716:R716">_xlfn.TEXTSPLIT(P716,"/")</f>
        <v>music</v>
      </c>
      <c r="R716" s="10" t="str">
        <v>rock</v>
      </c>
      <c r="S716" s="15">
        <f>(L716/86400)+DATE(1970,1,1)</f>
        <v>41870.208333333336</v>
      </c>
      <c r="T716" s="15">
        <f>(M716/86400)+DATE(1970,1,1)</f>
        <v>41871.208333333336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7">
        <f>(E717/D717)*100</f>
        <v>24.466101694915253</v>
      </c>
      <c r="G717" t="s">
        <v>14</v>
      </c>
      <c r="H717">
        <v>656</v>
      </c>
      <c r="I717" s="8">
        <f>IF(H717=0,0,E717/H717)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s="11" t="str" cm="1">
        <f t="array" ref="Q717:R717">_xlfn.TEXTSPLIT(P717,"/")</f>
        <v>games</v>
      </c>
      <c r="R717" s="10" t="str">
        <v>mobile games</v>
      </c>
      <c r="S717" s="15">
        <f>(L717/86400)+DATE(1970,1,1)</f>
        <v>40397.208333333336</v>
      </c>
      <c r="T717" s="15">
        <f>(M717/86400)+DATE(1970,1,1)</f>
        <v>40402.208333333336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7">
        <f>(E718/D718)*100</f>
        <v>517.65</v>
      </c>
      <c r="G718" t="s">
        <v>20</v>
      </c>
      <c r="H718">
        <v>157</v>
      </c>
      <c r="I718" s="8">
        <f>IF(H718=0,0,E718/H718)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s="11" t="str" cm="1">
        <f t="array" ref="Q718:R718">_xlfn.TEXTSPLIT(P718,"/")</f>
        <v>theater</v>
      </c>
      <c r="R718" s="10" t="str">
        <v>plays</v>
      </c>
      <c r="S718" s="15">
        <f>(L718/86400)+DATE(1970,1,1)</f>
        <v>41465.208333333336</v>
      </c>
      <c r="T718" s="15">
        <f>(M718/86400)+DATE(1970,1,1)</f>
        <v>41493.208333333336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7">
        <f>(E719/D719)*100</f>
        <v>247.64285714285714</v>
      </c>
      <c r="G719" t="s">
        <v>20</v>
      </c>
      <c r="H719">
        <v>555</v>
      </c>
      <c r="I719" s="8">
        <f>IF(H719=0,0,E719/H719)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s="11" t="str" cm="1">
        <f t="array" ref="Q719:R719">_xlfn.TEXTSPLIT(P719,"/")</f>
        <v>film &amp; video</v>
      </c>
      <c r="R719" s="10" t="str">
        <v>documentary</v>
      </c>
      <c r="S719" s="15">
        <f>(L719/86400)+DATE(1970,1,1)</f>
        <v>40777.208333333336</v>
      </c>
      <c r="T719" s="15">
        <f>(M719/86400)+DATE(1970,1,1)</f>
        <v>40798.208333333336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7">
        <f>(E720/D720)*100</f>
        <v>100.20481927710843</v>
      </c>
      <c r="G720" t="s">
        <v>20</v>
      </c>
      <c r="H720">
        <v>297</v>
      </c>
      <c r="I720" s="8">
        <f>IF(H720=0,0,E720/H720)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s="11" t="str" cm="1">
        <f t="array" ref="Q720:R720">_xlfn.TEXTSPLIT(P720,"/")</f>
        <v>technology</v>
      </c>
      <c r="R720" s="10" t="str">
        <v>wearables</v>
      </c>
      <c r="S720" s="15">
        <f>(L720/86400)+DATE(1970,1,1)</f>
        <v>41442.208333333336</v>
      </c>
      <c r="T720" s="15">
        <f>(M720/86400)+DATE(1970,1,1)</f>
        <v>41468.208333333336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7">
        <f>(E721/D721)*100</f>
        <v>153</v>
      </c>
      <c r="G721" t="s">
        <v>20</v>
      </c>
      <c r="H721">
        <v>123</v>
      </c>
      <c r="I721" s="8">
        <f>IF(H721=0,0,E721/H721)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s="11" t="str" cm="1">
        <f t="array" ref="Q721:R721">_xlfn.TEXTSPLIT(P721,"/")</f>
        <v>publishing</v>
      </c>
      <c r="R721" s="10" t="str">
        <v>fiction</v>
      </c>
      <c r="S721" s="15">
        <f>(L721/86400)+DATE(1970,1,1)</f>
        <v>41058.208333333336</v>
      </c>
      <c r="T721" s="15">
        <f>(M721/86400)+DATE(1970,1,1)</f>
        <v>41069.208333333336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7">
        <f>(E722/D722)*100</f>
        <v>37.091954022988503</v>
      </c>
      <c r="G722" t="s">
        <v>74</v>
      </c>
      <c r="H722">
        <v>38</v>
      </c>
      <c r="I722" s="8">
        <f>IF(H722=0,0,E722/H722)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s="11" t="str" cm="1">
        <f t="array" ref="Q722:R722">_xlfn.TEXTSPLIT(P722,"/")</f>
        <v>theater</v>
      </c>
      <c r="R722" s="10" t="str">
        <v>plays</v>
      </c>
      <c r="S722" s="15">
        <f>(L722/86400)+DATE(1970,1,1)</f>
        <v>43152.25</v>
      </c>
      <c r="T722" s="15">
        <f>(M722/86400)+DATE(1970,1,1)</f>
        <v>43166.25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7">
        <f>(E723/D723)*100</f>
        <v>4.392394822006473</v>
      </c>
      <c r="G723" t="s">
        <v>74</v>
      </c>
      <c r="H723">
        <v>60</v>
      </c>
      <c r="I723" s="8">
        <f>IF(H723=0,0,E723/H723)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s="11" t="str" cm="1">
        <f t="array" ref="Q723:R723">_xlfn.TEXTSPLIT(P723,"/")</f>
        <v>music</v>
      </c>
      <c r="R723" s="10" t="str">
        <v>rock</v>
      </c>
      <c r="S723" s="15">
        <f>(L723/86400)+DATE(1970,1,1)</f>
        <v>43194.208333333328</v>
      </c>
      <c r="T723" s="15">
        <f>(M723/86400)+DATE(1970,1,1)</f>
        <v>43200.208333333328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7">
        <f>(E724/D724)*100</f>
        <v>156.50721649484535</v>
      </c>
      <c r="G724" t="s">
        <v>20</v>
      </c>
      <c r="H724">
        <v>3036</v>
      </c>
      <c r="I724" s="8">
        <f>IF(H724=0,0,E724/H724)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s="11" t="str" cm="1">
        <f t="array" ref="Q724:R724">_xlfn.TEXTSPLIT(P724,"/")</f>
        <v>film &amp; video</v>
      </c>
      <c r="R724" s="10" t="str">
        <v>documentary</v>
      </c>
      <c r="S724" s="15">
        <f>(L724/86400)+DATE(1970,1,1)</f>
        <v>43045.25</v>
      </c>
      <c r="T724" s="15">
        <f>(M724/86400)+DATE(1970,1,1)</f>
        <v>43072.25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7">
        <f>(E725/D725)*100</f>
        <v>270.40816326530609</v>
      </c>
      <c r="G725" t="s">
        <v>20</v>
      </c>
      <c r="H725">
        <v>144</v>
      </c>
      <c r="I725" s="8">
        <f>IF(H725=0,0,E725/H725)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s="11" t="str" cm="1">
        <f t="array" ref="Q725:R725">_xlfn.TEXTSPLIT(P725,"/")</f>
        <v>theater</v>
      </c>
      <c r="R725" s="10" t="str">
        <v>plays</v>
      </c>
      <c r="S725" s="15">
        <f>(L725/86400)+DATE(1970,1,1)</f>
        <v>42431.25</v>
      </c>
      <c r="T725" s="15">
        <f>(M725/86400)+DATE(1970,1,1)</f>
        <v>42452.208333333328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7">
        <f>(E726/D726)*100</f>
        <v>134.05952380952382</v>
      </c>
      <c r="G726" t="s">
        <v>20</v>
      </c>
      <c r="H726">
        <v>121</v>
      </c>
      <c r="I726" s="8">
        <f>IF(H726=0,0,E726/H726)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s="11" t="str" cm="1">
        <f t="array" ref="Q726:R726">_xlfn.TEXTSPLIT(P726,"/")</f>
        <v>theater</v>
      </c>
      <c r="R726" s="10" t="str">
        <v>plays</v>
      </c>
      <c r="S726" s="15">
        <f>(L726/86400)+DATE(1970,1,1)</f>
        <v>41934.208333333336</v>
      </c>
      <c r="T726" s="15">
        <f>(M726/86400)+DATE(1970,1,1)</f>
        <v>41936.208333333336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7">
        <f>(E727/D727)*100</f>
        <v>50.398033126293996</v>
      </c>
      <c r="G727" t="s">
        <v>14</v>
      </c>
      <c r="H727">
        <v>1596</v>
      </c>
      <c r="I727" s="8">
        <f>IF(H727=0,0,E727/H727)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s="11" t="str" cm="1">
        <f t="array" ref="Q727:R727">_xlfn.TEXTSPLIT(P727,"/")</f>
        <v>games</v>
      </c>
      <c r="R727" s="10" t="str">
        <v>mobile games</v>
      </c>
      <c r="S727" s="15">
        <f>(L727/86400)+DATE(1970,1,1)</f>
        <v>41958.25</v>
      </c>
      <c r="T727" s="15">
        <f>(M727/86400)+DATE(1970,1,1)</f>
        <v>41960.25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7">
        <f>(E728/D728)*100</f>
        <v>88.815837937384899</v>
      </c>
      <c r="G728" t="s">
        <v>74</v>
      </c>
      <c r="H728">
        <v>524</v>
      </c>
      <c r="I728" s="8">
        <f>IF(H728=0,0,E728/H728)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s="11" t="str" cm="1">
        <f t="array" ref="Q728:R728">_xlfn.TEXTSPLIT(P728,"/")</f>
        <v>theater</v>
      </c>
      <c r="R728" s="10" t="str">
        <v>plays</v>
      </c>
      <c r="S728" s="15">
        <f>(L728/86400)+DATE(1970,1,1)</f>
        <v>40476.208333333336</v>
      </c>
      <c r="T728" s="15">
        <f>(M728/86400)+DATE(1970,1,1)</f>
        <v>40482.208333333336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7">
        <f>(E729/D729)*100</f>
        <v>165</v>
      </c>
      <c r="G729" t="s">
        <v>20</v>
      </c>
      <c r="H729">
        <v>181</v>
      </c>
      <c r="I729" s="8">
        <f>IF(H729=0,0,E729/H729)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s="11" t="str" cm="1">
        <f t="array" ref="Q729:R729">_xlfn.TEXTSPLIT(P729,"/")</f>
        <v>technology</v>
      </c>
      <c r="R729" s="10" t="str">
        <v>web</v>
      </c>
      <c r="S729" s="15">
        <f>(L729/86400)+DATE(1970,1,1)</f>
        <v>43485.25</v>
      </c>
      <c r="T729" s="15">
        <f>(M729/86400)+DATE(1970,1,1)</f>
        <v>43543.208333333328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7">
        <f>(E730/D730)*100</f>
        <v>17.5</v>
      </c>
      <c r="G730" t="s">
        <v>14</v>
      </c>
      <c r="H730">
        <v>10</v>
      </c>
      <c r="I730" s="8">
        <f>IF(H730=0,0,E730/H730)</f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s="11" t="str" cm="1">
        <f t="array" ref="Q730:R730">_xlfn.TEXTSPLIT(P730,"/")</f>
        <v>theater</v>
      </c>
      <c r="R730" s="10" t="str">
        <v>plays</v>
      </c>
      <c r="S730" s="15">
        <f>(L730/86400)+DATE(1970,1,1)</f>
        <v>42515.208333333328</v>
      </c>
      <c r="T730" s="15">
        <f>(M730/86400)+DATE(1970,1,1)</f>
        <v>42526.208333333328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7">
        <f>(E731/D731)*100</f>
        <v>185.66071428571428</v>
      </c>
      <c r="G731" t="s">
        <v>20</v>
      </c>
      <c r="H731">
        <v>122</v>
      </c>
      <c r="I731" s="8">
        <f>IF(H731=0,0,E731/H731)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s="11" t="str" cm="1">
        <f t="array" ref="Q731:R731">_xlfn.TEXTSPLIT(P731,"/")</f>
        <v>film &amp; video</v>
      </c>
      <c r="R731" s="10" t="str">
        <v>drama</v>
      </c>
      <c r="S731" s="15">
        <f>(L731/86400)+DATE(1970,1,1)</f>
        <v>41309.25</v>
      </c>
      <c r="T731" s="15">
        <f>(M731/86400)+DATE(1970,1,1)</f>
        <v>41311.25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7">
        <f>(E732/D732)*100</f>
        <v>412.6631944444444</v>
      </c>
      <c r="G732" t="s">
        <v>20</v>
      </c>
      <c r="H732">
        <v>1071</v>
      </c>
      <c r="I732" s="8">
        <f>IF(H732=0,0,E732/H732)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s="11" t="str" cm="1">
        <f t="array" ref="Q732:R732">_xlfn.TEXTSPLIT(P732,"/")</f>
        <v>technology</v>
      </c>
      <c r="R732" s="10" t="str">
        <v>wearables</v>
      </c>
      <c r="S732" s="15">
        <f>(L732/86400)+DATE(1970,1,1)</f>
        <v>42147.208333333328</v>
      </c>
      <c r="T732" s="15">
        <f>(M732/86400)+DATE(1970,1,1)</f>
        <v>42153.208333333328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7">
        <f>(E733/D733)*100</f>
        <v>90.25</v>
      </c>
      <c r="G733" t="s">
        <v>74</v>
      </c>
      <c r="H733">
        <v>219</v>
      </c>
      <c r="I733" s="8">
        <f>IF(H733=0,0,E733/H733)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s="11" t="str" cm="1">
        <f t="array" ref="Q733:R733">_xlfn.TEXTSPLIT(P733,"/")</f>
        <v>technology</v>
      </c>
      <c r="R733" s="10" t="str">
        <v>web</v>
      </c>
      <c r="S733" s="15">
        <f>(L733/86400)+DATE(1970,1,1)</f>
        <v>42939.208333333328</v>
      </c>
      <c r="T733" s="15">
        <f>(M733/86400)+DATE(1970,1,1)</f>
        <v>42940.208333333328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7">
        <f>(E734/D734)*100</f>
        <v>91.984615384615381</v>
      </c>
      <c r="G734" t="s">
        <v>14</v>
      </c>
      <c r="H734">
        <v>1121</v>
      </c>
      <c r="I734" s="8">
        <f>IF(H734=0,0,E734/H734)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s="11" t="str" cm="1">
        <f t="array" ref="Q734:R734">_xlfn.TEXTSPLIT(P734,"/")</f>
        <v>music</v>
      </c>
      <c r="R734" s="10" t="str">
        <v>rock</v>
      </c>
      <c r="S734" s="15">
        <f>(L734/86400)+DATE(1970,1,1)</f>
        <v>42816.208333333328</v>
      </c>
      <c r="T734" s="15">
        <f>(M734/86400)+DATE(1970,1,1)</f>
        <v>42839.208333333328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7">
        <f>(E735/D735)*100</f>
        <v>527.00632911392404</v>
      </c>
      <c r="G735" t="s">
        <v>20</v>
      </c>
      <c r="H735">
        <v>980</v>
      </c>
      <c r="I735" s="8">
        <f>IF(H735=0,0,E735/H735)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s="11" t="str" cm="1">
        <f t="array" ref="Q735:R735">_xlfn.TEXTSPLIT(P735,"/")</f>
        <v>music</v>
      </c>
      <c r="R735" s="10" t="str">
        <v>metal</v>
      </c>
      <c r="S735" s="15">
        <f>(L735/86400)+DATE(1970,1,1)</f>
        <v>41844.208333333336</v>
      </c>
      <c r="T735" s="15">
        <f>(M735/86400)+DATE(1970,1,1)</f>
        <v>41857.208333333336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7">
        <f>(E736/D736)*100</f>
        <v>319.14285714285711</v>
      </c>
      <c r="G736" t="s">
        <v>20</v>
      </c>
      <c r="H736">
        <v>536</v>
      </c>
      <c r="I736" s="8">
        <f>IF(H736=0,0,E736/H736)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s="11" t="str" cm="1">
        <f t="array" ref="Q736:R736">_xlfn.TEXTSPLIT(P736,"/")</f>
        <v>theater</v>
      </c>
      <c r="R736" s="10" t="str">
        <v>plays</v>
      </c>
      <c r="S736" s="15">
        <f>(L736/86400)+DATE(1970,1,1)</f>
        <v>42763.25</v>
      </c>
      <c r="T736" s="15">
        <f>(M736/86400)+DATE(1970,1,1)</f>
        <v>42775.25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7">
        <f>(E737/D737)*100</f>
        <v>354.18867924528303</v>
      </c>
      <c r="G737" t="s">
        <v>20</v>
      </c>
      <c r="H737">
        <v>1991</v>
      </c>
      <c r="I737" s="8">
        <f>IF(H737=0,0,E737/H737)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s="11" t="str" cm="1">
        <f t="array" ref="Q737:R737">_xlfn.TEXTSPLIT(P737,"/")</f>
        <v>photography</v>
      </c>
      <c r="R737" s="10" t="str">
        <v>photography books</v>
      </c>
      <c r="S737" s="15">
        <f>(L737/86400)+DATE(1970,1,1)</f>
        <v>42459.208333333328</v>
      </c>
      <c r="T737" s="15">
        <f>(M737/86400)+DATE(1970,1,1)</f>
        <v>42466.208333333328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7">
        <f>(E738/D738)*100</f>
        <v>32.896103896103895</v>
      </c>
      <c r="G738" t="s">
        <v>74</v>
      </c>
      <c r="H738">
        <v>29</v>
      </c>
      <c r="I738" s="8">
        <f>IF(H738=0,0,E738/H738)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s="11" t="str" cm="1">
        <f t="array" ref="Q738:R738">_xlfn.TEXTSPLIT(P738,"/")</f>
        <v>publishing</v>
      </c>
      <c r="R738" s="10" t="str">
        <v>nonfiction</v>
      </c>
      <c r="S738" s="15">
        <f>(L738/86400)+DATE(1970,1,1)</f>
        <v>42055.25</v>
      </c>
      <c r="T738" s="15">
        <f>(M738/86400)+DATE(1970,1,1)</f>
        <v>42059.25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7">
        <f>(E739/D739)*100</f>
        <v>135.8918918918919</v>
      </c>
      <c r="G739" t="s">
        <v>20</v>
      </c>
      <c r="H739">
        <v>180</v>
      </c>
      <c r="I739" s="8">
        <f>IF(H739=0,0,E739/H739)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s="11" t="str" cm="1">
        <f t="array" ref="Q739:R739">_xlfn.TEXTSPLIT(P739,"/")</f>
        <v>music</v>
      </c>
      <c r="R739" s="10" t="str">
        <v>indie rock</v>
      </c>
      <c r="S739" s="15">
        <f>(L739/86400)+DATE(1970,1,1)</f>
        <v>42685.25</v>
      </c>
      <c r="T739" s="15">
        <f>(M739/86400)+DATE(1970,1,1)</f>
        <v>42697.25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7">
        <f>(E740/D740)*100</f>
        <v>2.0843373493975905</v>
      </c>
      <c r="G740" t="s">
        <v>14</v>
      </c>
      <c r="H740">
        <v>15</v>
      </c>
      <c r="I740" s="8">
        <f>IF(H740=0,0,E740/H740)</f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s="11" t="str" cm="1">
        <f t="array" ref="Q740:R740">_xlfn.TEXTSPLIT(P740,"/")</f>
        <v>theater</v>
      </c>
      <c r="R740" s="10" t="str">
        <v>plays</v>
      </c>
      <c r="S740" s="15">
        <f>(L740/86400)+DATE(1970,1,1)</f>
        <v>41959.25</v>
      </c>
      <c r="T740" s="15">
        <f>(M740/86400)+DATE(1970,1,1)</f>
        <v>41981.25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7">
        <f>(E741/D741)*100</f>
        <v>61</v>
      </c>
      <c r="G741" t="s">
        <v>14</v>
      </c>
      <c r="H741">
        <v>191</v>
      </c>
      <c r="I741" s="8">
        <f>IF(H741=0,0,E741/H741)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s="11" t="str" cm="1">
        <f t="array" ref="Q741:R741">_xlfn.TEXTSPLIT(P741,"/")</f>
        <v>music</v>
      </c>
      <c r="R741" s="10" t="str">
        <v>indie rock</v>
      </c>
      <c r="S741" s="15">
        <f>(L741/86400)+DATE(1970,1,1)</f>
        <v>41089.208333333336</v>
      </c>
      <c r="T741" s="15">
        <f>(M741/86400)+DATE(1970,1,1)</f>
        <v>41090.208333333336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7">
        <f>(E742/D742)*100</f>
        <v>30.037735849056602</v>
      </c>
      <c r="G742" t="s">
        <v>14</v>
      </c>
      <c r="H742">
        <v>16</v>
      </c>
      <c r="I742" s="8">
        <f>IF(H742=0,0,E742/H742)</f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s="11" t="str" cm="1">
        <f t="array" ref="Q742:R742">_xlfn.TEXTSPLIT(P742,"/")</f>
        <v>theater</v>
      </c>
      <c r="R742" s="10" t="str">
        <v>plays</v>
      </c>
      <c r="S742" s="15">
        <f>(L742/86400)+DATE(1970,1,1)</f>
        <v>42769.25</v>
      </c>
      <c r="T742" s="15">
        <f>(M742/86400)+DATE(1970,1,1)</f>
        <v>42772.25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7">
        <f>(E743/D743)*100</f>
        <v>1179.1666666666665</v>
      </c>
      <c r="G743" t="s">
        <v>20</v>
      </c>
      <c r="H743">
        <v>130</v>
      </c>
      <c r="I743" s="8">
        <f>IF(H743=0,0,E743/H743)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s="11" t="str" cm="1">
        <f t="array" ref="Q743:R743">_xlfn.TEXTSPLIT(P743,"/")</f>
        <v>theater</v>
      </c>
      <c r="R743" s="10" t="str">
        <v>plays</v>
      </c>
      <c r="S743" s="15">
        <f>(L743/86400)+DATE(1970,1,1)</f>
        <v>40321.208333333336</v>
      </c>
      <c r="T743" s="15">
        <f>(M743/86400)+DATE(1970,1,1)</f>
        <v>40322.208333333336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7">
        <f>(E744/D744)*100</f>
        <v>1126.0833333333335</v>
      </c>
      <c r="G744" t="s">
        <v>20</v>
      </c>
      <c r="H744">
        <v>122</v>
      </c>
      <c r="I744" s="8">
        <f>IF(H744=0,0,E744/H744)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s="11" t="str" cm="1">
        <f t="array" ref="Q744:R744">_xlfn.TEXTSPLIT(P744,"/")</f>
        <v>music</v>
      </c>
      <c r="R744" s="10" t="str">
        <v>electric music</v>
      </c>
      <c r="S744" s="15">
        <f>(L744/86400)+DATE(1970,1,1)</f>
        <v>40197.25</v>
      </c>
      <c r="T744" s="15">
        <f>(M744/86400)+DATE(1970,1,1)</f>
        <v>40239.25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7">
        <f>(E745/D745)*100</f>
        <v>12.923076923076923</v>
      </c>
      <c r="G745" t="s">
        <v>14</v>
      </c>
      <c r="H745">
        <v>17</v>
      </c>
      <c r="I745" s="8">
        <f>IF(H745=0,0,E745/H745)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s="11" t="str" cm="1">
        <f t="array" ref="Q745:R745">_xlfn.TEXTSPLIT(P745,"/")</f>
        <v>theater</v>
      </c>
      <c r="R745" s="10" t="str">
        <v>plays</v>
      </c>
      <c r="S745" s="15">
        <f>(L745/86400)+DATE(1970,1,1)</f>
        <v>42298.208333333328</v>
      </c>
      <c r="T745" s="15">
        <f>(M745/86400)+DATE(1970,1,1)</f>
        <v>42304.208333333328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7">
        <f>(E746/D746)*100</f>
        <v>712</v>
      </c>
      <c r="G746" t="s">
        <v>20</v>
      </c>
      <c r="H746">
        <v>140</v>
      </c>
      <c r="I746" s="8">
        <f>IF(H746=0,0,E746/H746)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s="11" t="str" cm="1">
        <f t="array" ref="Q746:R746">_xlfn.TEXTSPLIT(P746,"/")</f>
        <v>theater</v>
      </c>
      <c r="R746" s="10" t="str">
        <v>plays</v>
      </c>
      <c r="S746" s="15">
        <f>(L746/86400)+DATE(1970,1,1)</f>
        <v>43322.208333333328</v>
      </c>
      <c r="T746" s="15">
        <f>(M746/86400)+DATE(1970,1,1)</f>
        <v>43324.208333333328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7">
        <f>(E747/D747)*100</f>
        <v>30.304347826086957</v>
      </c>
      <c r="G747" t="s">
        <v>14</v>
      </c>
      <c r="H747">
        <v>34</v>
      </c>
      <c r="I747" s="8">
        <f>IF(H747=0,0,E747/H747)</f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s="11" t="str" cm="1">
        <f t="array" ref="Q747:R747">_xlfn.TEXTSPLIT(P747,"/")</f>
        <v>technology</v>
      </c>
      <c r="R747" s="10" t="str">
        <v>wearables</v>
      </c>
      <c r="S747" s="15">
        <f>(L747/86400)+DATE(1970,1,1)</f>
        <v>40328.208333333336</v>
      </c>
      <c r="T747" s="15">
        <f>(M747/86400)+DATE(1970,1,1)</f>
        <v>40355.208333333336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7">
        <f>(E748/D748)*100</f>
        <v>212.50896057347671</v>
      </c>
      <c r="G748" t="s">
        <v>20</v>
      </c>
      <c r="H748">
        <v>3388</v>
      </c>
      <c r="I748" s="8">
        <f>IF(H748=0,0,E748/H748)</f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s="11" t="str" cm="1">
        <f t="array" ref="Q748:R748">_xlfn.TEXTSPLIT(P748,"/")</f>
        <v>technology</v>
      </c>
      <c r="R748" s="10" t="str">
        <v>web</v>
      </c>
      <c r="S748" s="15">
        <f>(L748/86400)+DATE(1970,1,1)</f>
        <v>40825.208333333336</v>
      </c>
      <c r="T748" s="15">
        <f>(M748/86400)+DATE(1970,1,1)</f>
        <v>40830.208333333336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7">
        <f>(E749/D749)*100</f>
        <v>228.85714285714286</v>
      </c>
      <c r="G749" t="s">
        <v>20</v>
      </c>
      <c r="H749">
        <v>280</v>
      </c>
      <c r="I749" s="8">
        <f>IF(H749=0,0,E749/H749)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s="11" t="str" cm="1">
        <f t="array" ref="Q749:R749">_xlfn.TEXTSPLIT(P749,"/")</f>
        <v>theater</v>
      </c>
      <c r="R749" s="10" t="str">
        <v>plays</v>
      </c>
      <c r="S749" s="15">
        <f>(L749/86400)+DATE(1970,1,1)</f>
        <v>40423.208333333336</v>
      </c>
      <c r="T749" s="15">
        <f>(M749/86400)+DATE(1970,1,1)</f>
        <v>40434.208333333336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7">
        <f>(E750/D750)*100</f>
        <v>34.959979476654695</v>
      </c>
      <c r="G750" t="s">
        <v>74</v>
      </c>
      <c r="H750">
        <v>614</v>
      </c>
      <c r="I750" s="8">
        <f>IF(H750=0,0,E750/H750)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s="11" t="str" cm="1">
        <f t="array" ref="Q750:R750">_xlfn.TEXTSPLIT(P750,"/")</f>
        <v>film &amp; video</v>
      </c>
      <c r="R750" s="10" t="str">
        <v>animation</v>
      </c>
      <c r="S750" s="15">
        <f>(L750/86400)+DATE(1970,1,1)</f>
        <v>40238.25</v>
      </c>
      <c r="T750" s="15">
        <f>(M750/86400)+DATE(1970,1,1)</f>
        <v>40263.208333333336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7">
        <f>(E751/D751)*100</f>
        <v>157.29069767441862</v>
      </c>
      <c r="G751" t="s">
        <v>20</v>
      </c>
      <c r="H751">
        <v>366</v>
      </c>
      <c r="I751" s="8">
        <f>IF(H751=0,0,E751/H751)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s="11" t="str" cm="1">
        <f t="array" ref="Q751:R751">_xlfn.TEXTSPLIT(P751,"/")</f>
        <v>technology</v>
      </c>
      <c r="R751" s="10" t="str">
        <v>wearables</v>
      </c>
      <c r="S751" s="15">
        <f>(L751/86400)+DATE(1970,1,1)</f>
        <v>41920.208333333336</v>
      </c>
      <c r="T751" s="15">
        <f>(M751/86400)+DATE(1970,1,1)</f>
        <v>41932.208333333336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7">
        <f>(E752/D752)*100</f>
        <v>1</v>
      </c>
      <c r="G752" t="s">
        <v>14</v>
      </c>
      <c r="H752">
        <v>1</v>
      </c>
      <c r="I752" s="8">
        <f>IF(H752=0,0,E752/H752)</f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s="11" t="str" cm="1">
        <f t="array" ref="Q752:R752">_xlfn.TEXTSPLIT(P752,"/")</f>
        <v>music</v>
      </c>
      <c r="R752" s="10" t="str">
        <v>electric music</v>
      </c>
      <c r="S752" s="15">
        <f>(L752/86400)+DATE(1970,1,1)</f>
        <v>40360.208333333336</v>
      </c>
      <c r="T752" s="15">
        <f>(M752/86400)+DATE(1970,1,1)</f>
        <v>40385.208333333336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7">
        <f>(E753/D753)*100</f>
        <v>232.30555555555554</v>
      </c>
      <c r="G753" t="s">
        <v>20</v>
      </c>
      <c r="H753">
        <v>270</v>
      </c>
      <c r="I753" s="8">
        <f>IF(H753=0,0,E753/H753)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s="11" t="str" cm="1">
        <f t="array" ref="Q753:R753">_xlfn.TEXTSPLIT(P753,"/")</f>
        <v>publishing</v>
      </c>
      <c r="R753" s="10" t="str">
        <v>nonfiction</v>
      </c>
      <c r="S753" s="15">
        <f>(L753/86400)+DATE(1970,1,1)</f>
        <v>42446.208333333328</v>
      </c>
      <c r="T753" s="15">
        <f>(M753/86400)+DATE(1970,1,1)</f>
        <v>42461.208333333328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7">
        <f>(E754/D754)*100</f>
        <v>92.448275862068968</v>
      </c>
      <c r="G754" t="s">
        <v>74</v>
      </c>
      <c r="H754">
        <v>114</v>
      </c>
      <c r="I754" s="8">
        <f>IF(H754=0,0,E754/H754)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s="11" t="str" cm="1">
        <f t="array" ref="Q754:R754">_xlfn.TEXTSPLIT(P754,"/")</f>
        <v>theater</v>
      </c>
      <c r="R754" s="10" t="str">
        <v>plays</v>
      </c>
      <c r="S754" s="15">
        <f>(L754/86400)+DATE(1970,1,1)</f>
        <v>40395.208333333336</v>
      </c>
      <c r="T754" s="15">
        <f>(M754/86400)+DATE(1970,1,1)</f>
        <v>40413.208333333336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7">
        <f>(E755/D755)*100</f>
        <v>256.70212765957444</v>
      </c>
      <c r="G755" t="s">
        <v>20</v>
      </c>
      <c r="H755">
        <v>137</v>
      </c>
      <c r="I755" s="8">
        <f>IF(H755=0,0,E755/H755)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s="11" t="str" cm="1">
        <f t="array" ref="Q755:R755">_xlfn.TEXTSPLIT(P755,"/")</f>
        <v>photography</v>
      </c>
      <c r="R755" s="10" t="str">
        <v>photography books</v>
      </c>
      <c r="S755" s="15">
        <f>(L755/86400)+DATE(1970,1,1)</f>
        <v>40321.208333333336</v>
      </c>
      <c r="T755" s="15">
        <f>(M755/86400)+DATE(1970,1,1)</f>
        <v>40336.208333333336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7">
        <f>(E756/D756)*100</f>
        <v>168.47017045454547</v>
      </c>
      <c r="G756" t="s">
        <v>20</v>
      </c>
      <c r="H756">
        <v>3205</v>
      </c>
      <c r="I756" s="8">
        <f>IF(H756=0,0,E756/H756)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s="11" t="str" cm="1">
        <f t="array" ref="Q756:R756">_xlfn.TEXTSPLIT(P756,"/")</f>
        <v>theater</v>
      </c>
      <c r="R756" s="10" t="str">
        <v>plays</v>
      </c>
      <c r="S756" s="15">
        <f>(L756/86400)+DATE(1970,1,1)</f>
        <v>41210.208333333336</v>
      </c>
      <c r="T756" s="15">
        <f>(M756/86400)+DATE(1970,1,1)</f>
        <v>41263.25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7">
        <f>(E757/D757)*100</f>
        <v>166.57777777777778</v>
      </c>
      <c r="G757" t="s">
        <v>20</v>
      </c>
      <c r="H757">
        <v>288</v>
      </c>
      <c r="I757" s="8">
        <f>IF(H757=0,0,E757/H757)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s="11" t="str" cm="1">
        <f t="array" ref="Q757:R757">_xlfn.TEXTSPLIT(P757,"/")</f>
        <v>theater</v>
      </c>
      <c r="R757" s="10" t="str">
        <v>plays</v>
      </c>
      <c r="S757" s="15">
        <f>(L757/86400)+DATE(1970,1,1)</f>
        <v>43096.25</v>
      </c>
      <c r="T757" s="15">
        <f>(M757/86400)+DATE(1970,1,1)</f>
        <v>43108.25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7">
        <f>(E758/D758)*100</f>
        <v>772.07692307692309</v>
      </c>
      <c r="G758" t="s">
        <v>20</v>
      </c>
      <c r="H758">
        <v>148</v>
      </c>
      <c r="I758" s="8">
        <f>IF(H758=0,0,E758/H758)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s="11" t="str" cm="1">
        <f t="array" ref="Q758:R758">_xlfn.TEXTSPLIT(P758,"/")</f>
        <v>theater</v>
      </c>
      <c r="R758" s="10" t="str">
        <v>plays</v>
      </c>
      <c r="S758" s="15">
        <f>(L758/86400)+DATE(1970,1,1)</f>
        <v>42024.25</v>
      </c>
      <c r="T758" s="15">
        <f>(M758/86400)+DATE(1970,1,1)</f>
        <v>42030.25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7">
        <f>(E759/D759)*100</f>
        <v>406.85714285714283</v>
      </c>
      <c r="G759" t="s">
        <v>20</v>
      </c>
      <c r="H759">
        <v>114</v>
      </c>
      <c r="I759" s="8">
        <f>IF(H759=0,0,E759/H759)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s="11" t="str" cm="1">
        <f t="array" ref="Q759:R759">_xlfn.TEXTSPLIT(P759,"/")</f>
        <v>film &amp; video</v>
      </c>
      <c r="R759" s="10" t="str">
        <v>drama</v>
      </c>
      <c r="S759" s="15">
        <f>(L759/86400)+DATE(1970,1,1)</f>
        <v>40675.208333333336</v>
      </c>
      <c r="T759" s="15">
        <f>(M759/86400)+DATE(1970,1,1)</f>
        <v>40679.208333333336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7">
        <f>(E760/D760)*100</f>
        <v>564.20608108108115</v>
      </c>
      <c r="G760" t="s">
        <v>20</v>
      </c>
      <c r="H760">
        <v>1518</v>
      </c>
      <c r="I760" s="8">
        <f>IF(H760=0,0,E760/H760)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s="11" t="str" cm="1">
        <f t="array" ref="Q760:R760">_xlfn.TEXTSPLIT(P760,"/")</f>
        <v>music</v>
      </c>
      <c r="R760" s="10" t="str">
        <v>rock</v>
      </c>
      <c r="S760" s="15">
        <f>(L760/86400)+DATE(1970,1,1)</f>
        <v>41936.208333333336</v>
      </c>
      <c r="T760" s="15">
        <f>(M760/86400)+DATE(1970,1,1)</f>
        <v>41945.208333333336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7">
        <f>(E761/D761)*100</f>
        <v>68.426865671641792</v>
      </c>
      <c r="G761" t="s">
        <v>14</v>
      </c>
      <c r="H761">
        <v>1274</v>
      </c>
      <c r="I761" s="8">
        <f>IF(H761=0,0,E761/H761)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s="11" t="str" cm="1">
        <f t="array" ref="Q761:R761">_xlfn.TEXTSPLIT(P761,"/")</f>
        <v>music</v>
      </c>
      <c r="R761" s="10" t="str">
        <v>electric music</v>
      </c>
      <c r="S761" s="15">
        <f>(L761/86400)+DATE(1970,1,1)</f>
        <v>43136.25</v>
      </c>
      <c r="T761" s="15">
        <f>(M761/86400)+DATE(1970,1,1)</f>
        <v>43166.25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7">
        <f>(E762/D762)*100</f>
        <v>34.351966873706004</v>
      </c>
      <c r="G762" t="s">
        <v>14</v>
      </c>
      <c r="H762">
        <v>210</v>
      </c>
      <c r="I762" s="8">
        <f>IF(H762=0,0,E762/H762)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s="11" t="str" cm="1">
        <f t="array" ref="Q762:R762">_xlfn.TEXTSPLIT(P762,"/")</f>
        <v>games</v>
      </c>
      <c r="R762" s="10" t="str">
        <v>video games</v>
      </c>
      <c r="S762" s="15">
        <f>(L762/86400)+DATE(1970,1,1)</f>
        <v>43678.208333333328</v>
      </c>
      <c r="T762" s="15">
        <f>(M762/86400)+DATE(1970,1,1)</f>
        <v>43707.208333333328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7">
        <f>(E763/D763)*100</f>
        <v>655.4545454545455</v>
      </c>
      <c r="G763" t="s">
        <v>20</v>
      </c>
      <c r="H763">
        <v>166</v>
      </c>
      <c r="I763" s="8">
        <f>IF(H763=0,0,E763/H763)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s="11" t="str" cm="1">
        <f t="array" ref="Q763:R763">_xlfn.TEXTSPLIT(P763,"/")</f>
        <v>music</v>
      </c>
      <c r="R763" s="10" t="str">
        <v>rock</v>
      </c>
      <c r="S763" s="15">
        <f>(L763/86400)+DATE(1970,1,1)</f>
        <v>42938.208333333328</v>
      </c>
      <c r="T763" s="15">
        <f>(M763/86400)+DATE(1970,1,1)</f>
        <v>42943.208333333328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7">
        <f>(E764/D764)*100</f>
        <v>177.25714285714284</v>
      </c>
      <c r="G764" t="s">
        <v>20</v>
      </c>
      <c r="H764">
        <v>100</v>
      </c>
      <c r="I764" s="8">
        <f>IF(H764=0,0,E764/H764)</f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s="11" t="str" cm="1">
        <f t="array" ref="Q764:R764">_xlfn.TEXTSPLIT(P764,"/")</f>
        <v>music</v>
      </c>
      <c r="R764" s="10" t="str">
        <v>jazz</v>
      </c>
      <c r="S764" s="15">
        <f>(L764/86400)+DATE(1970,1,1)</f>
        <v>41241.25</v>
      </c>
      <c r="T764" s="15">
        <f>(M764/86400)+DATE(1970,1,1)</f>
        <v>41252.25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7">
        <f>(E765/D765)*100</f>
        <v>113.17857142857144</v>
      </c>
      <c r="G765" t="s">
        <v>20</v>
      </c>
      <c r="H765">
        <v>235</v>
      </c>
      <c r="I765" s="8">
        <f>IF(H765=0,0,E765/H765)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s="11" t="str" cm="1">
        <f t="array" ref="Q765:R765">_xlfn.TEXTSPLIT(P765,"/")</f>
        <v>theater</v>
      </c>
      <c r="R765" s="10" t="str">
        <v>plays</v>
      </c>
      <c r="S765" s="15">
        <f>(L765/86400)+DATE(1970,1,1)</f>
        <v>41037.208333333336</v>
      </c>
      <c r="T765" s="15">
        <f>(M765/86400)+DATE(1970,1,1)</f>
        <v>41072.208333333336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7">
        <f>(E766/D766)*100</f>
        <v>728.18181818181824</v>
      </c>
      <c r="G766" t="s">
        <v>20</v>
      </c>
      <c r="H766">
        <v>148</v>
      </c>
      <c r="I766" s="8">
        <f>IF(H766=0,0,E766/H766)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s="11" t="str" cm="1">
        <f t="array" ref="Q766:R766">_xlfn.TEXTSPLIT(P766,"/")</f>
        <v>music</v>
      </c>
      <c r="R766" s="10" t="str">
        <v>rock</v>
      </c>
      <c r="S766" s="15">
        <f>(L766/86400)+DATE(1970,1,1)</f>
        <v>40676.208333333336</v>
      </c>
      <c r="T766" s="15">
        <f>(M766/86400)+DATE(1970,1,1)</f>
        <v>40684.208333333336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7">
        <f>(E767/D767)*100</f>
        <v>208.33333333333334</v>
      </c>
      <c r="G767" t="s">
        <v>20</v>
      </c>
      <c r="H767">
        <v>198</v>
      </c>
      <c r="I767" s="8">
        <f>IF(H767=0,0,E767/H767)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s="11" t="str" cm="1">
        <f t="array" ref="Q767:R767">_xlfn.TEXTSPLIT(P767,"/")</f>
        <v>music</v>
      </c>
      <c r="R767" s="10" t="str">
        <v>indie rock</v>
      </c>
      <c r="S767" s="15">
        <f>(L767/86400)+DATE(1970,1,1)</f>
        <v>42840.208333333328</v>
      </c>
      <c r="T767" s="15">
        <f>(M767/86400)+DATE(1970,1,1)</f>
        <v>42865.208333333328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7">
        <f>(E768/D768)*100</f>
        <v>31.171232876712331</v>
      </c>
      <c r="G768" t="s">
        <v>14</v>
      </c>
      <c r="H768">
        <v>248</v>
      </c>
      <c r="I768" s="8">
        <f>IF(H768=0,0,E768/H768)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s="11" t="str" cm="1">
        <f t="array" ref="Q768:R768">_xlfn.TEXTSPLIT(P768,"/")</f>
        <v>film &amp; video</v>
      </c>
      <c r="R768" s="10" t="str">
        <v>science fiction</v>
      </c>
      <c r="S768" s="15">
        <f>(L768/86400)+DATE(1970,1,1)</f>
        <v>43362.208333333328</v>
      </c>
      <c r="T768" s="15">
        <f>(M768/86400)+DATE(1970,1,1)</f>
        <v>43363.208333333328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7">
        <f>(E769/D769)*100</f>
        <v>56.967078189300416</v>
      </c>
      <c r="G769" t="s">
        <v>14</v>
      </c>
      <c r="H769">
        <v>513</v>
      </c>
      <c r="I769" s="8">
        <f>IF(H769=0,0,E769/H769)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s="11" t="str" cm="1">
        <f t="array" ref="Q769:R769">_xlfn.TEXTSPLIT(P769,"/")</f>
        <v>publishing</v>
      </c>
      <c r="R769" s="10" t="str">
        <v>translations</v>
      </c>
      <c r="S769" s="15">
        <f>(L769/86400)+DATE(1970,1,1)</f>
        <v>42283.208333333328</v>
      </c>
      <c r="T769" s="15">
        <f>(M769/86400)+DATE(1970,1,1)</f>
        <v>42328.25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7">
        <f>(E770/D770)*100</f>
        <v>231</v>
      </c>
      <c r="G770" t="s">
        <v>20</v>
      </c>
      <c r="H770">
        <v>150</v>
      </c>
      <c r="I770" s="8">
        <f>IF(H770=0,0,E770/H770)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s="11" t="str" cm="1">
        <f t="array" ref="Q770:R770">_xlfn.TEXTSPLIT(P770,"/")</f>
        <v>theater</v>
      </c>
      <c r="R770" s="10" t="str">
        <v>plays</v>
      </c>
      <c r="S770" s="15">
        <f>(L770/86400)+DATE(1970,1,1)</f>
        <v>41619.25</v>
      </c>
      <c r="T770" s="15">
        <f>(M770/86400)+DATE(1970,1,1)</f>
        <v>41634.25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7">
        <f>(E771/D771)*100</f>
        <v>86.867834394904463</v>
      </c>
      <c r="G771" t="s">
        <v>14</v>
      </c>
      <c r="H771">
        <v>3410</v>
      </c>
      <c r="I771" s="8">
        <f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s="11" t="str" cm="1">
        <f t="array" ref="Q771:R771">_xlfn.TEXTSPLIT(P771,"/")</f>
        <v>games</v>
      </c>
      <c r="R771" s="10" t="str">
        <v>video games</v>
      </c>
      <c r="S771" s="15">
        <f>(L771/86400)+DATE(1970,1,1)</f>
        <v>41501.208333333336</v>
      </c>
      <c r="T771" s="15">
        <f>(M771/86400)+DATE(1970,1,1)</f>
        <v>41527.208333333336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7">
        <f>(E772/D772)*100</f>
        <v>270.74418604651163</v>
      </c>
      <c r="G772" t="s">
        <v>20</v>
      </c>
      <c r="H772">
        <v>216</v>
      </c>
      <c r="I772" s="8">
        <f>IF(H772=0,0,E772/H772)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s="11" t="str" cm="1">
        <f t="array" ref="Q772:R772">_xlfn.TEXTSPLIT(P772,"/")</f>
        <v>theater</v>
      </c>
      <c r="R772" s="10" t="str">
        <v>plays</v>
      </c>
      <c r="S772" s="15">
        <f>(L772/86400)+DATE(1970,1,1)</f>
        <v>41743.208333333336</v>
      </c>
      <c r="T772" s="15">
        <f>(M772/86400)+DATE(1970,1,1)</f>
        <v>41750.208333333336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7">
        <f>(E773/D773)*100</f>
        <v>49.446428571428569</v>
      </c>
      <c r="G773" t="s">
        <v>74</v>
      </c>
      <c r="H773">
        <v>26</v>
      </c>
      <c r="I773" s="8">
        <f>IF(H773=0,0,E773/H773)</f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s="11" t="str" cm="1">
        <f t="array" ref="Q773:R773">_xlfn.TEXTSPLIT(P773,"/")</f>
        <v>theater</v>
      </c>
      <c r="R773" s="10" t="str">
        <v>plays</v>
      </c>
      <c r="S773" s="15">
        <f>(L773/86400)+DATE(1970,1,1)</f>
        <v>43491.25</v>
      </c>
      <c r="T773" s="15">
        <f>(M773/86400)+DATE(1970,1,1)</f>
        <v>43518.25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7">
        <f>(E774/D774)*100</f>
        <v>113.3596256684492</v>
      </c>
      <c r="G774" t="s">
        <v>20</v>
      </c>
      <c r="H774">
        <v>5139</v>
      </c>
      <c r="I774" s="8">
        <f>IF(H774=0,0,E774/H774)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s="11" t="str" cm="1">
        <f t="array" ref="Q774:R774">_xlfn.TEXTSPLIT(P774,"/")</f>
        <v>music</v>
      </c>
      <c r="R774" s="10" t="str">
        <v>indie rock</v>
      </c>
      <c r="S774" s="15">
        <f>(L774/86400)+DATE(1970,1,1)</f>
        <v>43505.25</v>
      </c>
      <c r="T774" s="15">
        <f>(M774/86400)+DATE(1970,1,1)</f>
        <v>43509.25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7">
        <f>(E775/D775)*100</f>
        <v>190.55555555555554</v>
      </c>
      <c r="G775" t="s">
        <v>20</v>
      </c>
      <c r="H775">
        <v>2353</v>
      </c>
      <c r="I775" s="8">
        <f>IF(H775=0,0,E775/H775)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s="11" t="str" cm="1">
        <f t="array" ref="Q775:R775">_xlfn.TEXTSPLIT(P775,"/")</f>
        <v>theater</v>
      </c>
      <c r="R775" s="10" t="str">
        <v>plays</v>
      </c>
      <c r="S775" s="15">
        <f>(L775/86400)+DATE(1970,1,1)</f>
        <v>42838.208333333328</v>
      </c>
      <c r="T775" s="15">
        <f>(M775/86400)+DATE(1970,1,1)</f>
        <v>42848.208333333328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7">
        <f>(E776/D776)*100</f>
        <v>135.5</v>
      </c>
      <c r="G776" t="s">
        <v>20</v>
      </c>
      <c r="H776">
        <v>78</v>
      </c>
      <c r="I776" s="8">
        <f>IF(H776=0,0,E776/H776)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s="11" t="str" cm="1">
        <f t="array" ref="Q776:R776">_xlfn.TEXTSPLIT(P776,"/")</f>
        <v>technology</v>
      </c>
      <c r="R776" s="10" t="str">
        <v>web</v>
      </c>
      <c r="S776" s="15">
        <f>(L776/86400)+DATE(1970,1,1)</f>
        <v>42513.208333333328</v>
      </c>
      <c r="T776" s="15">
        <f>(M776/86400)+DATE(1970,1,1)</f>
        <v>42554.208333333328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7">
        <f>(E777/D777)*100</f>
        <v>10.297872340425531</v>
      </c>
      <c r="G777" t="s">
        <v>14</v>
      </c>
      <c r="H777">
        <v>10</v>
      </c>
      <c r="I777" s="8">
        <f>IF(H777=0,0,E777/H777)</f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s="11" t="str" cm="1">
        <f t="array" ref="Q777:R777">_xlfn.TEXTSPLIT(P777,"/")</f>
        <v>music</v>
      </c>
      <c r="R777" s="10" t="str">
        <v>rock</v>
      </c>
      <c r="S777" s="15">
        <f>(L777/86400)+DATE(1970,1,1)</f>
        <v>41949.25</v>
      </c>
      <c r="T777" s="15">
        <f>(M777/86400)+DATE(1970,1,1)</f>
        <v>41959.25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7">
        <f>(E778/D778)*100</f>
        <v>65.544223826714799</v>
      </c>
      <c r="G778" t="s">
        <v>14</v>
      </c>
      <c r="H778">
        <v>2201</v>
      </c>
      <c r="I778" s="8">
        <f>IF(H778=0,0,E778/H778)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s="11" t="str" cm="1">
        <f t="array" ref="Q778:R778">_xlfn.TEXTSPLIT(P778,"/")</f>
        <v>theater</v>
      </c>
      <c r="R778" s="10" t="str">
        <v>plays</v>
      </c>
      <c r="S778" s="15">
        <f>(L778/86400)+DATE(1970,1,1)</f>
        <v>43650.208333333328</v>
      </c>
      <c r="T778" s="15">
        <f>(M778/86400)+DATE(1970,1,1)</f>
        <v>43668.208333333328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7">
        <f>(E779/D779)*100</f>
        <v>49.026652452025587</v>
      </c>
      <c r="G779" t="s">
        <v>14</v>
      </c>
      <c r="H779">
        <v>676</v>
      </c>
      <c r="I779" s="8">
        <f>IF(H779=0,0,E779/H779)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s="11" t="str" cm="1">
        <f t="array" ref="Q779:R779">_xlfn.TEXTSPLIT(P779,"/")</f>
        <v>theater</v>
      </c>
      <c r="R779" s="10" t="str">
        <v>plays</v>
      </c>
      <c r="S779" s="15">
        <f>(L779/86400)+DATE(1970,1,1)</f>
        <v>40809.208333333336</v>
      </c>
      <c r="T779" s="15">
        <f>(M779/86400)+DATE(1970,1,1)</f>
        <v>40838.208333333336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7">
        <f>(E780/D780)*100</f>
        <v>787.92307692307691</v>
      </c>
      <c r="G780" t="s">
        <v>20</v>
      </c>
      <c r="H780">
        <v>174</v>
      </c>
      <c r="I780" s="8">
        <f>IF(H780=0,0,E780/H780)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s="11" t="str" cm="1">
        <f t="array" ref="Q780:R780">_xlfn.TEXTSPLIT(P780,"/")</f>
        <v>film &amp; video</v>
      </c>
      <c r="R780" s="10" t="str">
        <v>animation</v>
      </c>
      <c r="S780" s="15">
        <f>(L780/86400)+DATE(1970,1,1)</f>
        <v>40768.208333333336</v>
      </c>
      <c r="T780" s="15">
        <f>(M780/86400)+DATE(1970,1,1)</f>
        <v>40773.208333333336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7">
        <f>(E781/D781)*100</f>
        <v>80.306347746090154</v>
      </c>
      <c r="G781" t="s">
        <v>14</v>
      </c>
      <c r="H781">
        <v>831</v>
      </c>
      <c r="I781" s="8">
        <f>IF(H781=0,0,E781/H781)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s="11" t="str" cm="1">
        <f t="array" ref="Q781:R781">_xlfn.TEXTSPLIT(P781,"/")</f>
        <v>theater</v>
      </c>
      <c r="R781" s="10" t="str">
        <v>plays</v>
      </c>
      <c r="S781" s="15">
        <f>(L781/86400)+DATE(1970,1,1)</f>
        <v>42230.208333333328</v>
      </c>
      <c r="T781" s="15">
        <f>(M781/86400)+DATE(1970,1,1)</f>
        <v>42239.208333333328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7">
        <f>(E782/D782)*100</f>
        <v>106.29411764705883</v>
      </c>
      <c r="G782" t="s">
        <v>20</v>
      </c>
      <c r="H782">
        <v>164</v>
      </c>
      <c r="I782" s="8">
        <f>IF(H782=0,0,E782/H782)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s="11" t="str" cm="1">
        <f t="array" ref="Q782:R782">_xlfn.TEXTSPLIT(P782,"/")</f>
        <v>film &amp; video</v>
      </c>
      <c r="R782" s="10" t="str">
        <v>drama</v>
      </c>
      <c r="S782" s="15">
        <f>(L782/86400)+DATE(1970,1,1)</f>
        <v>42573.208333333328</v>
      </c>
      <c r="T782" s="15">
        <f>(M782/86400)+DATE(1970,1,1)</f>
        <v>42592.208333333328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7">
        <f>(E783/D783)*100</f>
        <v>50.735632183908038</v>
      </c>
      <c r="G783" t="s">
        <v>74</v>
      </c>
      <c r="H783">
        <v>56</v>
      </c>
      <c r="I783" s="8">
        <f>IF(H783=0,0,E783/H783)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s="11" t="str" cm="1">
        <f t="array" ref="Q783:R783">_xlfn.TEXTSPLIT(P783,"/")</f>
        <v>theater</v>
      </c>
      <c r="R783" s="10" t="str">
        <v>plays</v>
      </c>
      <c r="S783" s="15">
        <f>(L783/86400)+DATE(1970,1,1)</f>
        <v>40482.208333333336</v>
      </c>
      <c r="T783" s="15">
        <f>(M783/86400)+DATE(1970,1,1)</f>
        <v>40533.25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7">
        <f>(E784/D784)*100</f>
        <v>215.31372549019611</v>
      </c>
      <c r="G784" t="s">
        <v>20</v>
      </c>
      <c r="H784">
        <v>161</v>
      </c>
      <c r="I784" s="8">
        <f>IF(H784=0,0,E784/H784)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s="11" t="str" cm="1">
        <f t="array" ref="Q784:R784">_xlfn.TEXTSPLIT(P784,"/")</f>
        <v>film &amp; video</v>
      </c>
      <c r="R784" s="10" t="str">
        <v>animation</v>
      </c>
      <c r="S784" s="15">
        <f>(L784/86400)+DATE(1970,1,1)</f>
        <v>40603.25</v>
      </c>
      <c r="T784" s="15">
        <f>(M784/86400)+DATE(1970,1,1)</f>
        <v>40631.208333333336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7">
        <f>(E785/D785)*100</f>
        <v>141.22972972972974</v>
      </c>
      <c r="G785" t="s">
        <v>20</v>
      </c>
      <c r="H785">
        <v>138</v>
      </c>
      <c r="I785" s="8">
        <f>IF(H785=0,0,E785/H785)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s="11" t="str" cm="1">
        <f t="array" ref="Q785:R785">_xlfn.TEXTSPLIT(P785,"/")</f>
        <v>music</v>
      </c>
      <c r="R785" s="10" t="str">
        <v>rock</v>
      </c>
      <c r="S785" s="15">
        <f>(L785/86400)+DATE(1970,1,1)</f>
        <v>41625.25</v>
      </c>
      <c r="T785" s="15">
        <f>(M785/86400)+DATE(1970,1,1)</f>
        <v>41632.25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7">
        <f>(E786/D786)*100</f>
        <v>115.33745781777279</v>
      </c>
      <c r="G786" t="s">
        <v>20</v>
      </c>
      <c r="H786">
        <v>3308</v>
      </c>
      <c r="I786" s="8">
        <f>IF(H786=0,0,E786/H786)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s="11" t="str" cm="1">
        <f t="array" ref="Q786:R786">_xlfn.TEXTSPLIT(P786,"/")</f>
        <v>technology</v>
      </c>
      <c r="R786" s="10" t="str">
        <v>web</v>
      </c>
      <c r="S786" s="15">
        <f>(L786/86400)+DATE(1970,1,1)</f>
        <v>42435.25</v>
      </c>
      <c r="T786" s="15">
        <f>(M786/86400)+DATE(1970,1,1)</f>
        <v>42446.208333333328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7">
        <f>(E787/D787)*100</f>
        <v>193.11940298507463</v>
      </c>
      <c r="G787" t="s">
        <v>20</v>
      </c>
      <c r="H787">
        <v>127</v>
      </c>
      <c r="I787" s="8">
        <f>IF(H787=0,0,E787/H787)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s="11" t="str" cm="1">
        <f t="array" ref="Q787:R787">_xlfn.TEXTSPLIT(P787,"/")</f>
        <v>film &amp; video</v>
      </c>
      <c r="R787" s="10" t="str">
        <v>animation</v>
      </c>
      <c r="S787" s="15">
        <f>(L787/86400)+DATE(1970,1,1)</f>
        <v>43582.208333333328</v>
      </c>
      <c r="T787" s="15">
        <f>(M787/86400)+DATE(1970,1,1)</f>
        <v>43616.208333333328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7">
        <f>(E788/D788)*100</f>
        <v>729.73333333333335</v>
      </c>
      <c r="G788" t="s">
        <v>20</v>
      </c>
      <c r="H788">
        <v>207</v>
      </c>
      <c r="I788" s="8">
        <f>IF(H788=0,0,E788/H788)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s="11" t="str" cm="1">
        <f t="array" ref="Q788:R788">_xlfn.TEXTSPLIT(P788,"/")</f>
        <v>music</v>
      </c>
      <c r="R788" s="10" t="str">
        <v>jazz</v>
      </c>
      <c r="S788" s="15">
        <f>(L788/86400)+DATE(1970,1,1)</f>
        <v>43186.208333333328</v>
      </c>
      <c r="T788" s="15">
        <f>(M788/86400)+DATE(1970,1,1)</f>
        <v>43193.208333333328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7">
        <f>(E789/D789)*100</f>
        <v>99.66339869281046</v>
      </c>
      <c r="G789" t="s">
        <v>14</v>
      </c>
      <c r="H789">
        <v>859</v>
      </c>
      <c r="I789" s="8">
        <f>IF(H789=0,0,E789/H789)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s="11" t="str" cm="1">
        <f t="array" ref="Q789:R789">_xlfn.TEXTSPLIT(P789,"/")</f>
        <v>music</v>
      </c>
      <c r="R789" s="10" t="str">
        <v>rock</v>
      </c>
      <c r="S789" s="15">
        <f>(L789/86400)+DATE(1970,1,1)</f>
        <v>40684.208333333336</v>
      </c>
      <c r="T789" s="15">
        <f>(M789/86400)+DATE(1970,1,1)</f>
        <v>40693.208333333336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7">
        <f>(E790/D790)*100</f>
        <v>88.166666666666671</v>
      </c>
      <c r="G790" t="s">
        <v>47</v>
      </c>
      <c r="H790">
        <v>31</v>
      </c>
      <c r="I790" s="8">
        <f>IF(H790=0,0,E790/H790)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s="11" t="str" cm="1">
        <f t="array" ref="Q790:R790">_xlfn.TEXTSPLIT(P790,"/")</f>
        <v>film &amp; video</v>
      </c>
      <c r="R790" s="10" t="str">
        <v>animation</v>
      </c>
      <c r="S790" s="15">
        <f>(L790/86400)+DATE(1970,1,1)</f>
        <v>41202.208333333336</v>
      </c>
      <c r="T790" s="15">
        <f>(M790/86400)+DATE(1970,1,1)</f>
        <v>41223.25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7">
        <f>(E791/D791)*100</f>
        <v>37.233333333333334</v>
      </c>
      <c r="G791" t="s">
        <v>14</v>
      </c>
      <c r="H791">
        <v>45</v>
      </c>
      <c r="I791" s="8">
        <f>IF(H791=0,0,E791/H791)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s="11" t="str" cm="1">
        <f t="array" ref="Q791:R791">_xlfn.TEXTSPLIT(P791,"/")</f>
        <v>theater</v>
      </c>
      <c r="R791" s="10" t="str">
        <v>plays</v>
      </c>
      <c r="S791" s="15">
        <f>(L791/86400)+DATE(1970,1,1)</f>
        <v>41786.208333333336</v>
      </c>
      <c r="T791" s="15">
        <f>(M791/86400)+DATE(1970,1,1)</f>
        <v>41823.208333333336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7">
        <f>(E792/D792)*100</f>
        <v>30.540075309306079</v>
      </c>
      <c r="G792" t="s">
        <v>74</v>
      </c>
      <c r="H792">
        <v>1113</v>
      </c>
      <c r="I792" s="8">
        <f>IF(H792=0,0,E792/H792)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s="11" t="str" cm="1">
        <f t="array" ref="Q792:R792">_xlfn.TEXTSPLIT(P792,"/")</f>
        <v>theater</v>
      </c>
      <c r="R792" s="10" t="str">
        <v>plays</v>
      </c>
      <c r="S792" s="15">
        <f>(L792/86400)+DATE(1970,1,1)</f>
        <v>40223.25</v>
      </c>
      <c r="T792" s="15">
        <f>(M792/86400)+DATE(1970,1,1)</f>
        <v>40229.25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7">
        <f>(E793/D793)*100</f>
        <v>25.714285714285712</v>
      </c>
      <c r="G793" t="s">
        <v>14</v>
      </c>
      <c r="H793">
        <v>6</v>
      </c>
      <c r="I793" s="8">
        <f>IF(H793=0,0,E793/H793)</f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s="11" t="str" cm="1">
        <f t="array" ref="Q793:R793">_xlfn.TEXTSPLIT(P793,"/")</f>
        <v>food</v>
      </c>
      <c r="R793" s="10" t="str">
        <v>food trucks</v>
      </c>
      <c r="S793" s="15">
        <f>(L793/86400)+DATE(1970,1,1)</f>
        <v>42715.25</v>
      </c>
      <c r="T793" s="15">
        <f>(M793/86400)+DATE(1970,1,1)</f>
        <v>42731.25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7">
        <f>(E794/D794)*100</f>
        <v>34</v>
      </c>
      <c r="G794" t="s">
        <v>14</v>
      </c>
      <c r="H794">
        <v>7</v>
      </c>
      <c r="I794" s="8">
        <f>IF(H794=0,0,E794/H794)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s="11" t="str" cm="1">
        <f t="array" ref="Q794:R794">_xlfn.TEXTSPLIT(P794,"/")</f>
        <v>theater</v>
      </c>
      <c r="R794" s="10" t="str">
        <v>plays</v>
      </c>
      <c r="S794" s="15">
        <f>(L794/86400)+DATE(1970,1,1)</f>
        <v>41451.208333333336</v>
      </c>
      <c r="T794" s="15">
        <f>(M794/86400)+DATE(1970,1,1)</f>
        <v>41479.208333333336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7">
        <f>(E795/D795)*100</f>
        <v>1185.909090909091</v>
      </c>
      <c r="G795" t="s">
        <v>20</v>
      </c>
      <c r="H795">
        <v>181</v>
      </c>
      <c r="I795" s="8">
        <f>IF(H795=0,0,E795/H795)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s="11" t="str" cm="1">
        <f t="array" ref="Q795:R795">_xlfn.TEXTSPLIT(P795,"/")</f>
        <v>publishing</v>
      </c>
      <c r="R795" s="10" t="str">
        <v>nonfiction</v>
      </c>
      <c r="S795" s="15">
        <f>(L795/86400)+DATE(1970,1,1)</f>
        <v>41450.208333333336</v>
      </c>
      <c r="T795" s="15">
        <f>(M795/86400)+DATE(1970,1,1)</f>
        <v>41454.208333333336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7">
        <f>(E796/D796)*100</f>
        <v>125.39393939393939</v>
      </c>
      <c r="G796" t="s">
        <v>20</v>
      </c>
      <c r="H796">
        <v>110</v>
      </c>
      <c r="I796" s="8">
        <f>IF(H796=0,0,E796/H796)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s="11" t="str" cm="1">
        <f t="array" ref="Q796:R796">_xlfn.TEXTSPLIT(P796,"/")</f>
        <v>music</v>
      </c>
      <c r="R796" s="10" t="str">
        <v>rock</v>
      </c>
      <c r="S796" s="15">
        <f>(L796/86400)+DATE(1970,1,1)</f>
        <v>43091.25</v>
      </c>
      <c r="T796" s="15">
        <f>(M796/86400)+DATE(1970,1,1)</f>
        <v>43103.25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7">
        <f>(E797/D797)*100</f>
        <v>14.394366197183098</v>
      </c>
      <c r="G797" t="s">
        <v>14</v>
      </c>
      <c r="H797">
        <v>31</v>
      </c>
      <c r="I797" s="8">
        <f>IF(H797=0,0,E797/H797)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s="11" t="str" cm="1">
        <f t="array" ref="Q797:R797">_xlfn.TEXTSPLIT(P797,"/")</f>
        <v>film &amp; video</v>
      </c>
      <c r="R797" s="10" t="str">
        <v>drama</v>
      </c>
      <c r="S797" s="15">
        <f>(L797/86400)+DATE(1970,1,1)</f>
        <v>42675.208333333328</v>
      </c>
      <c r="T797" s="15">
        <f>(M797/86400)+DATE(1970,1,1)</f>
        <v>42678.208333333328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7">
        <f>(E798/D798)*100</f>
        <v>54.807692307692314</v>
      </c>
      <c r="G798" t="s">
        <v>14</v>
      </c>
      <c r="H798">
        <v>78</v>
      </c>
      <c r="I798" s="8">
        <f>IF(H798=0,0,E798/H798)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s="11" t="str" cm="1">
        <f t="array" ref="Q798:R798">_xlfn.TEXTSPLIT(P798,"/")</f>
        <v>games</v>
      </c>
      <c r="R798" s="10" t="str">
        <v>mobile games</v>
      </c>
      <c r="S798" s="15">
        <f>(L798/86400)+DATE(1970,1,1)</f>
        <v>41859.208333333336</v>
      </c>
      <c r="T798" s="15">
        <f>(M798/86400)+DATE(1970,1,1)</f>
        <v>41866.208333333336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7">
        <f>(E799/D799)*100</f>
        <v>109.63157894736841</v>
      </c>
      <c r="G799" t="s">
        <v>20</v>
      </c>
      <c r="H799">
        <v>185</v>
      </c>
      <c r="I799" s="8">
        <f>IF(H799=0,0,E799/H799)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s="11" t="str" cm="1">
        <f t="array" ref="Q799:R799">_xlfn.TEXTSPLIT(P799,"/")</f>
        <v>technology</v>
      </c>
      <c r="R799" s="10" t="str">
        <v>web</v>
      </c>
      <c r="S799" s="15">
        <f>(L799/86400)+DATE(1970,1,1)</f>
        <v>43464.25</v>
      </c>
      <c r="T799" s="15">
        <f>(M799/86400)+DATE(1970,1,1)</f>
        <v>43487.25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7">
        <f>(E800/D800)*100</f>
        <v>188.47058823529412</v>
      </c>
      <c r="G800" t="s">
        <v>20</v>
      </c>
      <c r="H800">
        <v>121</v>
      </c>
      <c r="I800" s="8">
        <f>IF(H800=0,0,E800/H800)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s="11" t="str" cm="1">
        <f t="array" ref="Q800:R800">_xlfn.TEXTSPLIT(P800,"/")</f>
        <v>theater</v>
      </c>
      <c r="R800" s="10" t="str">
        <v>plays</v>
      </c>
      <c r="S800" s="15">
        <f>(L800/86400)+DATE(1970,1,1)</f>
        <v>41060.208333333336</v>
      </c>
      <c r="T800" s="15">
        <f>(M800/86400)+DATE(1970,1,1)</f>
        <v>41088.208333333336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7">
        <f>(E801/D801)*100</f>
        <v>87.008284023668637</v>
      </c>
      <c r="G801" t="s">
        <v>14</v>
      </c>
      <c r="H801">
        <v>1225</v>
      </c>
      <c r="I801" s="8">
        <f>IF(H801=0,0,E801/H801)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s="11" t="str" cm="1">
        <f t="array" ref="Q801:R801">_xlfn.TEXTSPLIT(P801,"/")</f>
        <v>theater</v>
      </c>
      <c r="R801" s="10" t="str">
        <v>plays</v>
      </c>
      <c r="S801" s="15">
        <f>(L801/86400)+DATE(1970,1,1)</f>
        <v>42399.25</v>
      </c>
      <c r="T801" s="15">
        <f>(M801/86400)+DATE(1970,1,1)</f>
        <v>42403.25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7">
        <f>(E802/D802)*100</f>
        <v>1</v>
      </c>
      <c r="G802" t="s">
        <v>14</v>
      </c>
      <c r="H802">
        <v>1</v>
      </c>
      <c r="I802" s="8">
        <f>IF(H802=0,0,E802/H802)</f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s="11" t="str" cm="1">
        <f t="array" ref="Q802:R802">_xlfn.TEXTSPLIT(P802,"/")</f>
        <v>music</v>
      </c>
      <c r="R802" s="10" t="str">
        <v>rock</v>
      </c>
      <c r="S802" s="15">
        <f>(L802/86400)+DATE(1970,1,1)</f>
        <v>42167.208333333328</v>
      </c>
      <c r="T802" s="15">
        <f>(M802/86400)+DATE(1970,1,1)</f>
        <v>42171.208333333328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7">
        <f>(E803/D803)*100</f>
        <v>202.9130434782609</v>
      </c>
      <c r="G803" t="s">
        <v>20</v>
      </c>
      <c r="H803">
        <v>106</v>
      </c>
      <c r="I803" s="8">
        <f>IF(H803=0,0,E803/H803)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s="11" t="str" cm="1">
        <f t="array" ref="Q803:R803">_xlfn.TEXTSPLIT(P803,"/")</f>
        <v>photography</v>
      </c>
      <c r="R803" s="10" t="str">
        <v>photography books</v>
      </c>
      <c r="S803" s="15">
        <f>(L803/86400)+DATE(1970,1,1)</f>
        <v>43830.25</v>
      </c>
      <c r="T803" s="15">
        <f>(M803/86400)+DATE(1970,1,1)</f>
        <v>43852.25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7">
        <f>(E804/D804)*100</f>
        <v>197.03225806451613</v>
      </c>
      <c r="G804" t="s">
        <v>20</v>
      </c>
      <c r="H804">
        <v>142</v>
      </c>
      <c r="I804" s="8">
        <f>IF(H804=0,0,E804/H804)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s="11" t="str" cm="1">
        <f t="array" ref="Q804:R804">_xlfn.TEXTSPLIT(P804,"/")</f>
        <v>photography</v>
      </c>
      <c r="R804" s="10" t="str">
        <v>photography books</v>
      </c>
      <c r="S804" s="15">
        <f>(L804/86400)+DATE(1970,1,1)</f>
        <v>43650.208333333328</v>
      </c>
      <c r="T804" s="15">
        <f>(M804/86400)+DATE(1970,1,1)</f>
        <v>43652.208333333328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7">
        <f>(E805/D805)*100</f>
        <v>107</v>
      </c>
      <c r="G805" t="s">
        <v>20</v>
      </c>
      <c r="H805">
        <v>233</v>
      </c>
      <c r="I805" s="8">
        <f>IF(H805=0,0,E805/H805)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s="11" t="str" cm="1">
        <f t="array" ref="Q805:R805">_xlfn.TEXTSPLIT(P805,"/")</f>
        <v>theater</v>
      </c>
      <c r="R805" s="10" t="str">
        <v>plays</v>
      </c>
      <c r="S805" s="15">
        <f>(L805/86400)+DATE(1970,1,1)</f>
        <v>43492.25</v>
      </c>
      <c r="T805" s="15">
        <f>(M805/86400)+DATE(1970,1,1)</f>
        <v>43526.25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7">
        <f>(E806/D806)*100</f>
        <v>268.73076923076923</v>
      </c>
      <c r="G806" t="s">
        <v>20</v>
      </c>
      <c r="H806">
        <v>218</v>
      </c>
      <c r="I806" s="8">
        <f>IF(H806=0,0,E806/H806)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s="11" t="str" cm="1">
        <f t="array" ref="Q806:R806">_xlfn.TEXTSPLIT(P806,"/")</f>
        <v>music</v>
      </c>
      <c r="R806" s="10" t="str">
        <v>rock</v>
      </c>
      <c r="S806" s="15">
        <f>(L806/86400)+DATE(1970,1,1)</f>
        <v>43102.25</v>
      </c>
      <c r="T806" s="15">
        <f>(M806/86400)+DATE(1970,1,1)</f>
        <v>43122.25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7">
        <f>(E807/D807)*100</f>
        <v>50.845360824742272</v>
      </c>
      <c r="G807" t="s">
        <v>14</v>
      </c>
      <c r="H807">
        <v>67</v>
      </c>
      <c r="I807" s="8">
        <f>IF(H807=0,0,E807/H807)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s="11" t="str" cm="1">
        <f t="array" ref="Q807:R807">_xlfn.TEXTSPLIT(P807,"/")</f>
        <v>film &amp; video</v>
      </c>
      <c r="R807" s="10" t="str">
        <v>documentary</v>
      </c>
      <c r="S807" s="15">
        <f>(L807/86400)+DATE(1970,1,1)</f>
        <v>41958.25</v>
      </c>
      <c r="T807" s="15">
        <f>(M807/86400)+DATE(1970,1,1)</f>
        <v>42009.25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7">
        <f>(E808/D808)*100</f>
        <v>1180.2857142857142</v>
      </c>
      <c r="G808" t="s">
        <v>20</v>
      </c>
      <c r="H808">
        <v>76</v>
      </c>
      <c r="I808" s="8">
        <f>IF(H808=0,0,E808/H808)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s="11" t="str" cm="1">
        <f t="array" ref="Q808:R808">_xlfn.TEXTSPLIT(P808,"/")</f>
        <v>film &amp; video</v>
      </c>
      <c r="R808" s="10" t="str">
        <v>drama</v>
      </c>
      <c r="S808" s="15">
        <f>(L808/86400)+DATE(1970,1,1)</f>
        <v>40973.25</v>
      </c>
      <c r="T808" s="15">
        <f>(M808/86400)+DATE(1970,1,1)</f>
        <v>40997.208333333336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7">
        <f>(E809/D809)*100</f>
        <v>264</v>
      </c>
      <c r="G809" t="s">
        <v>20</v>
      </c>
      <c r="H809">
        <v>43</v>
      </c>
      <c r="I809" s="8">
        <f>IF(H809=0,0,E809/H809)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s="11" t="str" cm="1">
        <f t="array" ref="Q809:R809">_xlfn.TEXTSPLIT(P809,"/")</f>
        <v>theater</v>
      </c>
      <c r="R809" s="10" t="str">
        <v>plays</v>
      </c>
      <c r="S809" s="15">
        <f>(L809/86400)+DATE(1970,1,1)</f>
        <v>43753.208333333328</v>
      </c>
      <c r="T809" s="15">
        <f>(M809/86400)+DATE(1970,1,1)</f>
        <v>43797.25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7">
        <f>(E810/D810)*100</f>
        <v>30.44230769230769</v>
      </c>
      <c r="G810" t="s">
        <v>14</v>
      </c>
      <c r="H810">
        <v>19</v>
      </c>
      <c r="I810" s="8">
        <f>IF(H810=0,0,E810/H810)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s="11" t="str" cm="1">
        <f t="array" ref="Q810:R810">_xlfn.TEXTSPLIT(P810,"/")</f>
        <v>food</v>
      </c>
      <c r="R810" s="10" t="str">
        <v>food trucks</v>
      </c>
      <c r="S810" s="15">
        <f>(L810/86400)+DATE(1970,1,1)</f>
        <v>42507.208333333328</v>
      </c>
      <c r="T810" s="15">
        <f>(M810/86400)+DATE(1970,1,1)</f>
        <v>42524.208333333328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7">
        <f>(E811/D811)*100</f>
        <v>62.880681818181813</v>
      </c>
      <c r="G811" t="s">
        <v>14</v>
      </c>
      <c r="H811">
        <v>2108</v>
      </c>
      <c r="I811" s="8">
        <f>IF(H811=0,0,E811/H811)</f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s="11" t="str" cm="1">
        <f t="array" ref="Q811:R811">_xlfn.TEXTSPLIT(P811,"/")</f>
        <v>film &amp; video</v>
      </c>
      <c r="R811" s="10" t="str">
        <v>documentary</v>
      </c>
      <c r="S811" s="15">
        <f>(L811/86400)+DATE(1970,1,1)</f>
        <v>41135.208333333336</v>
      </c>
      <c r="T811" s="15">
        <f>(M811/86400)+DATE(1970,1,1)</f>
        <v>41136.208333333336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7">
        <f>(E812/D812)*100</f>
        <v>193.125</v>
      </c>
      <c r="G812" t="s">
        <v>20</v>
      </c>
      <c r="H812">
        <v>221</v>
      </c>
      <c r="I812" s="8">
        <f>IF(H812=0,0,E812/H812)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s="11" t="str" cm="1">
        <f t="array" ref="Q812:R812">_xlfn.TEXTSPLIT(P812,"/")</f>
        <v>theater</v>
      </c>
      <c r="R812" s="10" t="str">
        <v>plays</v>
      </c>
      <c r="S812" s="15">
        <f>(L812/86400)+DATE(1970,1,1)</f>
        <v>43067.25</v>
      </c>
      <c r="T812" s="15">
        <f>(M812/86400)+DATE(1970,1,1)</f>
        <v>43077.25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7">
        <f>(E813/D813)*100</f>
        <v>77.102702702702715</v>
      </c>
      <c r="G813" t="s">
        <v>14</v>
      </c>
      <c r="H813">
        <v>679</v>
      </c>
      <c r="I813" s="8">
        <f>IF(H813=0,0,E813/H813)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s="11" t="str" cm="1">
        <f t="array" ref="Q813:R813">_xlfn.TEXTSPLIT(P813,"/")</f>
        <v>games</v>
      </c>
      <c r="R813" s="10" t="str">
        <v>video games</v>
      </c>
      <c r="S813" s="15">
        <f>(L813/86400)+DATE(1970,1,1)</f>
        <v>42378.25</v>
      </c>
      <c r="T813" s="15">
        <f>(M813/86400)+DATE(1970,1,1)</f>
        <v>42380.25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7">
        <f>(E814/D814)*100</f>
        <v>225.52763819095478</v>
      </c>
      <c r="G814" t="s">
        <v>20</v>
      </c>
      <c r="H814">
        <v>2805</v>
      </c>
      <c r="I814" s="8">
        <f>IF(H814=0,0,E814/H814)</f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s="11" t="str" cm="1">
        <f t="array" ref="Q814:R814">_xlfn.TEXTSPLIT(P814,"/")</f>
        <v>publishing</v>
      </c>
      <c r="R814" s="10" t="str">
        <v>nonfiction</v>
      </c>
      <c r="S814" s="15">
        <f>(L814/86400)+DATE(1970,1,1)</f>
        <v>43206.208333333328</v>
      </c>
      <c r="T814" s="15">
        <f>(M814/86400)+DATE(1970,1,1)</f>
        <v>43211.208333333328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7">
        <f>(E815/D815)*100</f>
        <v>239.40625</v>
      </c>
      <c r="G815" t="s">
        <v>20</v>
      </c>
      <c r="H815">
        <v>68</v>
      </c>
      <c r="I815" s="8">
        <f>IF(H815=0,0,E815/H815)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s="11" t="str" cm="1">
        <f t="array" ref="Q815:R815">_xlfn.TEXTSPLIT(P815,"/")</f>
        <v>games</v>
      </c>
      <c r="R815" s="10" t="str">
        <v>video games</v>
      </c>
      <c r="S815" s="15">
        <f>(L815/86400)+DATE(1970,1,1)</f>
        <v>41148.208333333336</v>
      </c>
      <c r="T815" s="15">
        <f>(M815/86400)+DATE(1970,1,1)</f>
        <v>41158.208333333336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7">
        <f>(E816/D816)*100</f>
        <v>92.1875</v>
      </c>
      <c r="G816" t="s">
        <v>14</v>
      </c>
      <c r="H816">
        <v>36</v>
      </c>
      <c r="I816" s="8">
        <f>IF(H816=0,0,E816/H816)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s="11" t="str" cm="1">
        <f t="array" ref="Q816:R816">_xlfn.TEXTSPLIT(P816,"/")</f>
        <v>music</v>
      </c>
      <c r="R816" s="10" t="str">
        <v>rock</v>
      </c>
      <c r="S816" s="15">
        <f>(L816/86400)+DATE(1970,1,1)</f>
        <v>42517.208333333328</v>
      </c>
      <c r="T816" s="15">
        <f>(M816/86400)+DATE(1970,1,1)</f>
        <v>42519.208333333328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7">
        <f>(E817/D817)*100</f>
        <v>130.23333333333335</v>
      </c>
      <c r="G817" t="s">
        <v>20</v>
      </c>
      <c r="H817">
        <v>183</v>
      </c>
      <c r="I817" s="8">
        <f>IF(H817=0,0,E817/H817)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s="11" t="str" cm="1">
        <f t="array" ref="Q817:R817">_xlfn.TEXTSPLIT(P817,"/")</f>
        <v>music</v>
      </c>
      <c r="R817" s="10" t="str">
        <v>rock</v>
      </c>
      <c r="S817" s="15">
        <f>(L817/86400)+DATE(1970,1,1)</f>
        <v>43068.25</v>
      </c>
      <c r="T817" s="15">
        <f>(M817/86400)+DATE(1970,1,1)</f>
        <v>43094.25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7">
        <f>(E818/D818)*100</f>
        <v>615.21739130434787</v>
      </c>
      <c r="G818" t="s">
        <v>20</v>
      </c>
      <c r="H818">
        <v>133</v>
      </c>
      <c r="I818" s="8">
        <f>IF(H818=0,0,E818/H818)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s="11" t="str" cm="1">
        <f t="array" ref="Q818:R818">_xlfn.TEXTSPLIT(P818,"/")</f>
        <v>theater</v>
      </c>
      <c r="R818" s="10" t="str">
        <v>plays</v>
      </c>
      <c r="S818" s="15">
        <f>(L818/86400)+DATE(1970,1,1)</f>
        <v>41680.25</v>
      </c>
      <c r="T818" s="15">
        <f>(M818/86400)+DATE(1970,1,1)</f>
        <v>41682.25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7">
        <f>(E819/D819)*100</f>
        <v>368.79532163742692</v>
      </c>
      <c r="G819" t="s">
        <v>20</v>
      </c>
      <c r="H819">
        <v>2489</v>
      </c>
      <c r="I819" s="8">
        <f>IF(H819=0,0,E819/H819)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s="11" t="str" cm="1">
        <f t="array" ref="Q819:R819">_xlfn.TEXTSPLIT(P819,"/")</f>
        <v>publishing</v>
      </c>
      <c r="R819" s="10" t="str">
        <v>nonfiction</v>
      </c>
      <c r="S819" s="15">
        <f>(L819/86400)+DATE(1970,1,1)</f>
        <v>43589.208333333328</v>
      </c>
      <c r="T819" s="15">
        <f>(M819/86400)+DATE(1970,1,1)</f>
        <v>43617.208333333328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7">
        <f>(E820/D820)*100</f>
        <v>1094.8571428571429</v>
      </c>
      <c r="G820" t="s">
        <v>20</v>
      </c>
      <c r="H820">
        <v>69</v>
      </c>
      <c r="I820" s="8">
        <f>IF(H820=0,0,E820/H820)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s="11" t="str" cm="1">
        <f t="array" ref="Q820:R820">_xlfn.TEXTSPLIT(P820,"/")</f>
        <v>theater</v>
      </c>
      <c r="R820" s="10" t="str">
        <v>plays</v>
      </c>
      <c r="S820" s="15">
        <f>(L820/86400)+DATE(1970,1,1)</f>
        <v>43486.25</v>
      </c>
      <c r="T820" s="15">
        <f>(M820/86400)+DATE(1970,1,1)</f>
        <v>43499.25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7">
        <f>(E821/D821)*100</f>
        <v>50.662921348314605</v>
      </c>
      <c r="G821" t="s">
        <v>14</v>
      </c>
      <c r="H821">
        <v>47</v>
      </c>
      <c r="I821" s="8">
        <f>IF(H821=0,0,E821/H821)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s="11" t="str" cm="1">
        <f t="array" ref="Q821:R821">_xlfn.TEXTSPLIT(P821,"/")</f>
        <v>games</v>
      </c>
      <c r="R821" s="10" t="str">
        <v>video games</v>
      </c>
      <c r="S821" s="15">
        <f>(L821/86400)+DATE(1970,1,1)</f>
        <v>41237.25</v>
      </c>
      <c r="T821" s="15">
        <f>(M821/86400)+DATE(1970,1,1)</f>
        <v>41252.25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7">
        <f>(E822/D822)*100</f>
        <v>800.6</v>
      </c>
      <c r="G822" t="s">
        <v>20</v>
      </c>
      <c r="H822">
        <v>279</v>
      </c>
      <c r="I822" s="8">
        <f>IF(H822=0,0,E822/H822)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s="11" t="str" cm="1">
        <f t="array" ref="Q822:R822">_xlfn.TEXTSPLIT(P822,"/")</f>
        <v>music</v>
      </c>
      <c r="R822" s="10" t="str">
        <v>rock</v>
      </c>
      <c r="S822" s="15">
        <f>(L822/86400)+DATE(1970,1,1)</f>
        <v>43310.208333333328</v>
      </c>
      <c r="T822" s="15">
        <f>(M822/86400)+DATE(1970,1,1)</f>
        <v>43323.208333333328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7">
        <f>(E823/D823)*100</f>
        <v>291.28571428571428</v>
      </c>
      <c r="G823" t="s">
        <v>20</v>
      </c>
      <c r="H823">
        <v>210</v>
      </c>
      <c r="I823" s="8">
        <f>IF(H823=0,0,E823/H823)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s="11" t="str" cm="1">
        <f t="array" ref="Q823:R823">_xlfn.TEXTSPLIT(P823,"/")</f>
        <v>film &amp; video</v>
      </c>
      <c r="R823" s="10" t="str">
        <v>documentary</v>
      </c>
      <c r="S823" s="15">
        <f>(L823/86400)+DATE(1970,1,1)</f>
        <v>42794.25</v>
      </c>
      <c r="T823" s="15">
        <f>(M823/86400)+DATE(1970,1,1)</f>
        <v>42807.208333333328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7">
        <f>(E824/D824)*100</f>
        <v>349.9666666666667</v>
      </c>
      <c r="G824" t="s">
        <v>20</v>
      </c>
      <c r="H824">
        <v>2100</v>
      </c>
      <c r="I824" s="8">
        <f>IF(H824=0,0,E824/H824)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s="11" t="str" cm="1">
        <f t="array" ref="Q824:R824">_xlfn.TEXTSPLIT(P824,"/")</f>
        <v>music</v>
      </c>
      <c r="R824" s="10" t="str">
        <v>rock</v>
      </c>
      <c r="S824" s="15">
        <f>(L824/86400)+DATE(1970,1,1)</f>
        <v>41698.25</v>
      </c>
      <c r="T824" s="15">
        <f>(M824/86400)+DATE(1970,1,1)</f>
        <v>41715.208333333336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7">
        <f>(E825/D825)*100</f>
        <v>357.07317073170731</v>
      </c>
      <c r="G825" t="s">
        <v>20</v>
      </c>
      <c r="H825">
        <v>252</v>
      </c>
      <c r="I825" s="8">
        <f>IF(H825=0,0,E825/H825)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s="11" t="str" cm="1">
        <f t="array" ref="Q825:R825">_xlfn.TEXTSPLIT(P825,"/")</f>
        <v>music</v>
      </c>
      <c r="R825" s="10" t="str">
        <v>rock</v>
      </c>
      <c r="S825" s="15">
        <f>(L825/86400)+DATE(1970,1,1)</f>
        <v>41892.208333333336</v>
      </c>
      <c r="T825" s="15">
        <f>(M825/86400)+DATE(1970,1,1)</f>
        <v>41917.208333333336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7">
        <f>(E826/D826)*100</f>
        <v>126.48941176470588</v>
      </c>
      <c r="G826" t="s">
        <v>20</v>
      </c>
      <c r="H826">
        <v>1280</v>
      </c>
      <c r="I826" s="8">
        <f>IF(H826=0,0,E826/H826)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s="11" t="str" cm="1">
        <f t="array" ref="Q826:R826">_xlfn.TEXTSPLIT(P826,"/")</f>
        <v>publishing</v>
      </c>
      <c r="R826" s="10" t="str">
        <v>nonfiction</v>
      </c>
      <c r="S826" s="15">
        <f>(L826/86400)+DATE(1970,1,1)</f>
        <v>40348.208333333336</v>
      </c>
      <c r="T826" s="15">
        <f>(M826/86400)+DATE(1970,1,1)</f>
        <v>40380.208333333336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7">
        <f>(E827/D827)*100</f>
        <v>387.5</v>
      </c>
      <c r="G827" t="s">
        <v>20</v>
      </c>
      <c r="H827">
        <v>157</v>
      </c>
      <c r="I827" s="8">
        <f>IF(H827=0,0,E827/H827)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s="11" t="str" cm="1">
        <f t="array" ref="Q827:R827">_xlfn.TEXTSPLIT(P827,"/")</f>
        <v>film &amp; video</v>
      </c>
      <c r="R827" s="10" t="str">
        <v>shorts</v>
      </c>
      <c r="S827" s="15">
        <f>(L827/86400)+DATE(1970,1,1)</f>
        <v>42941.208333333328</v>
      </c>
      <c r="T827" s="15">
        <f>(M827/86400)+DATE(1970,1,1)</f>
        <v>42953.208333333328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7">
        <f>(E828/D828)*100</f>
        <v>457.03571428571428</v>
      </c>
      <c r="G828" t="s">
        <v>20</v>
      </c>
      <c r="H828">
        <v>194</v>
      </c>
      <c r="I828" s="8">
        <f>IF(H828=0,0,E828/H828)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s="11" t="str" cm="1">
        <f t="array" ref="Q828:R828">_xlfn.TEXTSPLIT(P828,"/")</f>
        <v>theater</v>
      </c>
      <c r="R828" s="10" t="str">
        <v>plays</v>
      </c>
      <c r="S828" s="15">
        <f>(L828/86400)+DATE(1970,1,1)</f>
        <v>40525.25</v>
      </c>
      <c r="T828" s="15">
        <f>(M828/86400)+DATE(1970,1,1)</f>
        <v>40553.25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7">
        <f>(E829/D829)*100</f>
        <v>266.69565217391306</v>
      </c>
      <c r="G829" t="s">
        <v>20</v>
      </c>
      <c r="H829">
        <v>82</v>
      </c>
      <c r="I829" s="8">
        <f>IF(H829=0,0,E829/H829)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s="11" t="str" cm="1">
        <f t="array" ref="Q829:R829">_xlfn.TEXTSPLIT(P829,"/")</f>
        <v>film &amp; video</v>
      </c>
      <c r="R829" s="10" t="str">
        <v>drama</v>
      </c>
      <c r="S829" s="15">
        <f>(L829/86400)+DATE(1970,1,1)</f>
        <v>40666.208333333336</v>
      </c>
      <c r="T829" s="15">
        <f>(M829/86400)+DATE(1970,1,1)</f>
        <v>40678.208333333336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7">
        <f>(E830/D830)*100</f>
        <v>69</v>
      </c>
      <c r="G830" t="s">
        <v>14</v>
      </c>
      <c r="H830">
        <v>70</v>
      </c>
      <c r="I830" s="8">
        <f>IF(H830=0,0,E830/H830)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s="11" t="str" cm="1">
        <f t="array" ref="Q830:R830">_xlfn.TEXTSPLIT(P830,"/")</f>
        <v>theater</v>
      </c>
      <c r="R830" s="10" t="str">
        <v>plays</v>
      </c>
      <c r="S830" s="15">
        <f>(L830/86400)+DATE(1970,1,1)</f>
        <v>43340.208333333328</v>
      </c>
      <c r="T830" s="15">
        <f>(M830/86400)+DATE(1970,1,1)</f>
        <v>43365.208333333328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7">
        <f>(E831/D831)*100</f>
        <v>51.34375</v>
      </c>
      <c r="G831" t="s">
        <v>14</v>
      </c>
      <c r="H831">
        <v>154</v>
      </c>
      <c r="I831" s="8">
        <f>IF(H831=0,0,E831/H831)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s="11" t="str" cm="1">
        <f t="array" ref="Q831:R831">_xlfn.TEXTSPLIT(P831,"/")</f>
        <v>theater</v>
      </c>
      <c r="R831" s="10" t="str">
        <v>plays</v>
      </c>
      <c r="S831" s="15">
        <f>(L831/86400)+DATE(1970,1,1)</f>
        <v>42164.208333333328</v>
      </c>
      <c r="T831" s="15">
        <f>(M831/86400)+DATE(1970,1,1)</f>
        <v>42179.208333333328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7">
        <f>(E832/D832)*100</f>
        <v>1.1710526315789473</v>
      </c>
      <c r="G832" t="s">
        <v>14</v>
      </c>
      <c r="H832">
        <v>22</v>
      </c>
      <c r="I832" s="8">
        <f>IF(H832=0,0,E832/H832)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s="11" t="str" cm="1">
        <f t="array" ref="Q832:R832">_xlfn.TEXTSPLIT(P832,"/")</f>
        <v>theater</v>
      </c>
      <c r="R832" s="10" t="str">
        <v>plays</v>
      </c>
      <c r="S832" s="15">
        <f>(L832/86400)+DATE(1970,1,1)</f>
        <v>43103.25</v>
      </c>
      <c r="T832" s="15">
        <f>(M832/86400)+DATE(1970,1,1)</f>
        <v>43162.25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7">
        <f>(E833/D833)*100</f>
        <v>108.97734294541709</v>
      </c>
      <c r="G833" t="s">
        <v>20</v>
      </c>
      <c r="H833">
        <v>4233</v>
      </c>
      <c r="I833" s="8">
        <f>IF(H833=0,0,E833/H833)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s="11" t="str" cm="1">
        <f t="array" ref="Q833:R833">_xlfn.TEXTSPLIT(P833,"/")</f>
        <v>photography</v>
      </c>
      <c r="R833" s="10" t="str">
        <v>photography books</v>
      </c>
      <c r="S833" s="15">
        <f>(L833/86400)+DATE(1970,1,1)</f>
        <v>40994.208333333336</v>
      </c>
      <c r="T833" s="15">
        <f>(M833/86400)+DATE(1970,1,1)</f>
        <v>41028.208333333336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7">
        <f>(E834/D834)*100</f>
        <v>315.17592592592592</v>
      </c>
      <c r="G834" t="s">
        <v>20</v>
      </c>
      <c r="H834">
        <v>1297</v>
      </c>
      <c r="I834" s="8">
        <f>IF(H834=0,0,E834/H834)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s="11" t="str" cm="1">
        <f t="array" ref="Q834:R834">_xlfn.TEXTSPLIT(P834,"/")</f>
        <v>publishing</v>
      </c>
      <c r="R834" s="10" t="str">
        <v>translations</v>
      </c>
      <c r="S834" s="15">
        <f>(L834/86400)+DATE(1970,1,1)</f>
        <v>42299.208333333328</v>
      </c>
      <c r="T834" s="15">
        <f>(M834/86400)+DATE(1970,1,1)</f>
        <v>42333.25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7">
        <f>(E835/D835)*100</f>
        <v>157.69117647058823</v>
      </c>
      <c r="G835" t="s">
        <v>20</v>
      </c>
      <c r="H835">
        <v>165</v>
      </c>
      <c r="I835" s="8">
        <f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s="11" t="str" cm="1">
        <f t="array" ref="Q835:R835">_xlfn.TEXTSPLIT(P835,"/")</f>
        <v>publishing</v>
      </c>
      <c r="R835" s="10" t="str">
        <v>translations</v>
      </c>
      <c r="S835" s="15">
        <f>(L835/86400)+DATE(1970,1,1)</f>
        <v>40588.25</v>
      </c>
      <c r="T835" s="15">
        <f>(M835/86400)+DATE(1970,1,1)</f>
        <v>40599.25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7">
        <f>(E836/D836)*100</f>
        <v>153.8082191780822</v>
      </c>
      <c r="G836" t="s">
        <v>20</v>
      </c>
      <c r="H836">
        <v>119</v>
      </c>
      <c r="I836" s="8">
        <f>IF(H836=0,0,E836/H836)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s="11" t="str" cm="1">
        <f t="array" ref="Q836:R836">_xlfn.TEXTSPLIT(P836,"/")</f>
        <v>theater</v>
      </c>
      <c r="R836" s="10" t="str">
        <v>plays</v>
      </c>
      <c r="S836" s="15">
        <f>(L836/86400)+DATE(1970,1,1)</f>
        <v>41448.208333333336</v>
      </c>
      <c r="T836" s="15">
        <f>(M836/86400)+DATE(1970,1,1)</f>
        <v>41454.208333333336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7">
        <f>(E837/D837)*100</f>
        <v>89.738979118329468</v>
      </c>
      <c r="G837" t="s">
        <v>14</v>
      </c>
      <c r="H837">
        <v>1758</v>
      </c>
      <c r="I837" s="8">
        <f>IF(H837=0,0,E837/H837)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s="11" t="str" cm="1">
        <f t="array" ref="Q837:R837">_xlfn.TEXTSPLIT(P837,"/")</f>
        <v>technology</v>
      </c>
      <c r="R837" s="10" t="str">
        <v>web</v>
      </c>
      <c r="S837" s="15">
        <f>(L837/86400)+DATE(1970,1,1)</f>
        <v>42063.25</v>
      </c>
      <c r="T837" s="15">
        <f>(M837/86400)+DATE(1970,1,1)</f>
        <v>42069.25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7">
        <f>(E838/D838)*100</f>
        <v>75.135802469135797</v>
      </c>
      <c r="G838" t="s">
        <v>14</v>
      </c>
      <c r="H838">
        <v>94</v>
      </c>
      <c r="I838" s="8">
        <f>IF(H838=0,0,E838/H838)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s="11" t="str" cm="1">
        <f t="array" ref="Q838:R838">_xlfn.TEXTSPLIT(P838,"/")</f>
        <v>music</v>
      </c>
      <c r="R838" s="10" t="str">
        <v>indie rock</v>
      </c>
      <c r="S838" s="15">
        <f>(L838/86400)+DATE(1970,1,1)</f>
        <v>40214.25</v>
      </c>
      <c r="T838" s="15">
        <f>(M838/86400)+DATE(1970,1,1)</f>
        <v>40225.25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7">
        <f>(E839/D839)*100</f>
        <v>852.88135593220341</v>
      </c>
      <c r="G839" t="s">
        <v>20</v>
      </c>
      <c r="H839">
        <v>1797</v>
      </c>
      <c r="I839" s="8">
        <f>IF(H839=0,0,E839/H839)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s="11" t="str" cm="1">
        <f t="array" ref="Q839:R839">_xlfn.TEXTSPLIT(P839,"/")</f>
        <v>music</v>
      </c>
      <c r="R839" s="10" t="str">
        <v>jazz</v>
      </c>
      <c r="S839" s="15">
        <f>(L839/86400)+DATE(1970,1,1)</f>
        <v>40629.208333333336</v>
      </c>
      <c r="T839" s="15">
        <f>(M839/86400)+DATE(1970,1,1)</f>
        <v>40683.208333333336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7">
        <f>(E840/D840)*100</f>
        <v>138.90625</v>
      </c>
      <c r="G840" t="s">
        <v>20</v>
      </c>
      <c r="H840">
        <v>261</v>
      </c>
      <c r="I840" s="8">
        <f>IF(H840=0,0,E840/H840)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s="11" t="str" cm="1">
        <f t="array" ref="Q840:R840">_xlfn.TEXTSPLIT(P840,"/")</f>
        <v>theater</v>
      </c>
      <c r="R840" s="10" t="str">
        <v>plays</v>
      </c>
      <c r="S840" s="15">
        <f>(L840/86400)+DATE(1970,1,1)</f>
        <v>43370.208333333328</v>
      </c>
      <c r="T840" s="15">
        <f>(M840/86400)+DATE(1970,1,1)</f>
        <v>43379.208333333328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7">
        <f>(E841/D841)*100</f>
        <v>190.18181818181819</v>
      </c>
      <c r="G841" t="s">
        <v>20</v>
      </c>
      <c r="H841">
        <v>157</v>
      </c>
      <c r="I841" s="8">
        <f>IF(H841=0,0,E841/H841)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s="11" t="str" cm="1">
        <f t="array" ref="Q841:R841">_xlfn.TEXTSPLIT(P841,"/")</f>
        <v>film &amp; video</v>
      </c>
      <c r="R841" s="10" t="str">
        <v>documentary</v>
      </c>
      <c r="S841" s="15">
        <f>(L841/86400)+DATE(1970,1,1)</f>
        <v>41715.208333333336</v>
      </c>
      <c r="T841" s="15">
        <f>(M841/86400)+DATE(1970,1,1)</f>
        <v>41760.208333333336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7">
        <f>(E842/D842)*100</f>
        <v>100.24333619948409</v>
      </c>
      <c r="G842" t="s">
        <v>20</v>
      </c>
      <c r="H842">
        <v>3533</v>
      </c>
      <c r="I842" s="8">
        <f>IF(H842=0,0,E842/H842)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s="11" t="str" cm="1">
        <f t="array" ref="Q842:R842">_xlfn.TEXTSPLIT(P842,"/")</f>
        <v>theater</v>
      </c>
      <c r="R842" s="10" t="str">
        <v>plays</v>
      </c>
      <c r="S842" s="15">
        <f>(L842/86400)+DATE(1970,1,1)</f>
        <v>41836.208333333336</v>
      </c>
      <c r="T842" s="15">
        <f>(M842/86400)+DATE(1970,1,1)</f>
        <v>41838.208333333336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7">
        <f>(E843/D843)*100</f>
        <v>142.75824175824175</v>
      </c>
      <c r="G843" t="s">
        <v>20</v>
      </c>
      <c r="H843">
        <v>155</v>
      </c>
      <c r="I843" s="8">
        <f>IF(H843=0,0,E843/H843)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s="11" t="str" cm="1">
        <f t="array" ref="Q843:R843">_xlfn.TEXTSPLIT(P843,"/")</f>
        <v>technology</v>
      </c>
      <c r="R843" s="10" t="str">
        <v>web</v>
      </c>
      <c r="S843" s="15">
        <f>(L843/86400)+DATE(1970,1,1)</f>
        <v>42419.25</v>
      </c>
      <c r="T843" s="15">
        <f>(M843/86400)+DATE(1970,1,1)</f>
        <v>42435.25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7">
        <f>(E844/D844)*100</f>
        <v>563.13333333333333</v>
      </c>
      <c r="G844" t="s">
        <v>20</v>
      </c>
      <c r="H844">
        <v>132</v>
      </c>
      <c r="I844" s="8">
        <f>IF(H844=0,0,E844/H844)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s="11" t="str" cm="1">
        <f t="array" ref="Q844:R844">_xlfn.TEXTSPLIT(P844,"/")</f>
        <v>technology</v>
      </c>
      <c r="R844" s="10" t="str">
        <v>wearables</v>
      </c>
      <c r="S844" s="15">
        <f>(L844/86400)+DATE(1970,1,1)</f>
        <v>43266.208333333328</v>
      </c>
      <c r="T844" s="15">
        <f>(M844/86400)+DATE(1970,1,1)</f>
        <v>43269.208333333328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7">
        <f>(E845/D845)*100</f>
        <v>30.715909090909086</v>
      </c>
      <c r="G845" t="s">
        <v>14</v>
      </c>
      <c r="H845">
        <v>33</v>
      </c>
      <c r="I845" s="8">
        <f>IF(H845=0,0,E845/H845)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s="11" t="str" cm="1">
        <f t="array" ref="Q845:R845">_xlfn.TEXTSPLIT(P845,"/")</f>
        <v>photography</v>
      </c>
      <c r="R845" s="10" t="str">
        <v>photography books</v>
      </c>
      <c r="S845" s="15">
        <f>(L845/86400)+DATE(1970,1,1)</f>
        <v>43338.208333333328</v>
      </c>
      <c r="T845" s="15">
        <f>(M845/86400)+DATE(1970,1,1)</f>
        <v>43344.208333333328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7">
        <f>(E846/D846)*100</f>
        <v>99.39772727272728</v>
      </c>
      <c r="G846" t="s">
        <v>74</v>
      </c>
      <c r="H846">
        <v>94</v>
      </c>
      <c r="I846" s="8">
        <f>IF(H846=0,0,E846/H846)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s="11" t="str" cm="1">
        <f t="array" ref="Q846:R846">_xlfn.TEXTSPLIT(P846,"/")</f>
        <v>film &amp; video</v>
      </c>
      <c r="R846" s="10" t="str">
        <v>documentary</v>
      </c>
      <c r="S846" s="15">
        <f>(L846/86400)+DATE(1970,1,1)</f>
        <v>40930.25</v>
      </c>
      <c r="T846" s="15">
        <f>(M846/86400)+DATE(1970,1,1)</f>
        <v>40933.25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7">
        <f>(E847/D847)*100</f>
        <v>197.54935622317598</v>
      </c>
      <c r="G847" t="s">
        <v>20</v>
      </c>
      <c r="H847">
        <v>1354</v>
      </c>
      <c r="I847" s="8">
        <f>IF(H847=0,0,E847/H847)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s="11" t="str" cm="1">
        <f t="array" ref="Q847:R847">_xlfn.TEXTSPLIT(P847,"/")</f>
        <v>technology</v>
      </c>
      <c r="R847" s="10" t="str">
        <v>web</v>
      </c>
      <c r="S847" s="15">
        <f>(L847/86400)+DATE(1970,1,1)</f>
        <v>43235.208333333328</v>
      </c>
      <c r="T847" s="15">
        <f>(M847/86400)+DATE(1970,1,1)</f>
        <v>43272.208333333328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7">
        <f>(E848/D848)*100</f>
        <v>508.5</v>
      </c>
      <c r="G848" t="s">
        <v>20</v>
      </c>
      <c r="H848">
        <v>48</v>
      </c>
      <c r="I848" s="8">
        <f>IF(H848=0,0,E848/H848)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s="11" t="str" cm="1">
        <f t="array" ref="Q848:R848">_xlfn.TEXTSPLIT(P848,"/")</f>
        <v>technology</v>
      </c>
      <c r="R848" s="10" t="str">
        <v>web</v>
      </c>
      <c r="S848" s="15">
        <f>(L848/86400)+DATE(1970,1,1)</f>
        <v>43302.208333333328</v>
      </c>
      <c r="T848" s="15">
        <f>(M848/86400)+DATE(1970,1,1)</f>
        <v>43338.208333333328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7">
        <f>(E849/D849)*100</f>
        <v>237.74468085106383</v>
      </c>
      <c r="G849" t="s">
        <v>20</v>
      </c>
      <c r="H849">
        <v>110</v>
      </c>
      <c r="I849" s="8">
        <f>IF(H849=0,0,E849/H849)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s="11" t="str" cm="1">
        <f t="array" ref="Q849:R849">_xlfn.TEXTSPLIT(P849,"/")</f>
        <v>food</v>
      </c>
      <c r="R849" s="10" t="str">
        <v>food trucks</v>
      </c>
      <c r="S849" s="15">
        <f>(L849/86400)+DATE(1970,1,1)</f>
        <v>43107.25</v>
      </c>
      <c r="T849" s="15">
        <f>(M849/86400)+DATE(1970,1,1)</f>
        <v>43110.25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7">
        <f>(E850/D850)*100</f>
        <v>338.46875</v>
      </c>
      <c r="G850" t="s">
        <v>20</v>
      </c>
      <c r="H850">
        <v>172</v>
      </c>
      <c r="I850" s="8">
        <f>IF(H850=0,0,E850/H850)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s="11" t="str" cm="1">
        <f t="array" ref="Q850:R850">_xlfn.TEXTSPLIT(P850,"/")</f>
        <v>film &amp; video</v>
      </c>
      <c r="R850" s="10" t="str">
        <v>drama</v>
      </c>
      <c r="S850" s="15">
        <f>(L850/86400)+DATE(1970,1,1)</f>
        <v>40341.208333333336</v>
      </c>
      <c r="T850" s="15">
        <f>(M850/86400)+DATE(1970,1,1)</f>
        <v>40350.208333333336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7">
        <f>(E851/D851)*100</f>
        <v>133.08955223880596</v>
      </c>
      <c r="G851" t="s">
        <v>20</v>
      </c>
      <c r="H851">
        <v>307</v>
      </c>
      <c r="I851" s="8">
        <f>IF(H851=0,0,E851/H851)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s="11" t="str" cm="1">
        <f t="array" ref="Q851:R851">_xlfn.TEXTSPLIT(P851,"/")</f>
        <v>music</v>
      </c>
      <c r="R851" s="10" t="str">
        <v>indie rock</v>
      </c>
      <c r="S851" s="15">
        <f>(L851/86400)+DATE(1970,1,1)</f>
        <v>40948.25</v>
      </c>
      <c r="T851" s="15">
        <f>(M851/86400)+DATE(1970,1,1)</f>
        <v>40951.25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7">
        <f>(E852/D852)*100</f>
        <v>1</v>
      </c>
      <c r="G852" t="s">
        <v>14</v>
      </c>
      <c r="H852">
        <v>1</v>
      </c>
      <c r="I852" s="8">
        <f>IF(H852=0,0,E852/H852)</f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s="11" t="str" cm="1">
        <f t="array" ref="Q852:R852">_xlfn.TEXTSPLIT(P852,"/")</f>
        <v>music</v>
      </c>
      <c r="R852" s="10" t="str">
        <v>rock</v>
      </c>
      <c r="S852" s="15">
        <f>(L852/86400)+DATE(1970,1,1)</f>
        <v>40866.25</v>
      </c>
      <c r="T852" s="15">
        <f>(M852/86400)+DATE(1970,1,1)</f>
        <v>40881.25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7">
        <f>(E853/D853)*100</f>
        <v>207.79999999999998</v>
      </c>
      <c r="G853" t="s">
        <v>20</v>
      </c>
      <c r="H853">
        <v>160</v>
      </c>
      <c r="I853" s="8">
        <f>IF(H853=0,0,E853/H853)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s="11" t="str" cm="1">
        <f t="array" ref="Q853:R853">_xlfn.TEXTSPLIT(P853,"/")</f>
        <v>music</v>
      </c>
      <c r="R853" s="10" t="str">
        <v>electric music</v>
      </c>
      <c r="S853" s="15">
        <f>(L853/86400)+DATE(1970,1,1)</f>
        <v>41031.208333333336</v>
      </c>
      <c r="T853" s="15">
        <f>(M853/86400)+DATE(1970,1,1)</f>
        <v>41064.208333333336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7">
        <f>(E854/D854)*100</f>
        <v>51.122448979591837</v>
      </c>
      <c r="G854" t="s">
        <v>14</v>
      </c>
      <c r="H854">
        <v>31</v>
      </c>
      <c r="I854" s="8">
        <f>IF(H854=0,0,E854/H854)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s="11" t="str" cm="1">
        <f t="array" ref="Q854:R854">_xlfn.TEXTSPLIT(P854,"/")</f>
        <v>games</v>
      </c>
      <c r="R854" s="10" t="str">
        <v>video games</v>
      </c>
      <c r="S854" s="15">
        <f>(L854/86400)+DATE(1970,1,1)</f>
        <v>40740.208333333336</v>
      </c>
      <c r="T854" s="15">
        <f>(M854/86400)+DATE(1970,1,1)</f>
        <v>40750.208333333336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7">
        <f>(E855/D855)*100</f>
        <v>652.05847953216369</v>
      </c>
      <c r="G855" t="s">
        <v>20</v>
      </c>
      <c r="H855">
        <v>1467</v>
      </c>
      <c r="I855" s="8">
        <f>IF(H855=0,0,E855/H855)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s="11" t="str" cm="1">
        <f t="array" ref="Q855:R855">_xlfn.TEXTSPLIT(P855,"/")</f>
        <v>music</v>
      </c>
      <c r="R855" s="10" t="str">
        <v>indie rock</v>
      </c>
      <c r="S855" s="15">
        <f>(L855/86400)+DATE(1970,1,1)</f>
        <v>40714.208333333336</v>
      </c>
      <c r="T855" s="15">
        <f>(M855/86400)+DATE(1970,1,1)</f>
        <v>40719.208333333336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7">
        <f>(E856/D856)*100</f>
        <v>113.63099415204678</v>
      </c>
      <c r="G856" t="s">
        <v>20</v>
      </c>
      <c r="H856">
        <v>2662</v>
      </c>
      <c r="I856" s="8">
        <f>IF(H856=0,0,E856/H856)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s="11" t="str" cm="1">
        <f t="array" ref="Q856:R856">_xlfn.TEXTSPLIT(P856,"/")</f>
        <v>publishing</v>
      </c>
      <c r="R856" s="10" t="str">
        <v>fiction</v>
      </c>
      <c r="S856" s="15">
        <f>(L856/86400)+DATE(1970,1,1)</f>
        <v>43787.25</v>
      </c>
      <c r="T856" s="15">
        <f>(M856/86400)+DATE(1970,1,1)</f>
        <v>43814.25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7">
        <f>(E857/D857)*100</f>
        <v>102.37606837606839</v>
      </c>
      <c r="G857" t="s">
        <v>20</v>
      </c>
      <c r="H857">
        <v>452</v>
      </c>
      <c r="I857" s="8">
        <f>IF(H857=0,0,E857/H857)</f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s="11" t="str" cm="1">
        <f t="array" ref="Q857:R857">_xlfn.TEXTSPLIT(P857,"/")</f>
        <v>theater</v>
      </c>
      <c r="R857" s="10" t="str">
        <v>plays</v>
      </c>
      <c r="S857" s="15">
        <f>(L857/86400)+DATE(1970,1,1)</f>
        <v>40712.208333333336</v>
      </c>
      <c r="T857" s="15">
        <f>(M857/86400)+DATE(1970,1,1)</f>
        <v>40743.208333333336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7">
        <f>(E858/D858)*100</f>
        <v>356.58333333333331</v>
      </c>
      <c r="G858" t="s">
        <v>20</v>
      </c>
      <c r="H858">
        <v>158</v>
      </c>
      <c r="I858" s="8">
        <f>IF(H858=0,0,E858/H858)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s="11" t="str" cm="1">
        <f t="array" ref="Q858:R858">_xlfn.TEXTSPLIT(P858,"/")</f>
        <v>food</v>
      </c>
      <c r="R858" s="10" t="str">
        <v>food trucks</v>
      </c>
      <c r="S858" s="15">
        <f>(L858/86400)+DATE(1970,1,1)</f>
        <v>41023.208333333336</v>
      </c>
      <c r="T858" s="15">
        <f>(M858/86400)+DATE(1970,1,1)</f>
        <v>41040.208333333336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7">
        <f>(E859/D859)*100</f>
        <v>139.86792452830187</v>
      </c>
      <c r="G859" t="s">
        <v>20</v>
      </c>
      <c r="H859">
        <v>225</v>
      </c>
      <c r="I859" s="8">
        <f>IF(H859=0,0,E859/H859)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s="11" t="str" cm="1">
        <f t="array" ref="Q859:R859">_xlfn.TEXTSPLIT(P859,"/")</f>
        <v>film &amp; video</v>
      </c>
      <c r="R859" s="10" t="str">
        <v>shorts</v>
      </c>
      <c r="S859" s="15">
        <f>(L859/86400)+DATE(1970,1,1)</f>
        <v>40944.25</v>
      </c>
      <c r="T859" s="15">
        <f>(M859/86400)+DATE(1970,1,1)</f>
        <v>40967.25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7">
        <f>(E860/D860)*100</f>
        <v>69.45</v>
      </c>
      <c r="G860" t="s">
        <v>14</v>
      </c>
      <c r="H860">
        <v>35</v>
      </c>
      <c r="I860" s="8">
        <f>IF(H860=0,0,E860/H860)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s="11" t="str" cm="1">
        <f t="array" ref="Q860:R860">_xlfn.TEXTSPLIT(P860,"/")</f>
        <v>food</v>
      </c>
      <c r="R860" s="10" t="str">
        <v>food trucks</v>
      </c>
      <c r="S860" s="15">
        <f>(L860/86400)+DATE(1970,1,1)</f>
        <v>43211.208333333328</v>
      </c>
      <c r="T860" s="15">
        <f>(M860/86400)+DATE(1970,1,1)</f>
        <v>43218.208333333328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7">
        <f>(E861/D861)*100</f>
        <v>35.534246575342465</v>
      </c>
      <c r="G861" t="s">
        <v>14</v>
      </c>
      <c r="H861">
        <v>63</v>
      </c>
      <c r="I861" s="8">
        <f>IF(H861=0,0,E861/H861)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s="11" t="str" cm="1">
        <f t="array" ref="Q861:R861">_xlfn.TEXTSPLIT(P861,"/")</f>
        <v>theater</v>
      </c>
      <c r="R861" s="10" t="str">
        <v>plays</v>
      </c>
      <c r="S861" s="15">
        <f>(L861/86400)+DATE(1970,1,1)</f>
        <v>41334.25</v>
      </c>
      <c r="T861" s="15">
        <f>(M861/86400)+DATE(1970,1,1)</f>
        <v>41352.208333333336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7">
        <f>(E862/D862)*100</f>
        <v>251.65</v>
      </c>
      <c r="G862" t="s">
        <v>20</v>
      </c>
      <c r="H862">
        <v>65</v>
      </c>
      <c r="I862" s="8">
        <f>IF(H862=0,0,E862/H862)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s="11" t="str" cm="1">
        <f t="array" ref="Q862:R862">_xlfn.TEXTSPLIT(P862,"/")</f>
        <v>technology</v>
      </c>
      <c r="R862" s="10" t="str">
        <v>wearables</v>
      </c>
      <c r="S862" s="15">
        <f>(L862/86400)+DATE(1970,1,1)</f>
        <v>43515.25</v>
      </c>
      <c r="T862" s="15">
        <f>(M862/86400)+DATE(1970,1,1)</f>
        <v>43525.25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7">
        <f>(E863/D863)*100</f>
        <v>105.87500000000001</v>
      </c>
      <c r="G863" t="s">
        <v>20</v>
      </c>
      <c r="H863">
        <v>163</v>
      </c>
      <c r="I863" s="8">
        <f>IF(H863=0,0,E863/H863)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s="11" t="str" cm="1">
        <f t="array" ref="Q863:R863">_xlfn.TEXTSPLIT(P863,"/")</f>
        <v>theater</v>
      </c>
      <c r="R863" s="10" t="str">
        <v>plays</v>
      </c>
      <c r="S863" s="15">
        <f>(L863/86400)+DATE(1970,1,1)</f>
        <v>40258.208333333336</v>
      </c>
      <c r="T863" s="15">
        <f>(M863/86400)+DATE(1970,1,1)</f>
        <v>40266.208333333336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7">
        <f>(E864/D864)*100</f>
        <v>187.42857142857144</v>
      </c>
      <c r="G864" t="s">
        <v>20</v>
      </c>
      <c r="H864">
        <v>85</v>
      </c>
      <c r="I864" s="8">
        <f>IF(H864=0,0,E864/H864)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s="11" t="str" cm="1">
        <f t="array" ref="Q864:R864">_xlfn.TEXTSPLIT(P864,"/")</f>
        <v>theater</v>
      </c>
      <c r="R864" s="10" t="str">
        <v>plays</v>
      </c>
      <c r="S864" s="15">
        <f>(L864/86400)+DATE(1970,1,1)</f>
        <v>40756.208333333336</v>
      </c>
      <c r="T864" s="15">
        <f>(M864/86400)+DATE(1970,1,1)</f>
        <v>40760.208333333336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7">
        <f>(E865/D865)*100</f>
        <v>386.78571428571428</v>
      </c>
      <c r="G865" t="s">
        <v>20</v>
      </c>
      <c r="H865">
        <v>217</v>
      </c>
      <c r="I865" s="8">
        <f>IF(H865=0,0,E865/H865)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s="11" t="str" cm="1">
        <f t="array" ref="Q865:R865">_xlfn.TEXTSPLIT(P865,"/")</f>
        <v>film &amp; video</v>
      </c>
      <c r="R865" s="10" t="str">
        <v>television</v>
      </c>
      <c r="S865" s="15">
        <f>(L865/86400)+DATE(1970,1,1)</f>
        <v>42172.208333333328</v>
      </c>
      <c r="T865" s="15">
        <f>(M865/86400)+DATE(1970,1,1)</f>
        <v>42195.208333333328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7">
        <f>(E866/D866)*100</f>
        <v>347.07142857142856</v>
      </c>
      <c r="G866" t="s">
        <v>20</v>
      </c>
      <c r="H866">
        <v>150</v>
      </c>
      <c r="I866" s="8">
        <f>IF(H866=0,0,E866/H866)</f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s="11" t="str" cm="1">
        <f t="array" ref="Q866:R866">_xlfn.TEXTSPLIT(P866,"/")</f>
        <v>film &amp; video</v>
      </c>
      <c r="R866" s="10" t="str">
        <v>shorts</v>
      </c>
      <c r="S866" s="15">
        <f>(L866/86400)+DATE(1970,1,1)</f>
        <v>42601.208333333328</v>
      </c>
      <c r="T866" s="15">
        <f>(M866/86400)+DATE(1970,1,1)</f>
        <v>42606.208333333328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7">
        <f>(E867/D867)*100</f>
        <v>185.82098765432099</v>
      </c>
      <c r="G867" t="s">
        <v>20</v>
      </c>
      <c r="H867">
        <v>3272</v>
      </c>
      <c r="I867" s="8">
        <f>IF(H867=0,0,E867/H867)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s="11" t="str" cm="1">
        <f t="array" ref="Q867:R867">_xlfn.TEXTSPLIT(P867,"/")</f>
        <v>theater</v>
      </c>
      <c r="R867" s="10" t="str">
        <v>plays</v>
      </c>
      <c r="S867" s="15">
        <f>(L867/86400)+DATE(1970,1,1)</f>
        <v>41897.208333333336</v>
      </c>
      <c r="T867" s="15">
        <f>(M867/86400)+DATE(1970,1,1)</f>
        <v>41906.208333333336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7">
        <f>(E868/D868)*100</f>
        <v>43.241247264770237</v>
      </c>
      <c r="G868" t="s">
        <v>74</v>
      </c>
      <c r="H868">
        <v>898</v>
      </c>
      <c r="I868" s="8">
        <f>IF(H868=0,0,E868/H868)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s="11" t="str" cm="1">
        <f t="array" ref="Q868:R868">_xlfn.TEXTSPLIT(P868,"/")</f>
        <v>photography</v>
      </c>
      <c r="R868" s="10" t="str">
        <v>photography books</v>
      </c>
      <c r="S868" s="15">
        <f>(L868/86400)+DATE(1970,1,1)</f>
        <v>40671.208333333336</v>
      </c>
      <c r="T868" s="15">
        <f>(M868/86400)+DATE(1970,1,1)</f>
        <v>40672.208333333336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7">
        <f>(E869/D869)*100</f>
        <v>162.4375</v>
      </c>
      <c r="G869" t="s">
        <v>20</v>
      </c>
      <c r="H869">
        <v>300</v>
      </c>
      <c r="I869" s="8">
        <f>IF(H869=0,0,E869/H869)</f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s="11" t="str" cm="1">
        <f t="array" ref="Q869:R869">_xlfn.TEXTSPLIT(P869,"/")</f>
        <v>food</v>
      </c>
      <c r="R869" s="10" t="str">
        <v>food trucks</v>
      </c>
      <c r="S869" s="15">
        <f>(L869/86400)+DATE(1970,1,1)</f>
        <v>43382.208333333328</v>
      </c>
      <c r="T869" s="15">
        <f>(M869/86400)+DATE(1970,1,1)</f>
        <v>43388.208333333328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7">
        <f>(E870/D870)*100</f>
        <v>184.84285714285716</v>
      </c>
      <c r="G870" t="s">
        <v>20</v>
      </c>
      <c r="H870">
        <v>126</v>
      </c>
      <c r="I870" s="8">
        <f>IF(H870=0,0,E870/H870)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s="11" t="str" cm="1">
        <f t="array" ref="Q870:R870">_xlfn.TEXTSPLIT(P870,"/")</f>
        <v>theater</v>
      </c>
      <c r="R870" s="10" t="str">
        <v>plays</v>
      </c>
      <c r="S870" s="15">
        <f>(L870/86400)+DATE(1970,1,1)</f>
        <v>41559.208333333336</v>
      </c>
      <c r="T870" s="15">
        <f>(M870/86400)+DATE(1970,1,1)</f>
        <v>41570.208333333336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7">
        <f>(E871/D871)*100</f>
        <v>23.703520691785052</v>
      </c>
      <c r="G871" t="s">
        <v>14</v>
      </c>
      <c r="H871">
        <v>526</v>
      </c>
      <c r="I871" s="8">
        <f>IF(H871=0,0,E871/H871)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s="11" t="str" cm="1">
        <f t="array" ref="Q871:R871">_xlfn.TEXTSPLIT(P871,"/")</f>
        <v>film &amp; video</v>
      </c>
      <c r="R871" s="10" t="str">
        <v>drama</v>
      </c>
      <c r="S871" s="15">
        <f>(L871/86400)+DATE(1970,1,1)</f>
        <v>40350.208333333336</v>
      </c>
      <c r="T871" s="15">
        <f>(M871/86400)+DATE(1970,1,1)</f>
        <v>40364.208333333336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7">
        <f>(E872/D872)*100</f>
        <v>89.870129870129873</v>
      </c>
      <c r="G872" t="s">
        <v>14</v>
      </c>
      <c r="H872">
        <v>121</v>
      </c>
      <c r="I872" s="8">
        <f>IF(H872=0,0,E872/H872)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s="11" t="str" cm="1">
        <f t="array" ref="Q872:R872">_xlfn.TEXTSPLIT(P872,"/")</f>
        <v>theater</v>
      </c>
      <c r="R872" s="10" t="str">
        <v>plays</v>
      </c>
      <c r="S872" s="15">
        <f>(L872/86400)+DATE(1970,1,1)</f>
        <v>42240.208333333328</v>
      </c>
      <c r="T872" s="15">
        <f>(M872/86400)+DATE(1970,1,1)</f>
        <v>42265.208333333328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7">
        <f>(E873/D873)*100</f>
        <v>272.6041958041958</v>
      </c>
      <c r="G873" t="s">
        <v>20</v>
      </c>
      <c r="H873">
        <v>2320</v>
      </c>
      <c r="I873" s="8">
        <f>IF(H873=0,0,E873/H873)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s="11" t="str" cm="1">
        <f t="array" ref="Q873:R873">_xlfn.TEXTSPLIT(P873,"/")</f>
        <v>theater</v>
      </c>
      <c r="R873" s="10" t="str">
        <v>plays</v>
      </c>
      <c r="S873" s="15">
        <f>(L873/86400)+DATE(1970,1,1)</f>
        <v>43040.208333333328</v>
      </c>
      <c r="T873" s="15">
        <f>(M873/86400)+DATE(1970,1,1)</f>
        <v>43058.25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7">
        <f>(E874/D874)*100</f>
        <v>170.04255319148936</v>
      </c>
      <c r="G874" t="s">
        <v>20</v>
      </c>
      <c r="H874">
        <v>81</v>
      </c>
      <c r="I874" s="8">
        <f>IF(H874=0,0,E874/H874)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s="11" t="str" cm="1">
        <f t="array" ref="Q874:R874">_xlfn.TEXTSPLIT(P874,"/")</f>
        <v>film &amp; video</v>
      </c>
      <c r="R874" s="10" t="str">
        <v>science fiction</v>
      </c>
      <c r="S874" s="15">
        <f>(L874/86400)+DATE(1970,1,1)</f>
        <v>43346.208333333328</v>
      </c>
      <c r="T874" s="15">
        <f>(M874/86400)+DATE(1970,1,1)</f>
        <v>43351.208333333328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7">
        <f>(E875/D875)*100</f>
        <v>188.28503562945369</v>
      </c>
      <c r="G875" t="s">
        <v>20</v>
      </c>
      <c r="H875">
        <v>1887</v>
      </c>
      <c r="I875" s="8">
        <f>IF(H875=0,0,E875/H875)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s="11" t="str" cm="1">
        <f t="array" ref="Q875:R875">_xlfn.TEXTSPLIT(P875,"/")</f>
        <v>photography</v>
      </c>
      <c r="R875" s="10" t="str">
        <v>photography books</v>
      </c>
      <c r="S875" s="15">
        <f>(L875/86400)+DATE(1970,1,1)</f>
        <v>41647.25</v>
      </c>
      <c r="T875" s="15">
        <f>(M875/86400)+DATE(1970,1,1)</f>
        <v>41652.25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7">
        <f>(E876/D876)*100</f>
        <v>346.93532338308455</v>
      </c>
      <c r="G876" t="s">
        <v>20</v>
      </c>
      <c r="H876">
        <v>4358</v>
      </c>
      <c r="I876" s="8">
        <f>IF(H876=0,0,E876/H876)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s="11" t="str" cm="1">
        <f t="array" ref="Q876:R876">_xlfn.TEXTSPLIT(P876,"/")</f>
        <v>photography</v>
      </c>
      <c r="R876" s="10" t="str">
        <v>photography books</v>
      </c>
      <c r="S876" s="15">
        <f>(L876/86400)+DATE(1970,1,1)</f>
        <v>40291.208333333336</v>
      </c>
      <c r="T876" s="15">
        <f>(M876/86400)+DATE(1970,1,1)</f>
        <v>40329.208333333336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7">
        <f>(E877/D877)*100</f>
        <v>69.177215189873422</v>
      </c>
      <c r="G877" t="s">
        <v>14</v>
      </c>
      <c r="H877">
        <v>67</v>
      </c>
      <c r="I877" s="8">
        <f>IF(H877=0,0,E877/H877)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s="11" t="str" cm="1">
        <f t="array" ref="Q877:R877">_xlfn.TEXTSPLIT(P877,"/")</f>
        <v>music</v>
      </c>
      <c r="R877" s="10" t="str">
        <v>rock</v>
      </c>
      <c r="S877" s="15">
        <f>(L877/86400)+DATE(1970,1,1)</f>
        <v>40556.25</v>
      </c>
      <c r="T877" s="15">
        <f>(M877/86400)+DATE(1970,1,1)</f>
        <v>40557.25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7">
        <f>(E878/D878)*100</f>
        <v>25.433734939759034</v>
      </c>
      <c r="G878" t="s">
        <v>14</v>
      </c>
      <c r="H878">
        <v>57</v>
      </c>
      <c r="I878" s="8">
        <f>IF(H878=0,0,E878/H878)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s="11" t="str" cm="1">
        <f t="array" ref="Q878:R878">_xlfn.TEXTSPLIT(P878,"/")</f>
        <v>photography</v>
      </c>
      <c r="R878" s="10" t="str">
        <v>photography books</v>
      </c>
      <c r="S878" s="15">
        <f>(L878/86400)+DATE(1970,1,1)</f>
        <v>43624.208333333328</v>
      </c>
      <c r="T878" s="15">
        <f>(M878/86400)+DATE(1970,1,1)</f>
        <v>43648.208333333328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7">
        <f>(E879/D879)*100</f>
        <v>77.400977995110026</v>
      </c>
      <c r="G879" t="s">
        <v>14</v>
      </c>
      <c r="H879">
        <v>1229</v>
      </c>
      <c r="I879" s="8">
        <f>IF(H879=0,0,E879/H879)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s="11" t="str" cm="1">
        <f t="array" ref="Q879:R879">_xlfn.TEXTSPLIT(P879,"/")</f>
        <v>food</v>
      </c>
      <c r="R879" s="10" t="str">
        <v>food trucks</v>
      </c>
      <c r="S879" s="15">
        <f>(L879/86400)+DATE(1970,1,1)</f>
        <v>42577.208333333328</v>
      </c>
      <c r="T879" s="15">
        <f>(M879/86400)+DATE(1970,1,1)</f>
        <v>42578.208333333328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7">
        <f>(E880/D880)*100</f>
        <v>37.481481481481481</v>
      </c>
      <c r="G880" t="s">
        <v>14</v>
      </c>
      <c r="H880">
        <v>12</v>
      </c>
      <c r="I880" s="8">
        <f>IF(H880=0,0,E880/H880)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s="11" t="str" cm="1">
        <f t="array" ref="Q880:R880">_xlfn.TEXTSPLIT(P880,"/")</f>
        <v>music</v>
      </c>
      <c r="R880" s="10" t="str">
        <v>metal</v>
      </c>
      <c r="S880" s="15">
        <f>(L880/86400)+DATE(1970,1,1)</f>
        <v>43845.25</v>
      </c>
      <c r="T880" s="15">
        <f>(M880/86400)+DATE(1970,1,1)</f>
        <v>43869.25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7">
        <f>(E881/D881)*100</f>
        <v>543.79999999999995</v>
      </c>
      <c r="G881" t="s">
        <v>20</v>
      </c>
      <c r="H881">
        <v>53</v>
      </c>
      <c r="I881" s="8">
        <f>IF(H881=0,0,E881/H881)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s="11" t="str" cm="1">
        <f t="array" ref="Q881:R881">_xlfn.TEXTSPLIT(P881,"/")</f>
        <v>publishing</v>
      </c>
      <c r="R881" s="10" t="str">
        <v>nonfiction</v>
      </c>
      <c r="S881" s="15">
        <f>(L881/86400)+DATE(1970,1,1)</f>
        <v>42788.25</v>
      </c>
      <c r="T881" s="15">
        <f>(M881/86400)+DATE(1970,1,1)</f>
        <v>42797.25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7">
        <f>(E882/D882)*100</f>
        <v>228.52189349112427</v>
      </c>
      <c r="G882" t="s">
        <v>20</v>
      </c>
      <c r="H882">
        <v>2414</v>
      </c>
      <c r="I882" s="8">
        <f>IF(H882=0,0,E882/H882)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s="11" t="str" cm="1">
        <f t="array" ref="Q882:R882">_xlfn.TEXTSPLIT(P882,"/")</f>
        <v>music</v>
      </c>
      <c r="R882" s="10" t="str">
        <v>electric music</v>
      </c>
      <c r="S882" s="15">
        <f>(L882/86400)+DATE(1970,1,1)</f>
        <v>43667.208333333328</v>
      </c>
      <c r="T882" s="15">
        <f>(M882/86400)+DATE(1970,1,1)</f>
        <v>43669.208333333328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7">
        <f>(E883/D883)*100</f>
        <v>38.948339483394832</v>
      </c>
      <c r="G883" t="s">
        <v>14</v>
      </c>
      <c r="H883">
        <v>452</v>
      </c>
      <c r="I883" s="8">
        <f>IF(H883=0,0,E883/H883)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s="11" t="str" cm="1">
        <f t="array" ref="Q883:R883">_xlfn.TEXTSPLIT(P883,"/")</f>
        <v>theater</v>
      </c>
      <c r="R883" s="10" t="str">
        <v>plays</v>
      </c>
      <c r="S883" s="15">
        <f>(L883/86400)+DATE(1970,1,1)</f>
        <v>42194.208333333328</v>
      </c>
      <c r="T883" s="15">
        <f>(M883/86400)+DATE(1970,1,1)</f>
        <v>42223.208333333328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7">
        <f>(E884/D884)*100</f>
        <v>370</v>
      </c>
      <c r="G884" t="s">
        <v>20</v>
      </c>
      <c r="H884">
        <v>80</v>
      </c>
      <c r="I884" s="8">
        <f>IF(H884=0,0,E884/H884)</f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s="11" t="str" cm="1">
        <f t="array" ref="Q884:R884">_xlfn.TEXTSPLIT(P884,"/")</f>
        <v>theater</v>
      </c>
      <c r="R884" s="10" t="str">
        <v>plays</v>
      </c>
      <c r="S884" s="15">
        <f>(L884/86400)+DATE(1970,1,1)</f>
        <v>42025.25</v>
      </c>
      <c r="T884" s="15">
        <f>(M884/86400)+DATE(1970,1,1)</f>
        <v>42029.25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7">
        <f>(E885/D885)*100</f>
        <v>237.91176470588232</v>
      </c>
      <c r="G885" t="s">
        <v>20</v>
      </c>
      <c r="H885">
        <v>193</v>
      </c>
      <c r="I885" s="8">
        <f>IF(H885=0,0,E885/H885)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s="11" t="str" cm="1">
        <f t="array" ref="Q885:R885">_xlfn.TEXTSPLIT(P885,"/")</f>
        <v>film &amp; video</v>
      </c>
      <c r="R885" s="10" t="str">
        <v>shorts</v>
      </c>
      <c r="S885" s="15">
        <f>(L885/86400)+DATE(1970,1,1)</f>
        <v>40323.208333333336</v>
      </c>
      <c r="T885" s="15">
        <f>(M885/86400)+DATE(1970,1,1)</f>
        <v>40359.208333333336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7">
        <f>(E886/D886)*100</f>
        <v>64.036299765807954</v>
      </c>
      <c r="G886" t="s">
        <v>14</v>
      </c>
      <c r="H886">
        <v>1886</v>
      </c>
      <c r="I886" s="8">
        <f>IF(H886=0,0,E886/H886)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s="11" t="str" cm="1">
        <f t="array" ref="Q886:R886">_xlfn.TEXTSPLIT(P886,"/")</f>
        <v>theater</v>
      </c>
      <c r="R886" s="10" t="str">
        <v>plays</v>
      </c>
      <c r="S886" s="15">
        <f>(L886/86400)+DATE(1970,1,1)</f>
        <v>41763.208333333336</v>
      </c>
      <c r="T886" s="15">
        <f>(M886/86400)+DATE(1970,1,1)</f>
        <v>41765.208333333336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7">
        <f>(E887/D887)*100</f>
        <v>118.27777777777777</v>
      </c>
      <c r="G887" t="s">
        <v>20</v>
      </c>
      <c r="H887">
        <v>52</v>
      </c>
      <c r="I887" s="8">
        <f>IF(H887=0,0,E887/H887)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s="11" t="str" cm="1">
        <f t="array" ref="Q887:R887">_xlfn.TEXTSPLIT(P887,"/")</f>
        <v>theater</v>
      </c>
      <c r="R887" s="10" t="str">
        <v>plays</v>
      </c>
      <c r="S887" s="15">
        <f>(L887/86400)+DATE(1970,1,1)</f>
        <v>40335.208333333336</v>
      </c>
      <c r="T887" s="15">
        <f>(M887/86400)+DATE(1970,1,1)</f>
        <v>40373.208333333336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7">
        <f>(E888/D888)*100</f>
        <v>84.824037184594957</v>
      </c>
      <c r="G888" t="s">
        <v>14</v>
      </c>
      <c r="H888">
        <v>1825</v>
      </c>
      <c r="I888" s="8">
        <f>IF(H888=0,0,E888/H888)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s="11" t="str" cm="1">
        <f t="array" ref="Q888:R888">_xlfn.TEXTSPLIT(P888,"/")</f>
        <v>music</v>
      </c>
      <c r="R888" s="10" t="str">
        <v>indie rock</v>
      </c>
      <c r="S888" s="15">
        <f>(L888/86400)+DATE(1970,1,1)</f>
        <v>40416.208333333336</v>
      </c>
      <c r="T888" s="15">
        <f>(M888/86400)+DATE(1970,1,1)</f>
        <v>40434.208333333336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7">
        <f>(E889/D889)*100</f>
        <v>29.346153846153843</v>
      </c>
      <c r="G889" t="s">
        <v>14</v>
      </c>
      <c r="H889">
        <v>31</v>
      </c>
      <c r="I889" s="8">
        <f>IF(H889=0,0,E889/H889)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s="11" t="str" cm="1">
        <f t="array" ref="Q889:R889">_xlfn.TEXTSPLIT(P889,"/")</f>
        <v>theater</v>
      </c>
      <c r="R889" s="10" t="str">
        <v>plays</v>
      </c>
      <c r="S889" s="15">
        <f>(L889/86400)+DATE(1970,1,1)</f>
        <v>42202.208333333328</v>
      </c>
      <c r="T889" s="15">
        <f>(M889/86400)+DATE(1970,1,1)</f>
        <v>42249.208333333328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7">
        <f>(E890/D890)*100</f>
        <v>209.89655172413794</v>
      </c>
      <c r="G890" t="s">
        <v>20</v>
      </c>
      <c r="H890">
        <v>290</v>
      </c>
      <c r="I890" s="8">
        <f>IF(H890=0,0,E890/H890)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s="11" t="str" cm="1">
        <f t="array" ref="Q890:R890">_xlfn.TEXTSPLIT(P890,"/")</f>
        <v>theater</v>
      </c>
      <c r="R890" s="10" t="str">
        <v>plays</v>
      </c>
      <c r="S890" s="15">
        <f>(L890/86400)+DATE(1970,1,1)</f>
        <v>42836.208333333328</v>
      </c>
      <c r="T890" s="15">
        <f>(M890/86400)+DATE(1970,1,1)</f>
        <v>42855.208333333328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7">
        <f>(E891/D891)*100</f>
        <v>169.78571428571431</v>
      </c>
      <c r="G891" t="s">
        <v>20</v>
      </c>
      <c r="H891">
        <v>122</v>
      </c>
      <c r="I891" s="8">
        <f>IF(H891=0,0,E891/H891)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s="11" t="str" cm="1">
        <f t="array" ref="Q891:R891">_xlfn.TEXTSPLIT(P891,"/")</f>
        <v>music</v>
      </c>
      <c r="R891" s="10" t="str">
        <v>electric music</v>
      </c>
      <c r="S891" s="15">
        <f>(L891/86400)+DATE(1970,1,1)</f>
        <v>41710.208333333336</v>
      </c>
      <c r="T891" s="15">
        <f>(M891/86400)+DATE(1970,1,1)</f>
        <v>41717.208333333336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7">
        <f>(E892/D892)*100</f>
        <v>115.95907738095239</v>
      </c>
      <c r="G892" t="s">
        <v>20</v>
      </c>
      <c r="H892">
        <v>1470</v>
      </c>
      <c r="I892" s="8">
        <f>IF(H892=0,0,E892/H892)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s="11" t="str" cm="1">
        <f t="array" ref="Q892:R892">_xlfn.TEXTSPLIT(P892,"/")</f>
        <v>music</v>
      </c>
      <c r="R892" s="10" t="str">
        <v>indie rock</v>
      </c>
      <c r="S892" s="15">
        <f>(L892/86400)+DATE(1970,1,1)</f>
        <v>43640.208333333328</v>
      </c>
      <c r="T892" s="15">
        <f>(M892/86400)+DATE(1970,1,1)</f>
        <v>43641.208333333328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7">
        <f>(E893/D893)*100</f>
        <v>258.59999999999997</v>
      </c>
      <c r="G893" t="s">
        <v>20</v>
      </c>
      <c r="H893">
        <v>165</v>
      </c>
      <c r="I893" s="8">
        <f>IF(H893=0,0,E893/H893)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s="11" t="str" cm="1">
        <f t="array" ref="Q893:R893">_xlfn.TEXTSPLIT(P893,"/")</f>
        <v>film &amp; video</v>
      </c>
      <c r="R893" s="10" t="str">
        <v>documentary</v>
      </c>
      <c r="S893" s="15">
        <f>(L893/86400)+DATE(1970,1,1)</f>
        <v>40880.25</v>
      </c>
      <c r="T893" s="15">
        <f>(M893/86400)+DATE(1970,1,1)</f>
        <v>40924.25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7">
        <f>(E894/D894)*100</f>
        <v>230.58333333333331</v>
      </c>
      <c r="G894" t="s">
        <v>20</v>
      </c>
      <c r="H894">
        <v>182</v>
      </c>
      <c r="I894" s="8">
        <f>IF(H894=0,0,E894/H894)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s="11" t="str" cm="1">
        <f t="array" ref="Q894:R894">_xlfn.TEXTSPLIT(P894,"/")</f>
        <v>publishing</v>
      </c>
      <c r="R894" s="10" t="str">
        <v>translations</v>
      </c>
      <c r="S894" s="15">
        <f>(L894/86400)+DATE(1970,1,1)</f>
        <v>40319.208333333336</v>
      </c>
      <c r="T894" s="15">
        <f>(M894/86400)+DATE(1970,1,1)</f>
        <v>40360.208333333336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7">
        <f>(E895/D895)*100</f>
        <v>128.21428571428572</v>
      </c>
      <c r="G895" t="s">
        <v>20</v>
      </c>
      <c r="H895">
        <v>199</v>
      </c>
      <c r="I895" s="8">
        <f>IF(H895=0,0,E895/H895)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s="11" t="str" cm="1">
        <f t="array" ref="Q895:R895">_xlfn.TEXTSPLIT(P895,"/")</f>
        <v>film &amp; video</v>
      </c>
      <c r="R895" s="10" t="str">
        <v>documentary</v>
      </c>
      <c r="S895" s="15">
        <f>(L895/86400)+DATE(1970,1,1)</f>
        <v>42170.208333333328</v>
      </c>
      <c r="T895" s="15">
        <f>(M895/86400)+DATE(1970,1,1)</f>
        <v>42174.208333333328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7">
        <f>(E896/D896)*100</f>
        <v>188.70588235294116</v>
      </c>
      <c r="G896" t="s">
        <v>20</v>
      </c>
      <c r="H896">
        <v>56</v>
      </c>
      <c r="I896" s="8">
        <f>IF(H896=0,0,E896/H896)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s="11" t="str" cm="1">
        <f t="array" ref="Q896:R896">_xlfn.TEXTSPLIT(P896,"/")</f>
        <v>film &amp; video</v>
      </c>
      <c r="R896" s="10" t="str">
        <v>television</v>
      </c>
      <c r="S896" s="15">
        <f>(L896/86400)+DATE(1970,1,1)</f>
        <v>41466.208333333336</v>
      </c>
      <c r="T896" s="15">
        <f>(M896/86400)+DATE(1970,1,1)</f>
        <v>41496.208333333336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7">
        <f>(E897/D897)*100</f>
        <v>6.9511889862327907</v>
      </c>
      <c r="G897" t="s">
        <v>14</v>
      </c>
      <c r="H897">
        <v>107</v>
      </c>
      <c r="I897" s="8">
        <f>IF(H897=0,0,E897/H897)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s="11" t="str" cm="1">
        <f t="array" ref="Q897:R897">_xlfn.TEXTSPLIT(P897,"/")</f>
        <v>theater</v>
      </c>
      <c r="R897" s="10" t="str">
        <v>plays</v>
      </c>
      <c r="S897" s="15">
        <f>(L897/86400)+DATE(1970,1,1)</f>
        <v>43134.25</v>
      </c>
      <c r="T897" s="15">
        <f>(M897/86400)+DATE(1970,1,1)</f>
        <v>43143.25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7">
        <f>(E898/D898)*100</f>
        <v>774.43434343434342</v>
      </c>
      <c r="G898" t="s">
        <v>20</v>
      </c>
      <c r="H898">
        <v>1460</v>
      </c>
      <c r="I898" s="8">
        <f>IF(H898=0,0,E898/H898)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s="11" t="str" cm="1">
        <f t="array" ref="Q898:R898">_xlfn.TEXTSPLIT(P898,"/")</f>
        <v>food</v>
      </c>
      <c r="R898" s="10" t="str">
        <v>food trucks</v>
      </c>
      <c r="S898" s="15">
        <f>(L898/86400)+DATE(1970,1,1)</f>
        <v>40738.208333333336</v>
      </c>
      <c r="T898" s="15">
        <f>(M898/86400)+DATE(1970,1,1)</f>
        <v>40741.208333333336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7">
        <f>(E899/D899)*100</f>
        <v>27.693181818181817</v>
      </c>
      <c r="G899" t="s">
        <v>14</v>
      </c>
      <c r="H899">
        <v>27</v>
      </c>
      <c r="I899" s="8">
        <f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s="11" t="str" cm="1">
        <f t="array" ref="Q899:R899">_xlfn.TEXTSPLIT(P899,"/")</f>
        <v>theater</v>
      </c>
      <c r="R899" s="10" t="str">
        <v>plays</v>
      </c>
      <c r="S899" s="15">
        <f>(L899/86400)+DATE(1970,1,1)</f>
        <v>43583.208333333328</v>
      </c>
      <c r="T899" s="15">
        <f>(M899/86400)+DATE(1970,1,1)</f>
        <v>43585.208333333328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7">
        <f>(E900/D900)*100</f>
        <v>52.479620323841424</v>
      </c>
      <c r="G900" t="s">
        <v>14</v>
      </c>
      <c r="H900">
        <v>1221</v>
      </c>
      <c r="I900" s="8">
        <f>IF(H900=0,0,E900/H900)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s="11" t="str" cm="1">
        <f t="array" ref="Q900:R900">_xlfn.TEXTSPLIT(P900,"/")</f>
        <v>film &amp; video</v>
      </c>
      <c r="R900" s="10" t="str">
        <v>documentary</v>
      </c>
      <c r="S900" s="15">
        <f>(L900/86400)+DATE(1970,1,1)</f>
        <v>43815.25</v>
      </c>
      <c r="T900" s="15">
        <f>(M900/86400)+DATE(1970,1,1)</f>
        <v>43821.25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7">
        <f>(E901/D901)*100</f>
        <v>407.09677419354841</v>
      </c>
      <c r="G901" t="s">
        <v>20</v>
      </c>
      <c r="H901">
        <v>123</v>
      </c>
      <c r="I901" s="8">
        <f>IF(H901=0,0,E901/H901)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s="11" t="str" cm="1">
        <f t="array" ref="Q901:R901">_xlfn.TEXTSPLIT(P901,"/")</f>
        <v>music</v>
      </c>
      <c r="R901" s="10" t="str">
        <v>jazz</v>
      </c>
      <c r="S901" s="15">
        <f>(L901/86400)+DATE(1970,1,1)</f>
        <v>41554.208333333336</v>
      </c>
      <c r="T901" s="15">
        <f>(M901/86400)+DATE(1970,1,1)</f>
        <v>41572.208333333336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7">
        <f>(E902/D902)*100</f>
        <v>2</v>
      </c>
      <c r="G902" t="s">
        <v>14</v>
      </c>
      <c r="H902">
        <v>1</v>
      </c>
      <c r="I902" s="8">
        <f>IF(H902=0,0,E902/H902)</f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s="11" t="str" cm="1">
        <f t="array" ref="Q902:R902">_xlfn.TEXTSPLIT(P902,"/")</f>
        <v>technology</v>
      </c>
      <c r="R902" s="10" t="str">
        <v>web</v>
      </c>
      <c r="S902" s="15">
        <f>(L902/86400)+DATE(1970,1,1)</f>
        <v>41901.208333333336</v>
      </c>
      <c r="T902" s="15">
        <f>(M902/86400)+DATE(1970,1,1)</f>
        <v>41902.208333333336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7">
        <f>(E903/D903)*100</f>
        <v>156.17857142857144</v>
      </c>
      <c r="G903" t="s">
        <v>20</v>
      </c>
      <c r="H903">
        <v>159</v>
      </c>
      <c r="I903" s="8">
        <f>IF(H903=0,0,E903/H903)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s="11" t="str" cm="1">
        <f t="array" ref="Q903:R903">_xlfn.TEXTSPLIT(P903,"/")</f>
        <v>music</v>
      </c>
      <c r="R903" s="10" t="str">
        <v>rock</v>
      </c>
      <c r="S903" s="15">
        <f>(L903/86400)+DATE(1970,1,1)</f>
        <v>43298.208333333328</v>
      </c>
      <c r="T903" s="15">
        <f>(M903/86400)+DATE(1970,1,1)</f>
        <v>43331.208333333328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7">
        <f>(E904/D904)*100</f>
        <v>252.42857142857144</v>
      </c>
      <c r="G904" t="s">
        <v>20</v>
      </c>
      <c r="H904">
        <v>110</v>
      </c>
      <c r="I904" s="8">
        <f>IF(H904=0,0,E904/H904)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s="11" t="str" cm="1">
        <f t="array" ref="Q904:R904">_xlfn.TEXTSPLIT(P904,"/")</f>
        <v>technology</v>
      </c>
      <c r="R904" s="10" t="str">
        <v>web</v>
      </c>
      <c r="S904" s="15">
        <f>(L904/86400)+DATE(1970,1,1)</f>
        <v>42399.25</v>
      </c>
      <c r="T904" s="15">
        <f>(M904/86400)+DATE(1970,1,1)</f>
        <v>42441.25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7">
        <f>(E905/D905)*100</f>
        <v>1.729268292682927</v>
      </c>
      <c r="G905" t="s">
        <v>47</v>
      </c>
      <c r="H905">
        <v>14</v>
      </c>
      <c r="I905" s="8">
        <f>IF(H905=0,0,E905/H905)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s="11" t="str" cm="1">
        <f t="array" ref="Q905:R905">_xlfn.TEXTSPLIT(P905,"/")</f>
        <v>publishing</v>
      </c>
      <c r="R905" s="10" t="str">
        <v>nonfiction</v>
      </c>
      <c r="S905" s="15">
        <f>(L905/86400)+DATE(1970,1,1)</f>
        <v>41034.208333333336</v>
      </c>
      <c r="T905" s="15">
        <f>(M905/86400)+DATE(1970,1,1)</f>
        <v>41049.208333333336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7">
        <f>(E906/D906)*100</f>
        <v>12.230769230769232</v>
      </c>
      <c r="G906" t="s">
        <v>14</v>
      </c>
      <c r="H906">
        <v>16</v>
      </c>
      <c r="I906" s="8">
        <f>IF(H906=0,0,E906/H906)</f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s="11" t="str" cm="1">
        <f t="array" ref="Q906:R906">_xlfn.TEXTSPLIT(P906,"/")</f>
        <v>publishing</v>
      </c>
      <c r="R906" s="10" t="str">
        <v>radio &amp; podcasts</v>
      </c>
      <c r="S906" s="15">
        <f>(L906/86400)+DATE(1970,1,1)</f>
        <v>41186.208333333336</v>
      </c>
      <c r="T906" s="15">
        <f>(M906/86400)+DATE(1970,1,1)</f>
        <v>41190.208333333336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7">
        <f>(E907/D907)*100</f>
        <v>163.98734177215189</v>
      </c>
      <c r="G907" t="s">
        <v>20</v>
      </c>
      <c r="H907">
        <v>236</v>
      </c>
      <c r="I907" s="8">
        <f>IF(H907=0,0,E907/H907)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s="11" t="str" cm="1">
        <f t="array" ref="Q907:R907">_xlfn.TEXTSPLIT(P907,"/")</f>
        <v>theater</v>
      </c>
      <c r="R907" s="10" t="str">
        <v>plays</v>
      </c>
      <c r="S907" s="15">
        <f>(L907/86400)+DATE(1970,1,1)</f>
        <v>41536.208333333336</v>
      </c>
      <c r="T907" s="15">
        <f>(M907/86400)+DATE(1970,1,1)</f>
        <v>41539.208333333336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7">
        <f>(E908/D908)*100</f>
        <v>162.98181818181817</v>
      </c>
      <c r="G908" t="s">
        <v>20</v>
      </c>
      <c r="H908">
        <v>191</v>
      </c>
      <c r="I908" s="8">
        <f>IF(H908=0,0,E908/H908)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s="11" t="str" cm="1">
        <f t="array" ref="Q908:R908">_xlfn.TEXTSPLIT(P908,"/")</f>
        <v>film &amp; video</v>
      </c>
      <c r="R908" s="10" t="str">
        <v>documentary</v>
      </c>
      <c r="S908" s="15">
        <f>(L908/86400)+DATE(1970,1,1)</f>
        <v>42868.208333333328</v>
      </c>
      <c r="T908" s="15">
        <f>(M908/86400)+DATE(1970,1,1)</f>
        <v>42904.208333333328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7">
        <f>(E909/D909)*100</f>
        <v>20.252747252747252</v>
      </c>
      <c r="G909" t="s">
        <v>14</v>
      </c>
      <c r="H909">
        <v>41</v>
      </c>
      <c r="I909" s="8">
        <f>IF(H909=0,0,E909/H909)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s="11" t="str" cm="1">
        <f t="array" ref="Q909:R909">_xlfn.TEXTSPLIT(P909,"/")</f>
        <v>theater</v>
      </c>
      <c r="R909" s="10" t="str">
        <v>plays</v>
      </c>
      <c r="S909" s="15">
        <f>(L909/86400)+DATE(1970,1,1)</f>
        <v>40660.208333333336</v>
      </c>
      <c r="T909" s="15">
        <f>(M909/86400)+DATE(1970,1,1)</f>
        <v>40667.208333333336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7">
        <f>(E910/D910)*100</f>
        <v>319.24083769633506</v>
      </c>
      <c r="G910" t="s">
        <v>20</v>
      </c>
      <c r="H910">
        <v>3934</v>
      </c>
      <c r="I910" s="8">
        <f>IF(H910=0,0,E910/H910)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s="11" t="str" cm="1">
        <f t="array" ref="Q910:R910">_xlfn.TEXTSPLIT(P910,"/")</f>
        <v>games</v>
      </c>
      <c r="R910" s="10" t="str">
        <v>video games</v>
      </c>
      <c r="S910" s="15">
        <f>(L910/86400)+DATE(1970,1,1)</f>
        <v>41031.208333333336</v>
      </c>
      <c r="T910" s="15">
        <f>(M910/86400)+DATE(1970,1,1)</f>
        <v>41042.208333333336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7">
        <f>(E911/D911)*100</f>
        <v>478.94444444444446</v>
      </c>
      <c r="G911" t="s">
        <v>20</v>
      </c>
      <c r="H911">
        <v>80</v>
      </c>
      <c r="I911" s="8">
        <f>IF(H911=0,0,E911/H911)</f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s="11" t="str" cm="1">
        <f t="array" ref="Q911:R911">_xlfn.TEXTSPLIT(P911,"/")</f>
        <v>theater</v>
      </c>
      <c r="R911" s="10" t="str">
        <v>plays</v>
      </c>
      <c r="S911" s="15">
        <f>(L911/86400)+DATE(1970,1,1)</f>
        <v>43255.208333333328</v>
      </c>
      <c r="T911" s="15">
        <f>(M911/86400)+DATE(1970,1,1)</f>
        <v>43282.208333333328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7">
        <f>(E912/D912)*100</f>
        <v>19.556634304207122</v>
      </c>
      <c r="G912" t="s">
        <v>74</v>
      </c>
      <c r="H912">
        <v>296</v>
      </c>
      <c r="I912" s="8">
        <f>IF(H912=0,0,E912/H912)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s="11" t="str" cm="1">
        <f t="array" ref="Q912:R912">_xlfn.TEXTSPLIT(P912,"/")</f>
        <v>theater</v>
      </c>
      <c r="R912" s="10" t="str">
        <v>plays</v>
      </c>
      <c r="S912" s="15">
        <f>(L912/86400)+DATE(1970,1,1)</f>
        <v>42026.25</v>
      </c>
      <c r="T912" s="15">
        <f>(M912/86400)+DATE(1970,1,1)</f>
        <v>42027.25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7">
        <f>(E913/D913)*100</f>
        <v>198.94827586206895</v>
      </c>
      <c r="G913" t="s">
        <v>20</v>
      </c>
      <c r="H913">
        <v>462</v>
      </c>
      <c r="I913" s="8">
        <f>IF(H913=0,0,E913/H913)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s="11" t="str" cm="1">
        <f t="array" ref="Q913:R913">_xlfn.TEXTSPLIT(P913,"/")</f>
        <v>technology</v>
      </c>
      <c r="R913" s="10" t="str">
        <v>web</v>
      </c>
      <c r="S913" s="15">
        <f>(L913/86400)+DATE(1970,1,1)</f>
        <v>43717.208333333328</v>
      </c>
      <c r="T913" s="15">
        <f>(M913/86400)+DATE(1970,1,1)</f>
        <v>43719.208333333328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7">
        <f>(E914/D914)*100</f>
        <v>795</v>
      </c>
      <c r="G914" t="s">
        <v>20</v>
      </c>
      <c r="H914">
        <v>179</v>
      </c>
      <c r="I914" s="8">
        <f>IF(H914=0,0,E914/H914)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s="11" t="str" cm="1">
        <f t="array" ref="Q914:R914">_xlfn.TEXTSPLIT(P914,"/")</f>
        <v>film &amp; video</v>
      </c>
      <c r="R914" s="10" t="str">
        <v>drama</v>
      </c>
      <c r="S914" s="15">
        <f>(L914/86400)+DATE(1970,1,1)</f>
        <v>41157.208333333336</v>
      </c>
      <c r="T914" s="15">
        <f>(M914/86400)+DATE(1970,1,1)</f>
        <v>41170.208333333336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7">
        <f>(E915/D915)*100</f>
        <v>50.621082621082621</v>
      </c>
      <c r="G915" t="s">
        <v>14</v>
      </c>
      <c r="H915">
        <v>523</v>
      </c>
      <c r="I915" s="8">
        <f>IF(H915=0,0,E915/H915)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s="11" t="str" cm="1">
        <f t="array" ref="Q915:R915">_xlfn.TEXTSPLIT(P915,"/")</f>
        <v>film &amp; video</v>
      </c>
      <c r="R915" s="10" t="str">
        <v>drama</v>
      </c>
      <c r="S915" s="15">
        <f>(L915/86400)+DATE(1970,1,1)</f>
        <v>43597.208333333328</v>
      </c>
      <c r="T915" s="15">
        <f>(M915/86400)+DATE(1970,1,1)</f>
        <v>43610.208333333328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7">
        <f>(E916/D916)*100</f>
        <v>57.4375</v>
      </c>
      <c r="G916" t="s">
        <v>14</v>
      </c>
      <c r="H916">
        <v>141</v>
      </c>
      <c r="I916" s="8">
        <f>IF(H916=0,0,E916/H916)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s="11" t="str" cm="1">
        <f t="array" ref="Q916:R916">_xlfn.TEXTSPLIT(P916,"/")</f>
        <v>theater</v>
      </c>
      <c r="R916" s="10" t="str">
        <v>plays</v>
      </c>
      <c r="S916" s="15">
        <f>(L916/86400)+DATE(1970,1,1)</f>
        <v>41490.208333333336</v>
      </c>
      <c r="T916" s="15">
        <f>(M916/86400)+DATE(1970,1,1)</f>
        <v>41502.208333333336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7">
        <f>(E917/D917)*100</f>
        <v>155.62827640984909</v>
      </c>
      <c r="G917" t="s">
        <v>20</v>
      </c>
      <c r="H917">
        <v>1866</v>
      </c>
      <c r="I917" s="8">
        <f>IF(H917=0,0,E917/H917)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s="11" t="str" cm="1">
        <f t="array" ref="Q917:R917">_xlfn.TEXTSPLIT(P917,"/")</f>
        <v>film &amp; video</v>
      </c>
      <c r="R917" s="10" t="str">
        <v>television</v>
      </c>
      <c r="S917" s="15">
        <f>(L917/86400)+DATE(1970,1,1)</f>
        <v>42976.208333333328</v>
      </c>
      <c r="T917" s="15">
        <f>(M917/86400)+DATE(1970,1,1)</f>
        <v>42985.208333333328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7">
        <f>(E918/D918)*100</f>
        <v>36.297297297297298</v>
      </c>
      <c r="G918" t="s">
        <v>14</v>
      </c>
      <c r="H918">
        <v>52</v>
      </c>
      <c r="I918" s="8">
        <f>IF(H918=0,0,E918/H918)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s="11" t="str" cm="1">
        <f t="array" ref="Q918:R918">_xlfn.TEXTSPLIT(P918,"/")</f>
        <v>photography</v>
      </c>
      <c r="R918" s="10" t="str">
        <v>photography books</v>
      </c>
      <c r="S918" s="15">
        <f>(L918/86400)+DATE(1970,1,1)</f>
        <v>41991.25</v>
      </c>
      <c r="T918" s="15">
        <f>(M918/86400)+DATE(1970,1,1)</f>
        <v>42000.25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7">
        <f>(E919/D919)*100</f>
        <v>58.25</v>
      </c>
      <c r="G919" t="s">
        <v>47</v>
      </c>
      <c r="H919">
        <v>27</v>
      </c>
      <c r="I919" s="8">
        <f>IF(H919=0,0,E919/H919)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s="11" t="str" cm="1">
        <f t="array" ref="Q919:R919">_xlfn.TEXTSPLIT(P919,"/")</f>
        <v>film &amp; video</v>
      </c>
      <c r="R919" s="10" t="str">
        <v>shorts</v>
      </c>
      <c r="S919" s="15">
        <f>(L919/86400)+DATE(1970,1,1)</f>
        <v>40722.208333333336</v>
      </c>
      <c r="T919" s="15">
        <f>(M919/86400)+DATE(1970,1,1)</f>
        <v>40746.208333333336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7">
        <f>(E920/D920)*100</f>
        <v>237.39473684210526</v>
      </c>
      <c r="G920" t="s">
        <v>20</v>
      </c>
      <c r="H920">
        <v>156</v>
      </c>
      <c r="I920" s="8">
        <f>IF(H920=0,0,E920/H920)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s="11" t="str" cm="1">
        <f t="array" ref="Q920:R920">_xlfn.TEXTSPLIT(P920,"/")</f>
        <v>publishing</v>
      </c>
      <c r="R920" s="10" t="str">
        <v>radio &amp; podcasts</v>
      </c>
      <c r="S920" s="15">
        <f>(L920/86400)+DATE(1970,1,1)</f>
        <v>41117.208333333336</v>
      </c>
      <c r="T920" s="15">
        <f>(M920/86400)+DATE(1970,1,1)</f>
        <v>41128.208333333336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7">
        <f>(E921/D921)*100</f>
        <v>58.75</v>
      </c>
      <c r="G921" t="s">
        <v>14</v>
      </c>
      <c r="H921">
        <v>225</v>
      </c>
      <c r="I921" s="8">
        <f>IF(H921=0,0,E921/H921)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s="11" t="str" cm="1">
        <f t="array" ref="Q921:R921">_xlfn.TEXTSPLIT(P921,"/")</f>
        <v>theater</v>
      </c>
      <c r="R921" s="10" t="str">
        <v>plays</v>
      </c>
      <c r="S921" s="15">
        <f>(L921/86400)+DATE(1970,1,1)</f>
        <v>43022.208333333328</v>
      </c>
      <c r="T921" s="15">
        <f>(M921/86400)+DATE(1970,1,1)</f>
        <v>43054.25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7">
        <f>(E922/D922)*100</f>
        <v>182.56603773584905</v>
      </c>
      <c r="G922" t="s">
        <v>20</v>
      </c>
      <c r="H922">
        <v>255</v>
      </c>
      <c r="I922" s="8">
        <f>IF(H922=0,0,E922/H922)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s="11" t="str" cm="1">
        <f t="array" ref="Q922:R922">_xlfn.TEXTSPLIT(P922,"/")</f>
        <v>film &amp; video</v>
      </c>
      <c r="R922" s="10" t="str">
        <v>animation</v>
      </c>
      <c r="S922" s="15">
        <f>(L922/86400)+DATE(1970,1,1)</f>
        <v>43503.25</v>
      </c>
      <c r="T922" s="15">
        <f>(M922/86400)+DATE(1970,1,1)</f>
        <v>43523.25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7">
        <f>(E923/D923)*100</f>
        <v>0.75436408977556113</v>
      </c>
      <c r="G923" t="s">
        <v>14</v>
      </c>
      <c r="H923">
        <v>38</v>
      </c>
      <c r="I923" s="8">
        <f>IF(H923=0,0,E923/H923)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s="11" t="str" cm="1">
        <f t="array" ref="Q923:R923">_xlfn.TEXTSPLIT(P923,"/")</f>
        <v>technology</v>
      </c>
      <c r="R923" s="10" t="str">
        <v>web</v>
      </c>
      <c r="S923" s="15">
        <f>(L923/86400)+DATE(1970,1,1)</f>
        <v>40951.25</v>
      </c>
      <c r="T923" s="15">
        <f>(M923/86400)+DATE(1970,1,1)</f>
        <v>40965.25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7">
        <f>(E924/D924)*100</f>
        <v>175.95330739299609</v>
      </c>
      <c r="G924" t="s">
        <v>20</v>
      </c>
      <c r="H924">
        <v>2261</v>
      </c>
      <c r="I924" s="8">
        <f>IF(H924=0,0,E924/H924)</f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s="11" t="str" cm="1">
        <f t="array" ref="Q924:R924">_xlfn.TEXTSPLIT(P924,"/")</f>
        <v>music</v>
      </c>
      <c r="R924" s="10" t="str">
        <v>world music</v>
      </c>
      <c r="S924" s="15">
        <f>(L924/86400)+DATE(1970,1,1)</f>
        <v>43443.25</v>
      </c>
      <c r="T924" s="15">
        <f>(M924/86400)+DATE(1970,1,1)</f>
        <v>43452.25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7">
        <f>(E925/D925)*100</f>
        <v>237.88235294117646</v>
      </c>
      <c r="G925" t="s">
        <v>20</v>
      </c>
      <c r="H925">
        <v>40</v>
      </c>
      <c r="I925" s="8">
        <f>IF(H925=0,0,E925/H925)</f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s="11" t="str" cm="1">
        <f t="array" ref="Q925:R925">_xlfn.TEXTSPLIT(P925,"/")</f>
        <v>theater</v>
      </c>
      <c r="R925" s="10" t="str">
        <v>plays</v>
      </c>
      <c r="S925" s="15">
        <f>(L925/86400)+DATE(1970,1,1)</f>
        <v>40373.208333333336</v>
      </c>
      <c r="T925" s="15">
        <f>(M925/86400)+DATE(1970,1,1)</f>
        <v>40374.208333333336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7">
        <f>(E926/D926)*100</f>
        <v>488.05076142131981</v>
      </c>
      <c r="G926" t="s">
        <v>20</v>
      </c>
      <c r="H926">
        <v>2289</v>
      </c>
      <c r="I926" s="8">
        <f>IF(H926=0,0,E926/H926)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s="11" t="str" cm="1">
        <f t="array" ref="Q926:R926">_xlfn.TEXTSPLIT(P926,"/")</f>
        <v>theater</v>
      </c>
      <c r="R926" s="10" t="str">
        <v>plays</v>
      </c>
      <c r="S926" s="15">
        <f>(L926/86400)+DATE(1970,1,1)</f>
        <v>43769.208333333328</v>
      </c>
      <c r="T926" s="15">
        <f>(M926/86400)+DATE(1970,1,1)</f>
        <v>43780.25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7">
        <f>(E927/D927)*100</f>
        <v>224.06666666666669</v>
      </c>
      <c r="G927" t="s">
        <v>20</v>
      </c>
      <c r="H927">
        <v>65</v>
      </c>
      <c r="I927" s="8">
        <f>IF(H927=0,0,E927/H927)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s="11" t="str" cm="1">
        <f t="array" ref="Q927:R927">_xlfn.TEXTSPLIT(P927,"/")</f>
        <v>theater</v>
      </c>
      <c r="R927" s="10" t="str">
        <v>plays</v>
      </c>
      <c r="S927" s="15">
        <f>(L927/86400)+DATE(1970,1,1)</f>
        <v>43000.208333333328</v>
      </c>
      <c r="T927" s="15">
        <f>(M927/86400)+DATE(1970,1,1)</f>
        <v>43012.208333333328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7">
        <f>(E928/D928)*100</f>
        <v>18.126436781609197</v>
      </c>
      <c r="G928" t="s">
        <v>14</v>
      </c>
      <c r="H928">
        <v>15</v>
      </c>
      <c r="I928" s="8">
        <f>IF(H928=0,0,E928/H928)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s="11" t="str" cm="1">
        <f t="array" ref="Q928:R928">_xlfn.TEXTSPLIT(P928,"/")</f>
        <v>food</v>
      </c>
      <c r="R928" s="10" t="str">
        <v>food trucks</v>
      </c>
      <c r="S928" s="15">
        <f>(L928/86400)+DATE(1970,1,1)</f>
        <v>42502.208333333328</v>
      </c>
      <c r="T928" s="15">
        <f>(M928/86400)+DATE(1970,1,1)</f>
        <v>42506.208333333328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7">
        <f>(E929/D929)*100</f>
        <v>45.847222222222221</v>
      </c>
      <c r="G929" t="s">
        <v>14</v>
      </c>
      <c r="H929">
        <v>37</v>
      </c>
      <c r="I929" s="8">
        <f>IF(H929=0,0,E929/H929)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s="11" t="str" cm="1">
        <f t="array" ref="Q929:R929">_xlfn.TEXTSPLIT(P929,"/")</f>
        <v>theater</v>
      </c>
      <c r="R929" s="10" t="str">
        <v>plays</v>
      </c>
      <c r="S929" s="15">
        <f>(L929/86400)+DATE(1970,1,1)</f>
        <v>41102.208333333336</v>
      </c>
      <c r="T929" s="15">
        <f>(M929/86400)+DATE(1970,1,1)</f>
        <v>41131.208333333336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7">
        <f>(E930/D930)*100</f>
        <v>117.31541218637993</v>
      </c>
      <c r="G930" t="s">
        <v>20</v>
      </c>
      <c r="H930">
        <v>3777</v>
      </c>
      <c r="I930" s="8">
        <f>IF(H930=0,0,E930/H930)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s="11" t="str" cm="1">
        <f t="array" ref="Q930:R930">_xlfn.TEXTSPLIT(P930,"/")</f>
        <v>technology</v>
      </c>
      <c r="R930" s="10" t="str">
        <v>web</v>
      </c>
      <c r="S930" s="15">
        <f>(L930/86400)+DATE(1970,1,1)</f>
        <v>41637.25</v>
      </c>
      <c r="T930" s="15">
        <f>(M930/86400)+DATE(1970,1,1)</f>
        <v>41646.25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7">
        <f>(E931/D931)*100</f>
        <v>217.30909090909088</v>
      </c>
      <c r="G931" t="s">
        <v>20</v>
      </c>
      <c r="H931">
        <v>184</v>
      </c>
      <c r="I931" s="8">
        <f>IF(H931=0,0,E931/H931)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s="11" t="str" cm="1">
        <f t="array" ref="Q931:R931">_xlfn.TEXTSPLIT(P931,"/")</f>
        <v>theater</v>
      </c>
      <c r="R931" s="10" t="str">
        <v>plays</v>
      </c>
      <c r="S931" s="15">
        <f>(L931/86400)+DATE(1970,1,1)</f>
        <v>42858.208333333328</v>
      </c>
      <c r="T931" s="15">
        <f>(M931/86400)+DATE(1970,1,1)</f>
        <v>42872.208333333328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7">
        <f>(E932/D932)*100</f>
        <v>112.28571428571428</v>
      </c>
      <c r="G932" t="s">
        <v>20</v>
      </c>
      <c r="H932">
        <v>85</v>
      </c>
      <c r="I932" s="8">
        <f>IF(H932=0,0,E932/H932)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s="11" t="str" cm="1">
        <f t="array" ref="Q932:R932">_xlfn.TEXTSPLIT(P932,"/")</f>
        <v>theater</v>
      </c>
      <c r="R932" s="10" t="str">
        <v>plays</v>
      </c>
      <c r="S932" s="15">
        <f>(L932/86400)+DATE(1970,1,1)</f>
        <v>42060.25</v>
      </c>
      <c r="T932" s="15">
        <f>(M932/86400)+DATE(1970,1,1)</f>
        <v>42067.25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7">
        <f>(E933/D933)*100</f>
        <v>72.51898734177216</v>
      </c>
      <c r="G933" t="s">
        <v>14</v>
      </c>
      <c r="H933">
        <v>112</v>
      </c>
      <c r="I933" s="8">
        <f>IF(H933=0,0,E933/H933)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s="11" t="str" cm="1">
        <f t="array" ref="Q933:R933">_xlfn.TEXTSPLIT(P933,"/")</f>
        <v>theater</v>
      </c>
      <c r="R933" s="10" t="str">
        <v>plays</v>
      </c>
      <c r="S933" s="15">
        <f>(L933/86400)+DATE(1970,1,1)</f>
        <v>41818.208333333336</v>
      </c>
      <c r="T933" s="15">
        <f>(M933/86400)+DATE(1970,1,1)</f>
        <v>41820.208333333336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7">
        <f>(E934/D934)*100</f>
        <v>212.30434782608697</v>
      </c>
      <c r="G934" t="s">
        <v>20</v>
      </c>
      <c r="H934">
        <v>144</v>
      </c>
      <c r="I934" s="8">
        <f>IF(H934=0,0,E934/H934)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s="11" t="str" cm="1">
        <f t="array" ref="Q934:R934">_xlfn.TEXTSPLIT(P934,"/")</f>
        <v>music</v>
      </c>
      <c r="R934" s="10" t="str">
        <v>rock</v>
      </c>
      <c r="S934" s="15">
        <f>(L934/86400)+DATE(1970,1,1)</f>
        <v>41709.208333333336</v>
      </c>
      <c r="T934" s="15">
        <f>(M934/86400)+DATE(1970,1,1)</f>
        <v>41712.208333333336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7">
        <f>(E935/D935)*100</f>
        <v>239.74657534246577</v>
      </c>
      <c r="G935" t="s">
        <v>20</v>
      </c>
      <c r="H935">
        <v>1902</v>
      </c>
      <c r="I935" s="8">
        <f>IF(H935=0,0,E935/H935)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s="11" t="str" cm="1">
        <f t="array" ref="Q935:R935">_xlfn.TEXTSPLIT(P935,"/")</f>
        <v>theater</v>
      </c>
      <c r="R935" s="10" t="str">
        <v>plays</v>
      </c>
      <c r="S935" s="15">
        <f>(L935/86400)+DATE(1970,1,1)</f>
        <v>41372.208333333336</v>
      </c>
      <c r="T935" s="15">
        <f>(M935/86400)+DATE(1970,1,1)</f>
        <v>41385.208333333336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7">
        <f>(E936/D936)*100</f>
        <v>181.93548387096774</v>
      </c>
      <c r="G936" t="s">
        <v>20</v>
      </c>
      <c r="H936">
        <v>105</v>
      </c>
      <c r="I936" s="8">
        <f>IF(H936=0,0,E936/H936)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s="11" t="str" cm="1">
        <f t="array" ref="Q936:R936">_xlfn.TEXTSPLIT(P936,"/")</f>
        <v>theater</v>
      </c>
      <c r="R936" s="10" t="str">
        <v>plays</v>
      </c>
      <c r="S936" s="15">
        <f>(L936/86400)+DATE(1970,1,1)</f>
        <v>42422.25</v>
      </c>
      <c r="T936" s="15">
        <f>(M936/86400)+DATE(1970,1,1)</f>
        <v>42428.25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7">
        <f>(E937/D937)*100</f>
        <v>164.13114754098362</v>
      </c>
      <c r="G937" t="s">
        <v>20</v>
      </c>
      <c r="H937">
        <v>132</v>
      </c>
      <c r="I937" s="8">
        <f>IF(H937=0,0,E937/H937)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s="11" t="str" cm="1">
        <f t="array" ref="Q937:R937">_xlfn.TEXTSPLIT(P937,"/")</f>
        <v>theater</v>
      </c>
      <c r="R937" s="10" t="str">
        <v>plays</v>
      </c>
      <c r="S937" s="15">
        <f>(L937/86400)+DATE(1970,1,1)</f>
        <v>42209.208333333328</v>
      </c>
      <c r="T937" s="15">
        <f>(M937/86400)+DATE(1970,1,1)</f>
        <v>42216.208333333328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7">
        <f>(E938/D938)*100</f>
        <v>1.6375968992248062</v>
      </c>
      <c r="G938" t="s">
        <v>14</v>
      </c>
      <c r="H938">
        <v>21</v>
      </c>
      <c r="I938" s="8">
        <f>IF(H938=0,0,E938/H938)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s="11" t="str" cm="1">
        <f t="array" ref="Q938:R938">_xlfn.TEXTSPLIT(P938,"/")</f>
        <v>theater</v>
      </c>
      <c r="R938" s="10" t="str">
        <v>plays</v>
      </c>
      <c r="S938" s="15">
        <f>(L938/86400)+DATE(1970,1,1)</f>
        <v>43668.208333333328</v>
      </c>
      <c r="T938" s="15">
        <f>(M938/86400)+DATE(1970,1,1)</f>
        <v>43671.208333333328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7">
        <f>(E939/D939)*100</f>
        <v>49.64385964912281</v>
      </c>
      <c r="G939" t="s">
        <v>74</v>
      </c>
      <c r="H939">
        <v>976</v>
      </c>
      <c r="I939" s="8">
        <f>IF(H939=0,0,E939/H939)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s="11" t="str" cm="1">
        <f t="array" ref="Q939:R939">_xlfn.TEXTSPLIT(P939,"/")</f>
        <v>film &amp; video</v>
      </c>
      <c r="R939" s="10" t="str">
        <v>documentary</v>
      </c>
      <c r="S939" s="15">
        <f>(L939/86400)+DATE(1970,1,1)</f>
        <v>42334.25</v>
      </c>
      <c r="T939" s="15">
        <f>(M939/86400)+DATE(1970,1,1)</f>
        <v>42343.25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7">
        <f>(E940/D940)*100</f>
        <v>109.70652173913042</v>
      </c>
      <c r="G940" t="s">
        <v>20</v>
      </c>
      <c r="H940">
        <v>96</v>
      </c>
      <c r="I940" s="8">
        <f>IF(H940=0,0,E940/H940)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s="11" t="str" cm="1">
        <f t="array" ref="Q940:R940">_xlfn.TEXTSPLIT(P940,"/")</f>
        <v>publishing</v>
      </c>
      <c r="R940" s="10" t="str">
        <v>fiction</v>
      </c>
      <c r="S940" s="15">
        <f>(L940/86400)+DATE(1970,1,1)</f>
        <v>43263.208333333328</v>
      </c>
      <c r="T940" s="15">
        <f>(M940/86400)+DATE(1970,1,1)</f>
        <v>43299.208333333328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7">
        <f>(E941/D941)*100</f>
        <v>49.217948717948715</v>
      </c>
      <c r="G941" t="s">
        <v>14</v>
      </c>
      <c r="H941">
        <v>67</v>
      </c>
      <c r="I941" s="8">
        <f>IF(H941=0,0,E941/H941)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s="11" t="str" cm="1">
        <f t="array" ref="Q941:R941">_xlfn.TEXTSPLIT(P941,"/")</f>
        <v>games</v>
      </c>
      <c r="R941" s="10" t="str">
        <v>video games</v>
      </c>
      <c r="S941" s="15">
        <f>(L941/86400)+DATE(1970,1,1)</f>
        <v>40670.208333333336</v>
      </c>
      <c r="T941" s="15">
        <f>(M941/86400)+DATE(1970,1,1)</f>
        <v>40687.208333333336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7">
        <f>(E942/D942)*100</f>
        <v>62.232323232323225</v>
      </c>
      <c r="G942" t="s">
        <v>47</v>
      </c>
      <c r="H942">
        <v>66</v>
      </c>
      <c r="I942" s="8">
        <f>IF(H942=0,0,E942/H942)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s="11" t="str" cm="1">
        <f t="array" ref="Q942:R942">_xlfn.TEXTSPLIT(P942,"/")</f>
        <v>technology</v>
      </c>
      <c r="R942" s="10" t="str">
        <v>web</v>
      </c>
      <c r="S942" s="15">
        <f>(L942/86400)+DATE(1970,1,1)</f>
        <v>41244.25</v>
      </c>
      <c r="T942" s="15">
        <f>(M942/86400)+DATE(1970,1,1)</f>
        <v>41266.25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7">
        <f>(E943/D943)*100</f>
        <v>13.05813953488372</v>
      </c>
      <c r="G943" t="s">
        <v>14</v>
      </c>
      <c r="H943">
        <v>78</v>
      </c>
      <c r="I943" s="8">
        <f>IF(H943=0,0,E943/H943)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s="11" t="str" cm="1">
        <f t="array" ref="Q943:R943">_xlfn.TEXTSPLIT(P943,"/")</f>
        <v>theater</v>
      </c>
      <c r="R943" s="10" t="str">
        <v>plays</v>
      </c>
      <c r="S943" s="15">
        <f>(L943/86400)+DATE(1970,1,1)</f>
        <v>40552.25</v>
      </c>
      <c r="T943" s="15">
        <f>(M943/86400)+DATE(1970,1,1)</f>
        <v>40587.25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7">
        <f>(E944/D944)*100</f>
        <v>64.635416666666671</v>
      </c>
      <c r="G944" t="s">
        <v>14</v>
      </c>
      <c r="H944">
        <v>67</v>
      </c>
      <c r="I944" s="8">
        <f>IF(H944=0,0,E944/H944)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s="11" t="str" cm="1">
        <f t="array" ref="Q944:R944">_xlfn.TEXTSPLIT(P944,"/")</f>
        <v>theater</v>
      </c>
      <c r="R944" s="10" t="str">
        <v>plays</v>
      </c>
      <c r="S944" s="15">
        <f>(L944/86400)+DATE(1970,1,1)</f>
        <v>40568.25</v>
      </c>
      <c r="T944" s="15">
        <f>(M944/86400)+DATE(1970,1,1)</f>
        <v>40571.25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7">
        <f>(E945/D945)*100</f>
        <v>159.58666666666667</v>
      </c>
      <c r="G945" t="s">
        <v>20</v>
      </c>
      <c r="H945">
        <v>114</v>
      </c>
      <c r="I945" s="8">
        <f>IF(H945=0,0,E945/H945)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s="11" t="str" cm="1">
        <f t="array" ref="Q945:R945">_xlfn.TEXTSPLIT(P945,"/")</f>
        <v>food</v>
      </c>
      <c r="R945" s="10" t="str">
        <v>food trucks</v>
      </c>
      <c r="S945" s="15">
        <f>(L945/86400)+DATE(1970,1,1)</f>
        <v>41906.208333333336</v>
      </c>
      <c r="T945" s="15">
        <f>(M945/86400)+DATE(1970,1,1)</f>
        <v>41941.208333333336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7">
        <f>(E946/D946)*100</f>
        <v>81.42</v>
      </c>
      <c r="G946" t="s">
        <v>14</v>
      </c>
      <c r="H946">
        <v>263</v>
      </c>
      <c r="I946" s="8">
        <f>IF(H946=0,0,E946/H946)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s="11" t="str" cm="1">
        <f t="array" ref="Q946:R946">_xlfn.TEXTSPLIT(P946,"/")</f>
        <v>photography</v>
      </c>
      <c r="R946" s="10" t="str">
        <v>photography books</v>
      </c>
      <c r="S946" s="15">
        <f>(L946/86400)+DATE(1970,1,1)</f>
        <v>42776.25</v>
      </c>
      <c r="T946" s="15">
        <f>(M946/86400)+DATE(1970,1,1)</f>
        <v>42795.25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7">
        <f>(E947/D947)*100</f>
        <v>32.444767441860463</v>
      </c>
      <c r="G947" t="s">
        <v>14</v>
      </c>
      <c r="H947">
        <v>1691</v>
      </c>
      <c r="I947" s="8">
        <f>IF(H947=0,0,E947/H947)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s="11" t="str" cm="1">
        <f t="array" ref="Q947:R947">_xlfn.TEXTSPLIT(P947,"/")</f>
        <v>photography</v>
      </c>
      <c r="R947" s="10" t="str">
        <v>photography books</v>
      </c>
      <c r="S947" s="15">
        <f>(L947/86400)+DATE(1970,1,1)</f>
        <v>41004.208333333336</v>
      </c>
      <c r="T947" s="15">
        <f>(M947/86400)+DATE(1970,1,1)</f>
        <v>41019.208333333336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7">
        <f>(E948/D948)*100</f>
        <v>9.9141184124918666</v>
      </c>
      <c r="G948" t="s">
        <v>14</v>
      </c>
      <c r="H948">
        <v>181</v>
      </c>
      <c r="I948" s="8">
        <f>IF(H948=0,0,E948/H948)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s="11" t="str" cm="1">
        <f t="array" ref="Q948:R948">_xlfn.TEXTSPLIT(P948,"/")</f>
        <v>theater</v>
      </c>
      <c r="R948" s="10" t="str">
        <v>plays</v>
      </c>
      <c r="S948" s="15">
        <f>(L948/86400)+DATE(1970,1,1)</f>
        <v>40710.208333333336</v>
      </c>
      <c r="T948" s="15">
        <f>(M948/86400)+DATE(1970,1,1)</f>
        <v>40712.208333333336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7">
        <f>(E949/D949)*100</f>
        <v>26.694444444444443</v>
      </c>
      <c r="G949" t="s">
        <v>14</v>
      </c>
      <c r="H949">
        <v>13</v>
      </c>
      <c r="I949" s="8">
        <f>IF(H949=0,0,E949/H949)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s="11" t="str" cm="1">
        <f t="array" ref="Q949:R949">_xlfn.TEXTSPLIT(P949,"/")</f>
        <v>theater</v>
      </c>
      <c r="R949" s="10" t="str">
        <v>plays</v>
      </c>
      <c r="S949" s="15">
        <f>(L949/86400)+DATE(1970,1,1)</f>
        <v>41908.208333333336</v>
      </c>
      <c r="T949" s="15">
        <f>(M949/86400)+DATE(1970,1,1)</f>
        <v>41915.208333333336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7">
        <f>(E950/D950)*100</f>
        <v>62.957446808510639</v>
      </c>
      <c r="G950" t="s">
        <v>74</v>
      </c>
      <c r="H950">
        <v>160</v>
      </c>
      <c r="I950" s="8">
        <f>IF(H950=0,0,E950/H950)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s="11" t="str" cm="1">
        <f t="array" ref="Q950:R950">_xlfn.TEXTSPLIT(P950,"/")</f>
        <v>film &amp; video</v>
      </c>
      <c r="R950" s="10" t="str">
        <v>documentary</v>
      </c>
      <c r="S950" s="15">
        <f>(L950/86400)+DATE(1970,1,1)</f>
        <v>41985.25</v>
      </c>
      <c r="T950" s="15">
        <f>(M950/86400)+DATE(1970,1,1)</f>
        <v>41995.25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7">
        <f>(E951/D951)*100</f>
        <v>161.35593220338984</v>
      </c>
      <c r="G951" t="s">
        <v>20</v>
      </c>
      <c r="H951">
        <v>203</v>
      </c>
      <c r="I951" s="8">
        <f>IF(H951=0,0,E951/H951)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s="11" t="str" cm="1">
        <f t="array" ref="Q951:R951">_xlfn.TEXTSPLIT(P951,"/")</f>
        <v>technology</v>
      </c>
      <c r="R951" s="10" t="str">
        <v>web</v>
      </c>
      <c r="S951" s="15">
        <f>(L951/86400)+DATE(1970,1,1)</f>
        <v>42112.208333333328</v>
      </c>
      <c r="T951" s="15">
        <f>(M951/86400)+DATE(1970,1,1)</f>
        <v>42131.208333333328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7">
        <f>(E952/D952)*100</f>
        <v>5</v>
      </c>
      <c r="G952" t="s">
        <v>14</v>
      </c>
      <c r="H952">
        <v>1</v>
      </c>
      <c r="I952" s="8">
        <f>IF(H952=0,0,E952/H952)</f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s="11" t="str" cm="1">
        <f t="array" ref="Q952:R952">_xlfn.TEXTSPLIT(P952,"/")</f>
        <v>theater</v>
      </c>
      <c r="R952" s="10" t="str">
        <v>plays</v>
      </c>
      <c r="S952" s="15">
        <f>(L952/86400)+DATE(1970,1,1)</f>
        <v>43571.208333333328</v>
      </c>
      <c r="T952" s="15">
        <f>(M952/86400)+DATE(1970,1,1)</f>
        <v>43576.208333333328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7">
        <f>(E953/D953)*100</f>
        <v>1096.9379310344827</v>
      </c>
      <c r="G953" t="s">
        <v>20</v>
      </c>
      <c r="H953">
        <v>1559</v>
      </c>
      <c r="I953" s="8">
        <f>IF(H953=0,0,E953/H953)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s="11" t="str" cm="1">
        <f t="array" ref="Q953:R953">_xlfn.TEXTSPLIT(P953,"/")</f>
        <v>music</v>
      </c>
      <c r="R953" s="10" t="str">
        <v>rock</v>
      </c>
      <c r="S953" s="15">
        <f>(L953/86400)+DATE(1970,1,1)</f>
        <v>42730.25</v>
      </c>
      <c r="T953" s="15">
        <f>(M953/86400)+DATE(1970,1,1)</f>
        <v>42731.25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7">
        <f>(E954/D954)*100</f>
        <v>70.094158075601371</v>
      </c>
      <c r="G954" t="s">
        <v>74</v>
      </c>
      <c r="H954">
        <v>2266</v>
      </c>
      <c r="I954" s="8">
        <f>IF(H954=0,0,E954/H954)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s="11" t="str" cm="1">
        <f t="array" ref="Q954:R954">_xlfn.TEXTSPLIT(P954,"/")</f>
        <v>film &amp; video</v>
      </c>
      <c r="R954" s="10" t="str">
        <v>documentary</v>
      </c>
      <c r="S954" s="15">
        <f>(L954/86400)+DATE(1970,1,1)</f>
        <v>42591.208333333328</v>
      </c>
      <c r="T954" s="15">
        <f>(M954/86400)+DATE(1970,1,1)</f>
        <v>42605.208333333328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7">
        <f>(E955/D955)*100</f>
        <v>60</v>
      </c>
      <c r="G955" t="s">
        <v>14</v>
      </c>
      <c r="H955">
        <v>21</v>
      </c>
      <c r="I955" s="8">
        <f>IF(H955=0,0,E955/H955)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s="11" t="str" cm="1">
        <f t="array" ref="Q955:R955">_xlfn.TEXTSPLIT(P955,"/")</f>
        <v>film &amp; video</v>
      </c>
      <c r="R955" s="10" t="str">
        <v>science fiction</v>
      </c>
      <c r="S955" s="15">
        <f>(L955/86400)+DATE(1970,1,1)</f>
        <v>42358.25</v>
      </c>
      <c r="T955" s="15">
        <f>(M955/86400)+DATE(1970,1,1)</f>
        <v>42394.25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7">
        <f>(E956/D956)*100</f>
        <v>367.0985915492958</v>
      </c>
      <c r="G956" t="s">
        <v>20</v>
      </c>
      <c r="H956">
        <v>1548</v>
      </c>
      <c r="I956" s="8">
        <f>IF(H956=0,0,E956/H956)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s="11" t="str" cm="1">
        <f t="array" ref="Q956:R956">_xlfn.TEXTSPLIT(P956,"/")</f>
        <v>technology</v>
      </c>
      <c r="R956" s="10" t="str">
        <v>web</v>
      </c>
      <c r="S956" s="15">
        <f>(L956/86400)+DATE(1970,1,1)</f>
        <v>41174.208333333336</v>
      </c>
      <c r="T956" s="15">
        <f>(M956/86400)+DATE(1970,1,1)</f>
        <v>41198.208333333336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7">
        <f>(E957/D957)*100</f>
        <v>1109</v>
      </c>
      <c r="G957" t="s">
        <v>20</v>
      </c>
      <c r="H957">
        <v>80</v>
      </c>
      <c r="I957" s="8">
        <f>IF(H957=0,0,E957/H957)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s="11" t="str" cm="1">
        <f t="array" ref="Q957:R957">_xlfn.TEXTSPLIT(P957,"/")</f>
        <v>theater</v>
      </c>
      <c r="R957" s="10" t="str">
        <v>plays</v>
      </c>
      <c r="S957" s="15">
        <f>(L957/86400)+DATE(1970,1,1)</f>
        <v>41238.25</v>
      </c>
      <c r="T957" s="15">
        <f>(M957/86400)+DATE(1970,1,1)</f>
        <v>41240.25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7">
        <f>(E958/D958)*100</f>
        <v>19.028784648187631</v>
      </c>
      <c r="G958" t="s">
        <v>14</v>
      </c>
      <c r="H958">
        <v>830</v>
      </c>
      <c r="I958" s="8">
        <f>IF(H958=0,0,E958/H958)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s="11" t="str" cm="1">
        <f t="array" ref="Q958:R958">_xlfn.TEXTSPLIT(P958,"/")</f>
        <v>film &amp; video</v>
      </c>
      <c r="R958" s="10" t="str">
        <v>science fiction</v>
      </c>
      <c r="S958" s="15">
        <f>(L958/86400)+DATE(1970,1,1)</f>
        <v>42360.25</v>
      </c>
      <c r="T958" s="15">
        <f>(M958/86400)+DATE(1970,1,1)</f>
        <v>42364.25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7">
        <f>(E959/D959)*100</f>
        <v>126.87755102040816</v>
      </c>
      <c r="G959" t="s">
        <v>20</v>
      </c>
      <c r="H959">
        <v>131</v>
      </c>
      <c r="I959" s="8">
        <f>IF(H959=0,0,E959/H959)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s="11" t="str" cm="1">
        <f t="array" ref="Q959:R959">_xlfn.TEXTSPLIT(P959,"/")</f>
        <v>theater</v>
      </c>
      <c r="R959" s="10" t="str">
        <v>plays</v>
      </c>
      <c r="S959" s="15">
        <f>(L959/86400)+DATE(1970,1,1)</f>
        <v>40955.25</v>
      </c>
      <c r="T959" s="15">
        <f>(M959/86400)+DATE(1970,1,1)</f>
        <v>40958.25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7">
        <f>(E960/D960)*100</f>
        <v>734.63636363636363</v>
      </c>
      <c r="G960" t="s">
        <v>20</v>
      </c>
      <c r="H960">
        <v>112</v>
      </c>
      <c r="I960" s="8">
        <f>IF(H960=0,0,E960/H960)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s="11" t="str" cm="1">
        <f t="array" ref="Q960:R960">_xlfn.TEXTSPLIT(P960,"/")</f>
        <v>film &amp; video</v>
      </c>
      <c r="R960" s="10" t="str">
        <v>animation</v>
      </c>
      <c r="S960" s="15">
        <f>(L960/86400)+DATE(1970,1,1)</f>
        <v>40350.208333333336</v>
      </c>
      <c r="T960" s="15">
        <f>(M960/86400)+DATE(1970,1,1)</f>
        <v>40372.208333333336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7">
        <f>(E961/D961)*100</f>
        <v>4.5731034482758623</v>
      </c>
      <c r="G961" t="s">
        <v>14</v>
      </c>
      <c r="H961">
        <v>130</v>
      </c>
      <c r="I961" s="8">
        <f>IF(H961=0,0,E961/H961)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s="11" t="str" cm="1">
        <f t="array" ref="Q961:R961">_xlfn.TEXTSPLIT(P961,"/")</f>
        <v>publishing</v>
      </c>
      <c r="R961" s="10" t="str">
        <v>translations</v>
      </c>
      <c r="S961" s="15">
        <f>(L961/86400)+DATE(1970,1,1)</f>
        <v>40357.208333333336</v>
      </c>
      <c r="T961" s="15">
        <f>(M961/86400)+DATE(1970,1,1)</f>
        <v>40385.208333333336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7">
        <f>(E962/D962)*100</f>
        <v>85.054545454545448</v>
      </c>
      <c r="G962" t="s">
        <v>14</v>
      </c>
      <c r="H962">
        <v>55</v>
      </c>
      <c r="I962" s="8">
        <f>IF(H962=0,0,E962/H962)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s="11" t="str" cm="1">
        <f t="array" ref="Q962:R962">_xlfn.TEXTSPLIT(P962,"/")</f>
        <v>technology</v>
      </c>
      <c r="R962" s="10" t="str">
        <v>web</v>
      </c>
      <c r="S962" s="15">
        <f>(L962/86400)+DATE(1970,1,1)</f>
        <v>42408.25</v>
      </c>
      <c r="T962" s="15">
        <f>(M962/86400)+DATE(1970,1,1)</f>
        <v>42445.208333333328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7">
        <f>(E963/D963)*100</f>
        <v>119.29824561403508</v>
      </c>
      <c r="G963" t="s">
        <v>20</v>
      </c>
      <c r="H963">
        <v>155</v>
      </c>
      <c r="I963" s="8">
        <f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s="11" t="str" cm="1">
        <f t="array" ref="Q963:R963">_xlfn.TEXTSPLIT(P963,"/")</f>
        <v>publishing</v>
      </c>
      <c r="R963" s="10" t="str">
        <v>translations</v>
      </c>
      <c r="S963" s="15">
        <f>(L963/86400)+DATE(1970,1,1)</f>
        <v>40591.25</v>
      </c>
      <c r="T963" s="15">
        <f>(M963/86400)+DATE(1970,1,1)</f>
        <v>40595.25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7">
        <f>(E964/D964)*100</f>
        <v>296.02777777777777</v>
      </c>
      <c r="G964" t="s">
        <v>20</v>
      </c>
      <c r="H964">
        <v>266</v>
      </c>
      <c r="I964" s="8">
        <f>IF(H964=0,0,E964/H964)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s="11" t="str" cm="1">
        <f t="array" ref="Q964:R964">_xlfn.TEXTSPLIT(P964,"/")</f>
        <v>food</v>
      </c>
      <c r="R964" s="10" t="str">
        <v>food trucks</v>
      </c>
      <c r="S964" s="15">
        <f>(L964/86400)+DATE(1970,1,1)</f>
        <v>41592.25</v>
      </c>
      <c r="T964" s="15">
        <f>(M964/86400)+DATE(1970,1,1)</f>
        <v>41613.25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7">
        <f>(E965/D965)*100</f>
        <v>84.694915254237287</v>
      </c>
      <c r="G965" t="s">
        <v>14</v>
      </c>
      <c r="H965">
        <v>114</v>
      </c>
      <c r="I965" s="8">
        <f>IF(H965=0,0,E965/H965)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s="11" t="str" cm="1">
        <f t="array" ref="Q965:R965">_xlfn.TEXTSPLIT(P965,"/")</f>
        <v>photography</v>
      </c>
      <c r="R965" s="10" t="str">
        <v>photography books</v>
      </c>
      <c r="S965" s="15">
        <f>(L965/86400)+DATE(1970,1,1)</f>
        <v>40607.25</v>
      </c>
      <c r="T965" s="15">
        <f>(M965/86400)+DATE(1970,1,1)</f>
        <v>40613.25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7">
        <f>(E966/D966)*100</f>
        <v>355.7837837837838</v>
      </c>
      <c r="G966" t="s">
        <v>20</v>
      </c>
      <c r="H966">
        <v>155</v>
      </c>
      <c r="I966" s="8">
        <f>IF(H966=0,0,E966/H966)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s="11" t="str" cm="1">
        <f t="array" ref="Q966:R966">_xlfn.TEXTSPLIT(P966,"/")</f>
        <v>theater</v>
      </c>
      <c r="R966" s="10" t="str">
        <v>plays</v>
      </c>
      <c r="S966" s="15">
        <f>(L966/86400)+DATE(1970,1,1)</f>
        <v>42135.208333333328</v>
      </c>
      <c r="T966" s="15">
        <f>(M966/86400)+DATE(1970,1,1)</f>
        <v>42140.208333333328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7">
        <f>(E967/D967)*100</f>
        <v>386.40909090909093</v>
      </c>
      <c r="G967" t="s">
        <v>20</v>
      </c>
      <c r="H967">
        <v>207</v>
      </c>
      <c r="I967" s="8">
        <f>IF(H967=0,0,E967/H967)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s="11" t="str" cm="1">
        <f t="array" ref="Q967:R967">_xlfn.TEXTSPLIT(P967,"/")</f>
        <v>music</v>
      </c>
      <c r="R967" s="10" t="str">
        <v>rock</v>
      </c>
      <c r="S967" s="15">
        <f>(L967/86400)+DATE(1970,1,1)</f>
        <v>40203.25</v>
      </c>
      <c r="T967" s="15">
        <f>(M967/86400)+DATE(1970,1,1)</f>
        <v>40243.25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7">
        <f>(E968/D968)*100</f>
        <v>792.23529411764707</v>
      </c>
      <c r="G968" t="s">
        <v>20</v>
      </c>
      <c r="H968">
        <v>245</v>
      </c>
      <c r="I968" s="8">
        <f>IF(H968=0,0,E968/H968)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s="11" t="str" cm="1">
        <f t="array" ref="Q968:R968">_xlfn.TEXTSPLIT(P968,"/")</f>
        <v>theater</v>
      </c>
      <c r="R968" s="10" t="str">
        <v>plays</v>
      </c>
      <c r="S968" s="15">
        <f>(L968/86400)+DATE(1970,1,1)</f>
        <v>42901.208333333328</v>
      </c>
      <c r="T968" s="15">
        <f>(M968/86400)+DATE(1970,1,1)</f>
        <v>42903.208333333328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7">
        <f>(E969/D969)*100</f>
        <v>137.03393665158373</v>
      </c>
      <c r="G969" t="s">
        <v>20</v>
      </c>
      <c r="H969">
        <v>1573</v>
      </c>
      <c r="I969" s="8">
        <f>IF(H969=0,0,E969/H969)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s="11" t="str" cm="1">
        <f t="array" ref="Q969:R969">_xlfn.TEXTSPLIT(P969,"/")</f>
        <v>music</v>
      </c>
      <c r="R969" s="10" t="str">
        <v>world music</v>
      </c>
      <c r="S969" s="15">
        <f>(L969/86400)+DATE(1970,1,1)</f>
        <v>41005.208333333336</v>
      </c>
      <c r="T969" s="15">
        <f>(M969/86400)+DATE(1970,1,1)</f>
        <v>41042.208333333336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7">
        <f>(E970/D970)*100</f>
        <v>338.20833333333337</v>
      </c>
      <c r="G970" t="s">
        <v>20</v>
      </c>
      <c r="H970">
        <v>114</v>
      </c>
      <c r="I970" s="8">
        <f>IF(H970=0,0,E970/H970)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s="11" t="str" cm="1">
        <f t="array" ref="Q970:R970">_xlfn.TEXTSPLIT(P970,"/")</f>
        <v>food</v>
      </c>
      <c r="R970" s="10" t="str">
        <v>food trucks</v>
      </c>
      <c r="S970" s="15">
        <f>(L970/86400)+DATE(1970,1,1)</f>
        <v>40544.25</v>
      </c>
      <c r="T970" s="15">
        <f>(M970/86400)+DATE(1970,1,1)</f>
        <v>40559.25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7">
        <f>(E971/D971)*100</f>
        <v>108.22784810126582</v>
      </c>
      <c r="G971" t="s">
        <v>20</v>
      </c>
      <c r="H971">
        <v>93</v>
      </c>
      <c r="I971" s="8">
        <f>IF(H971=0,0,E971/H971)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s="11" t="str" cm="1">
        <f t="array" ref="Q971:R971">_xlfn.TEXTSPLIT(P971,"/")</f>
        <v>theater</v>
      </c>
      <c r="R971" s="10" t="str">
        <v>plays</v>
      </c>
      <c r="S971" s="15">
        <f>(L971/86400)+DATE(1970,1,1)</f>
        <v>43821.25</v>
      </c>
      <c r="T971" s="15">
        <f>(M971/86400)+DATE(1970,1,1)</f>
        <v>43828.25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7">
        <f>(E972/D972)*100</f>
        <v>60.757639620653315</v>
      </c>
      <c r="G972" t="s">
        <v>14</v>
      </c>
      <c r="H972">
        <v>594</v>
      </c>
      <c r="I972" s="8">
        <f>IF(H972=0,0,E972/H972)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s="11" t="str" cm="1">
        <f t="array" ref="Q972:R972">_xlfn.TEXTSPLIT(P972,"/")</f>
        <v>theater</v>
      </c>
      <c r="R972" s="10" t="str">
        <v>plays</v>
      </c>
      <c r="S972" s="15">
        <f>(L972/86400)+DATE(1970,1,1)</f>
        <v>40672.208333333336</v>
      </c>
      <c r="T972" s="15">
        <f>(M972/86400)+DATE(1970,1,1)</f>
        <v>40673.208333333336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7">
        <f>(E973/D973)*100</f>
        <v>27.725490196078432</v>
      </c>
      <c r="G973" t="s">
        <v>14</v>
      </c>
      <c r="H973">
        <v>24</v>
      </c>
      <c r="I973" s="8">
        <f>IF(H973=0,0,E973/H973)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s="11" t="str" cm="1">
        <f t="array" ref="Q973:R973">_xlfn.TEXTSPLIT(P973,"/")</f>
        <v>film &amp; video</v>
      </c>
      <c r="R973" s="10" t="str">
        <v>television</v>
      </c>
      <c r="S973" s="15">
        <f>(L973/86400)+DATE(1970,1,1)</f>
        <v>41555.208333333336</v>
      </c>
      <c r="T973" s="15">
        <f>(M973/86400)+DATE(1970,1,1)</f>
        <v>41561.208333333336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7">
        <f>(E974/D974)*100</f>
        <v>228.3934426229508</v>
      </c>
      <c r="G974" t="s">
        <v>20</v>
      </c>
      <c r="H974">
        <v>1681</v>
      </c>
      <c r="I974" s="8">
        <f>IF(H974=0,0,E974/H974)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s="11" t="str" cm="1">
        <f t="array" ref="Q974:R974">_xlfn.TEXTSPLIT(P974,"/")</f>
        <v>technology</v>
      </c>
      <c r="R974" s="10" t="str">
        <v>web</v>
      </c>
      <c r="S974" s="15">
        <f>(L974/86400)+DATE(1970,1,1)</f>
        <v>41792.208333333336</v>
      </c>
      <c r="T974" s="15">
        <f>(M974/86400)+DATE(1970,1,1)</f>
        <v>41801.208333333336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7">
        <f>(E975/D975)*100</f>
        <v>21.615194054500414</v>
      </c>
      <c r="G975" t="s">
        <v>14</v>
      </c>
      <c r="H975">
        <v>252</v>
      </c>
      <c r="I975" s="8">
        <f>IF(H975=0,0,E975/H975)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s="11" t="str" cm="1">
        <f t="array" ref="Q975:R975">_xlfn.TEXTSPLIT(P975,"/")</f>
        <v>theater</v>
      </c>
      <c r="R975" s="10" t="str">
        <v>plays</v>
      </c>
      <c r="S975" s="15">
        <f>(L975/86400)+DATE(1970,1,1)</f>
        <v>40522.25</v>
      </c>
      <c r="T975" s="15">
        <f>(M975/86400)+DATE(1970,1,1)</f>
        <v>40524.25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7">
        <f>(E976/D976)*100</f>
        <v>373.875</v>
      </c>
      <c r="G976" t="s">
        <v>20</v>
      </c>
      <c r="H976">
        <v>32</v>
      </c>
      <c r="I976" s="8">
        <f>IF(H976=0,0,E976/H976)</f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s="11" t="str" cm="1">
        <f t="array" ref="Q976:R976">_xlfn.TEXTSPLIT(P976,"/")</f>
        <v>music</v>
      </c>
      <c r="R976" s="10" t="str">
        <v>indie rock</v>
      </c>
      <c r="S976" s="15">
        <f>(L976/86400)+DATE(1970,1,1)</f>
        <v>41412.208333333336</v>
      </c>
      <c r="T976" s="15">
        <f>(M976/86400)+DATE(1970,1,1)</f>
        <v>41413.208333333336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7">
        <f>(E977/D977)*100</f>
        <v>154.92592592592592</v>
      </c>
      <c r="G977" t="s">
        <v>20</v>
      </c>
      <c r="H977">
        <v>135</v>
      </c>
      <c r="I977" s="8">
        <f>IF(H977=0,0,E977/H977)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s="11" t="str" cm="1">
        <f t="array" ref="Q977:R977">_xlfn.TEXTSPLIT(P977,"/")</f>
        <v>theater</v>
      </c>
      <c r="R977" s="10" t="str">
        <v>plays</v>
      </c>
      <c r="S977" s="15">
        <f>(L977/86400)+DATE(1970,1,1)</f>
        <v>42337.25</v>
      </c>
      <c r="T977" s="15">
        <f>(M977/86400)+DATE(1970,1,1)</f>
        <v>42376.25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7">
        <f>(E978/D978)*100</f>
        <v>322.14999999999998</v>
      </c>
      <c r="G978" t="s">
        <v>20</v>
      </c>
      <c r="H978">
        <v>140</v>
      </c>
      <c r="I978" s="8">
        <f>IF(H978=0,0,E978/H978)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s="11" t="str" cm="1">
        <f t="array" ref="Q978:R978">_xlfn.TEXTSPLIT(P978,"/")</f>
        <v>theater</v>
      </c>
      <c r="R978" s="10" t="str">
        <v>plays</v>
      </c>
      <c r="S978" s="15">
        <f>(L978/86400)+DATE(1970,1,1)</f>
        <v>40571.25</v>
      </c>
      <c r="T978" s="15">
        <f>(M978/86400)+DATE(1970,1,1)</f>
        <v>40577.25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7">
        <f>(E979/D979)*100</f>
        <v>73.957142857142856</v>
      </c>
      <c r="G979" t="s">
        <v>14</v>
      </c>
      <c r="H979">
        <v>67</v>
      </c>
      <c r="I979" s="8">
        <f>IF(H979=0,0,E979/H979)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s="11" t="str" cm="1">
        <f t="array" ref="Q979:R979">_xlfn.TEXTSPLIT(P979,"/")</f>
        <v>food</v>
      </c>
      <c r="R979" s="10" t="str">
        <v>food trucks</v>
      </c>
      <c r="S979" s="15">
        <f>(L979/86400)+DATE(1970,1,1)</f>
        <v>43138.25</v>
      </c>
      <c r="T979" s="15">
        <f>(M979/86400)+DATE(1970,1,1)</f>
        <v>43170.25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7">
        <f>(E980/D980)*100</f>
        <v>864.1</v>
      </c>
      <c r="G980" t="s">
        <v>20</v>
      </c>
      <c r="H980">
        <v>92</v>
      </c>
      <c r="I980" s="8">
        <f>IF(H980=0,0,E980/H980)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s="11" t="str" cm="1">
        <f t="array" ref="Q980:R980">_xlfn.TEXTSPLIT(P980,"/")</f>
        <v>games</v>
      </c>
      <c r="R980" s="10" t="str">
        <v>video games</v>
      </c>
      <c r="S980" s="15">
        <f>(L980/86400)+DATE(1970,1,1)</f>
        <v>42686.25</v>
      </c>
      <c r="T980" s="15">
        <f>(M980/86400)+DATE(1970,1,1)</f>
        <v>42708.25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7">
        <f>(E981/D981)*100</f>
        <v>143.26245847176079</v>
      </c>
      <c r="G981" t="s">
        <v>20</v>
      </c>
      <c r="H981">
        <v>1015</v>
      </c>
      <c r="I981" s="8">
        <f>IF(H981=0,0,E981/H981)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s="11" t="str" cm="1">
        <f t="array" ref="Q981:R981">_xlfn.TEXTSPLIT(P981,"/")</f>
        <v>theater</v>
      </c>
      <c r="R981" s="10" t="str">
        <v>plays</v>
      </c>
      <c r="S981" s="15">
        <f>(L981/86400)+DATE(1970,1,1)</f>
        <v>42078.208333333328</v>
      </c>
      <c r="T981" s="15">
        <f>(M981/86400)+DATE(1970,1,1)</f>
        <v>42084.208333333328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7">
        <f>(E982/D982)*100</f>
        <v>40.281762295081968</v>
      </c>
      <c r="G982" t="s">
        <v>14</v>
      </c>
      <c r="H982">
        <v>742</v>
      </c>
      <c r="I982" s="8">
        <f>IF(H982=0,0,E982/H982)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s="11" t="str" cm="1">
        <f t="array" ref="Q982:R982">_xlfn.TEXTSPLIT(P982,"/")</f>
        <v>publishing</v>
      </c>
      <c r="R982" s="10" t="str">
        <v>nonfiction</v>
      </c>
      <c r="S982" s="15">
        <f>(L982/86400)+DATE(1970,1,1)</f>
        <v>42307.208333333328</v>
      </c>
      <c r="T982" s="15">
        <f>(M982/86400)+DATE(1970,1,1)</f>
        <v>42312.25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7">
        <f>(E983/D983)*100</f>
        <v>178.22388059701493</v>
      </c>
      <c r="G983" t="s">
        <v>20</v>
      </c>
      <c r="H983">
        <v>323</v>
      </c>
      <c r="I983" s="8">
        <f>IF(H983=0,0,E983/H983)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s="11" t="str" cm="1">
        <f t="array" ref="Q983:R983">_xlfn.TEXTSPLIT(P983,"/")</f>
        <v>technology</v>
      </c>
      <c r="R983" s="10" t="str">
        <v>web</v>
      </c>
      <c r="S983" s="15">
        <f>(L983/86400)+DATE(1970,1,1)</f>
        <v>43094.25</v>
      </c>
      <c r="T983" s="15">
        <f>(M983/86400)+DATE(1970,1,1)</f>
        <v>43127.25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7">
        <f>(E984/D984)*100</f>
        <v>84.930555555555557</v>
      </c>
      <c r="G984" t="s">
        <v>14</v>
      </c>
      <c r="H984">
        <v>75</v>
      </c>
      <c r="I984" s="8">
        <f>IF(H984=0,0,E984/H984)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s="11" t="str" cm="1">
        <f t="array" ref="Q984:R984">_xlfn.TEXTSPLIT(P984,"/")</f>
        <v>film &amp; video</v>
      </c>
      <c r="R984" s="10" t="str">
        <v>documentary</v>
      </c>
      <c r="S984" s="15">
        <f>(L984/86400)+DATE(1970,1,1)</f>
        <v>40743.208333333336</v>
      </c>
      <c r="T984" s="15">
        <f>(M984/86400)+DATE(1970,1,1)</f>
        <v>40745.208333333336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7">
        <f>(E985/D985)*100</f>
        <v>145.93648334624322</v>
      </c>
      <c r="G985" t="s">
        <v>20</v>
      </c>
      <c r="H985">
        <v>2326</v>
      </c>
      <c r="I985" s="8">
        <f>IF(H985=0,0,E985/H985)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s="11" t="str" cm="1">
        <f t="array" ref="Q985:R985">_xlfn.TEXTSPLIT(P985,"/")</f>
        <v>film &amp; video</v>
      </c>
      <c r="R985" s="10" t="str">
        <v>documentary</v>
      </c>
      <c r="S985" s="15">
        <f>(L985/86400)+DATE(1970,1,1)</f>
        <v>43681.208333333328</v>
      </c>
      <c r="T985" s="15">
        <f>(M985/86400)+DATE(1970,1,1)</f>
        <v>43696.208333333328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7">
        <f>(E986/D986)*100</f>
        <v>152.46153846153848</v>
      </c>
      <c r="G986" t="s">
        <v>20</v>
      </c>
      <c r="H986">
        <v>381</v>
      </c>
      <c r="I986" s="8">
        <f>IF(H986=0,0,E986/H986)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s="11" t="str" cm="1">
        <f t="array" ref="Q986:R986">_xlfn.TEXTSPLIT(P986,"/")</f>
        <v>theater</v>
      </c>
      <c r="R986" s="10" t="str">
        <v>plays</v>
      </c>
      <c r="S986" s="15">
        <f>(L986/86400)+DATE(1970,1,1)</f>
        <v>43716.208333333328</v>
      </c>
      <c r="T986" s="15">
        <f>(M986/86400)+DATE(1970,1,1)</f>
        <v>43742.208333333328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7">
        <f>(E987/D987)*100</f>
        <v>67.129542790152414</v>
      </c>
      <c r="G987" t="s">
        <v>14</v>
      </c>
      <c r="H987">
        <v>4405</v>
      </c>
      <c r="I987" s="8">
        <f>IF(H987=0,0,E987/H987)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s="11" t="str" cm="1">
        <f t="array" ref="Q987:R987">_xlfn.TEXTSPLIT(P987,"/")</f>
        <v>music</v>
      </c>
      <c r="R987" s="10" t="str">
        <v>rock</v>
      </c>
      <c r="S987" s="15">
        <f>(L987/86400)+DATE(1970,1,1)</f>
        <v>41614.25</v>
      </c>
      <c r="T987" s="15">
        <f>(M987/86400)+DATE(1970,1,1)</f>
        <v>41640.25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7">
        <f>(E988/D988)*100</f>
        <v>40.307692307692307</v>
      </c>
      <c r="G988" t="s">
        <v>14</v>
      </c>
      <c r="H988">
        <v>92</v>
      </c>
      <c r="I988" s="8">
        <f>IF(H988=0,0,E988/H988)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s="11" t="str" cm="1">
        <f t="array" ref="Q988:R988">_xlfn.TEXTSPLIT(P988,"/")</f>
        <v>music</v>
      </c>
      <c r="R988" s="10" t="str">
        <v>rock</v>
      </c>
      <c r="S988" s="15">
        <f>(L988/86400)+DATE(1970,1,1)</f>
        <v>40638.208333333336</v>
      </c>
      <c r="T988" s="15">
        <f>(M988/86400)+DATE(1970,1,1)</f>
        <v>40652.208333333336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7">
        <f>(E989/D989)*100</f>
        <v>216.79032258064518</v>
      </c>
      <c r="G989" t="s">
        <v>20</v>
      </c>
      <c r="H989">
        <v>480</v>
      </c>
      <c r="I989" s="8">
        <f>IF(H989=0,0,E989/H989)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s="11" t="str" cm="1">
        <f t="array" ref="Q989:R989">_xlfn.TEXTSPLIT(P989,"/")</f>
        <v>film &amp; video</v>
      </c>
      <c r="R989" s="10" t="str">
        <v>documentary</v>
      </c>
      <c r="S989" s="15">
        <f>(L989/86400)+DATE(1970,1,1)</f>
        <v>42852.208333333328</v>
      </c>
      <c r="T989" s="15">
        <f>(M989/86400)+DATE(1970,1,1)</f>
        <v>42866.208333333328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7">
        <f>(E990/D990)*100</f>
        <v>52.117021276595743</v>
      </c>
      <c r="G990" t="s">
        <v>14</v>
      </c>
      <c r="H990">
        <v>64</v>
      </c>
      <c r="I990" s="8">
        <f>IF(H990=0,0,E990/H990)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s="11" t="str" cm="1">
        <f t="array" ref="Q990:R990">_xlfn.TEXTSPLIT(P990,"/")</f>
        <v>publishing</v>
      </c>
      <c r="R990" s="10" t="str">
        <v>radio &amp; podcasts</v>
      </c>
      <c r="S990" s="15">
        <f>(L990/86400)+DATE(1970,1,1)</f>
        <v>42686.25</v>
      </c>
      <c r="T990" s="15">
        <f>(M990/86400)+DATE(1970,1,1)</f>
        <v>42707.25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7">
        <f>(E991/D991)*100</f>
        <v>499.58333333333337</v>
      </c>
      <c r="G991" t="s">
        <v>20</v>
      </c>
      <c r="H991">
        <v>226</v>
      </c>
      <c r="I991" s="8">
        <f>IF(H991=0,0,E991/H991)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s="11" t="str" cm="1">
        <f t="array" ref="Q991:R991">_xlfn.TEXTSPLIT(P991,"/")</f>
        <v>publishing</v>
      </c>
      <c r="R991" s="10" t="str">
        <v>translations</v>
      </c>
      <c r="S991" s="15">
        <f>(L991/86400)+DATE(1970,1,1)</f>
        <v>43571.208333333328</v>
      </c>
      <c r="T991" s="15">
        <f>(M991/86400)+DATE(1970,1,1)</f>
        <v>43576.208333333328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7">
        <f>(E992/D992)*100</f>
        <v>87.679487179487182</v>
      </c>
      <c r="G992" t="s">
        <v>14</v>
      </c>
      <c r="H992">
        <v>64</v>
      </c>
      <c r="I992" s="8">
        <f>IF(H992=0,0,E992/H992)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s="11" t="str" cm="1">
        <f t="array" ref="Q992:R992">_xlfn.TEXTSPLIT(P992,"/")</f>
        <v>film &amp; video</v>
      </c>
      <c r="R992" s="10" t="str">
        <v>drama</v>
      </c>
      <c r="S992" s="15">
        <f>(L992/86400)+DATE(1970,1,1)</f>
        <v>42432.25</v>
      </c>
      <c r="T992" s="15">
        <f>(M992/86400)+DATE(1970,1,1)</f>
        <v>42454.208333333328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7">
        <f>(E993/D993)*100</f>
        <v>113.17346938775511</v>
      </c>
      <c r="G993" t="s">
        <v>20</v>
      </c>
      <c r="H993">
        <v>241</v>
      </c>
      <c r="I993" s="8">
        <f>IF(H993=0,0,E993/H993)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s="11" t="str" cm="1">
        <f t="array" ref="Q993:R993">_xlfn.TEXTSPLIT(P993,"/")</f>
        <v>music</v>
      </c>
      <c r="R993" s="10" t="str">
        <v>rock</v>
      </c>
      <c r="S993" s="15">
        <f>(L993/86400)+DATE(1970,1,1)</f>
        <v>41907.208333333336</v>
      </c>
      <c r="T993" s="15">
        <f>(M993/86400)+DATE(1970,1,1)</f>
        <v>41911.208333333336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7">
        <f>(E994/D994)*100</f>
        <v>426.54838709677421</v>
      </c>
      <c r="G994" t="s">
        <v>20</v>
      </c>
      <c r="H994">
        <v>132</v>
      </c>
      <c r="I994" s="8">
        <f>IF(H994=0,0,E994/H994)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s="11" t="str" cm="1">
        <f t="array" ref="Q994:R994">_xlfn.TEXTSPLIT(P994,"/")</f>
        <v>film &amp; video</v>
      </c>
      <c r="R994" s="10" t="str">
        <v>drama</v>
      </c>
      <c r="S994" s="15">
        <f>(L994/86400)+DATE(1970,1,1)</f>
        <v>43227.208333333328</v>
      </c>
      <c r="T994" s="15">
        <f>(M994/86400)+DATE(1970,1,1)</f>
        <v>43241.208333333328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7">
        <f>(E995/D995)*100</f>
        <v>77.632653061224488</v>
      </c>
      <c r="G995" t="s">
        <v>74</v>
      </c>
      <c r="H995">
        <v>75</v>
      </c>
      <c r="I995" s="8">
        <f>IF(H995=0,0,E995/H995)</f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s="11" t="str" cm="1">
        <f t="array" ref="Q995:R995">_xlfn.TEXTSPLIT(P995,"/")</f>
        <v>photography</v>
      </c>
      <c r="R995" s="10" t="str">
        <v>photography books</v>
      </c>
      <c r="S995" s="15">
        <f>(L995/86400)+DATE(1970,1,1)</f>
        <v>42362.25</v>
      </c>
      <c r="T995" s="15">
        <f>(M995/86400)+DATE(1970,1,1)</f>
        <v>42379.25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7">
        <f>(E996/D996)*100</f>
        <v>52.496810772501767</v>
      </c>
      <c r="G996" t="s">
        <v>14</v>
      </c>
      <c r="H996">
        <v>842</v>
      </c>
      <c r="I996" s="8">
        <f>IF(H996=0,0,E996/H996)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s="11" t="str" cm="1">
        <f t="array" ref="Q996:R996">_xlfn.TEXTSPLIT(P996,"/")</f>
        <v>publishing</v>
      </c>
      <c r="R996" s="10" t="str">
        <v>translations</v>
      </c>
      <c r="S996" s="15">
        <f>(L996/86400)+DATE(1970,1,1)</f>
        <v>41929.208333333336</v>
      </c>
      <c r="T996" s="15">
        <f>(M996/86400)+DATE(1970,1,1)</f>
        <v>41935.208333333336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7">
        <f>(E997/D997)*100</f>
        <v>157.46762589928059</v>
      </c>
      <c r="G997" t="s">
        <v>20</v>
      </c>
      <c r="H997">
        <v>2043</v>
      </c>
      <c r="I997" s="8">
        <f>IF(H997=0,0,E997/H997)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s="11" t="str" cm="1">
        <f t="array" ref="Q997:R997">_xlfn.TEXTSPLIT(P997,"/")</f>
        <v>food</v>
      </c>
      <c r="R997" s="10" t="str">
        <v>food trucks</v>
      </c>
      <c r="S997" s="15">
        <f>(L997/86400)+DATE(1970,1,1)</f>
        <v>43408.208333333328</v>
      </c>
      <c r="T997" s="15">
        <f>(M997/86400)+DATE(1970,1,1)</f>
        <v>43437.25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7">
        <f>(E998/D998)*100</f>
        <v>72.939393939393938</v>
      </c>
      <c r="G998" t="s">
        <v>14</v>
      </c>
      <c r="H998">
        <v>112</v>
      </c>
      <c r="I998" s="8">
        <f>IF(H998=0,0,E998/H998)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s="11" t="str" cm="1">
        <f t="array" ref="Q998:R998">_xlfn.TEXTSPLIT(P998,"/")</f>
        <v>theater</v>
      </c>
      <c r="R998" s="10" t="str">
        <v>plays</v>
      </c>
      <c r="S998" s="15">
        <f>(L998/86400)+DATE(1970,1,1)</f>
        <v>41276.25</v>
      </c>
      <c r="T998" s="15">
        <f>(M998/86400)+DATE(1970,1,1)</f>
        <v>41306.25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7">
        <f>(E999/D999)*100</f>
        <v>60.565789473684205</v>
      </c>
      <c r="G999" t="s">
        <v>74</v>
      </c>
      <c r="H999">
        <v>139</v>
      </c>
      <c r="I999" s="8">
        <f>IF(H999=0,0,E999/H999)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s="11" t="str" cm="1">
        <f t="array" ref="Q999:R999">_xlfn.TEXTSPLIT(P999,"/")</f>
        <v>theater</v>
      </c>
      <c r="R999" s="10" t="str">
        <v>plays</v>
      </c>
      <c r="S999" s="15">
        <f>(L999/86400)+DATE(1970,1,1)</f>
        <v>41659.25</v>
      </c>
      <c r="T999" s="15">
        <f>(M999/86400)+DATE(1970,1,1)</f>
        <v>41664.25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7">
        <f>(E1000/D1000)*100</f>
        <v>56.791291291291287</v>
      </c>
      <c r="G1000" t="s">
        <v>14</v>
      </c>
      <c r="H1000">
        <v>374</v>
      </c>
      <c r="I1000" s="8">
        <f>IF(H1000=0,0,E1000/H1000)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s="11" t="str" cm="1">
        <f t="array" ref="Q1000:R1000">_xlfn.TEXTSPLIT(P1000,"/")</f>
        <v>music</v>
      </c>
      <c r="R1000" s="10" t="str">
        <v>indie rock</v>
      </c>
      <c r="S1000" s="15">
        <f>(L1000/86400)+DATE(1970,1,1)</f>
        <v>40220.25</v>
      </c>
      <c r="T1000" s="15">
        <f>(M1000/86400)+DATE(1970,1,1)</f>
        <v>40234.25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7">
        <f>(E1001/D1001)*100</f>
        <v>56.542754275427541</v>
      </c>
      <c r="G1001" t="s">
        <v>74</v>
      </c>
      <c r="H1001">
        <v>1122</v>
      </c>
      <c r="I1001" s="8">
        <f>IF(H1001=0,0,E1001/H1001)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s="11" t="str" cm="1">
        <f t="array" ref="Q1001:R1001">_xlfn.TEXTSPLIT(P1001,"/")</f>
        <v>food</v>
      </c>
      <c r="R1001" s="10" t="str">
        <v>food trucks</v>
      </c>
      <c r="S1001" s="15">
        <f>(L1001/86400)+DATE(1970,1,1)</f>
        <v>42550.208333333328</v>
      </c>
      <c r="T1001" s="15">
        <f>(M1001/86400)+DATE(1970,1,1)</f>
        <v>42557.208333333328</v>
      </c>
    </row>
  </sheetData>
  <autoFilter ref="A1:T1001" xr:uid="{00000000-0001-0000-0000-000000000000}"/>
  <sortState xmlns:xlrd2="http://schemas.microsoft.com/office/spreadsheetml/2017/richdata2" ref="A2:U1001">
    <sortCondition sortBy="cellColor" ref="U1:U1001"/>
  </sortState>
  <conditionalFormatting sqref="G1:G1048576">
    <cfRule type="containsText" dxfId="3" priority="5" operator="containsText" text="canceled">
      <formula>NOT(ISERROR(SEARCH("canceled",G1)))</formula>
    </cfRule>
    <cfRule type="containsText" dxfId="2" priority="6" operator="containsText" text="successful">
      <formula>NOT(ISERROR(SEARCH("successful",G1)))</formula>
    </cfRule>
    <cfRule type="containsText" dxfId="1" priority="7" operator="containsText" text="live">
      <formula>NOT(ISERROR(SEARCH("live",G1)))</formula>
    </cfRule>
    <cfRule type="containsText" dxfId="0" priority="8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Sheet12</vt:lpstr>
      <vt:lpstr>Crowdfunding</vt:lpstr>
      <vt:lpstr>Analysis</vt:lpstr>
      <vt:lpstr>fail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Allen Alonso</cp:lastModifiedBy>
  <dcterms:created xsi:type="dcterms:W3CDTF">2021-09-29T18:52:28Z</dcterms:created>
  <dcterms:modified xsi:type="dcterms:W3CDTF">2023-02-26T09:30:18Z</dcterms:modified>
</cp:coreProperties>
</file>