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umgaral\Data\AUSTIN_PEAY\STAT5140\"/>
    </mc:Choice>
  </mc:AlternateContent>
  <xr:revisionPtr revIDLastSave="0" documentId="13_ncr:1_{AC4E3E7D-9709-4FA2-A8C8-91412B3434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C22" i="1" s="1"/>
  <c r="B21" i="1"/>
  <c r="B22" i="1" s="1"/>
  <c r="C15" i="1"/>
  <c r="B15" i="1"/>
  <c r="A4" i="1"/>
  <c r="A5" i="1" s="1"/>
  <c r="A6" i="1" s="1"/>
  <c r="A7" i="1" s="1"/>
  <c r="A8" i="1" s="1"/>
  <c r="A9" i="1" s="1"/>
  <c r="A10" i="1" s="1"/>
  <c r="B18" i="1" l="1"/>
  <c r="E13" i="1" s="1"/>
  <c r="C18" i="1"/>
  <c r="F13" i="1" s="1"/>
  <c r="I13" i="1" s="1"/>
  <c r="E11" i="1" l="1"/>
  <c r="H11" i="1" s="1"/>
  <c r="E3" i="1"/>
  <c r="E4" i="1"/>
  <c r="F9" i="1"/>
  <c r="I9" i="1" s="1"/>
  <c r="F7" i="1"/>
  <c r="I7" i="1" s="1"/>
  <c r="F10" i="1"/>
  <c r="I10" i="1" s="1"/>
  <c r="F8" i="1"/>
  <c r="I8" i="1" s="1"/>
  <c r="F4" i="1"/>
  <c r="I4" i="1" s="1"/>
  <c r="F3" i="1"/>
  <c r="F6" i="1"/>
  <c r="I6" i="1" s="1"/>
  <c r="F5" i="1"/>
  <c r="I5" i="1" s="1"/>
  <c r="E10" i="1"/>
  <c r="E8" i="1"/>
  <c r="E9" i="1"/>
  <c r="E7" i="1"/>
  <c r="E5" i="1"/>
  <c r="H5" i="1" s="1"/>
  <c r="E6" i="1"/>
  <c r="E12" i="1"/>
  <c r="H12" i="1" s="1"/>
  <c r="F11" i="1"/>
  <c r="I11" i="1" s="1"/>
  <c r="F12" i="1"/>
  <c r="I12" i="1" s="1"/>
  <c r="K13" i="1"/>
  <c r="H13" i="1"/>
  <c r="H4" i="1"/>
  <c r="I3" i="1"/>
  <c r="K3" i="1" l="1"/>
  <c r="H3" i="1"/>
  <c r="K6" i="1"/>
  <c r="F15" i="1"/>
  <c r="I15" i="1"/>
  <c r="I19" i="1" s="1"/>
  <c r="I22" i="1" s="1"/>
  <c r="K11" i="1"/>
  <c r="H6" i="1"/>
  <c r="E15" i="1"/>
  <c r="K8" i="1"/>
  <c r="H8" i="1"/>
  <c r="H7" i="1"/>
  <c r="K7" i="1"/>
  <c r="K5" i="1"/>
  <c r="K10" i="1"/>
  <c r="H10" i="1"/>
  <c r="K12" i="1"/>
  <c r="K4" i="1"/>
  <c r="H9" i="1"/>
  <c r="K9" i="1"/>
  <c r="K15" i="1" l="1"/>
  <c r="K19" i="1" s="1"/>
  <c r="H15" i="1"/>
  <c r="H19" i="1" s="1"/>
  <c r="H22" i="1" s="1"/>
  <c r="A11" i="1"/>
  <c r="K22" i="1" l="1"/>
  <c r="K25" i="1" s="1"/>
  <c r="A12" i="1"/>
  <c r="A13" i="1" l="1"/>
</calcChain>
</file>

<file path=xl/sharedStrings.xml><?xml version="1.0" encoding="utf-8"?>
<sst xmlns="http://schemas.openxmlformats.org/spreadsheetml/2006/main" count="25" uniqueCount="24">
  <si>
    <t>i</t>
  </si>
  <si>
    <t>∑</t>
  </si>
  <si>
    <t>xᵢ</t>
  </si>
  <si>
    <t>yᵢ</t>
  </si>
  <si>
    <t>∑/n</t>
  </si>
  <si>
    <t>n</t>
  </si>
  <si>
    <t>n-1</t>
  </si>
  <si>
    <t>∑/(n-1)</t>
  </si>
  <si>
    <t>(xᵢ-ẍ)</t>
  </si>
  <si>
    <t>(yᵢ-ȳ)</t>
  </si>
  <si>
    <t>ẍ</t>
  </si>
  <si>
    <t>ӱ or ȳ</t>
  </si>
  <si>
    <t>(xᵢ-ẍ)²</t>
  </si>
  <si>
    <t>(yᵢ-ȳ)²</t>
  </si>
  <si>
    <t>sₓ²</t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</si>
  <si>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²</t>
    </r>
  </si>
  <si>
    <t>(xᵢ-ẍ)(yᵢ-ȳ)</t>
  </si>
  <si>
    <r>
      <t>sₓ</t>
    </r>
    <r>
      <rPr>
        <vertAlign val="subscript"/>
        <sz val="11"/>
        <color theme="1"/>
        <rFont val="Calibri"/>
        <family val="2"/>
        <scheme val="minor"/>
      </rPr>
      <t>y</t>
    </r>
  </si>
  <si>
    <t>r²</t>
  </si>
  <si>
    <t>=</t>
  </si>
  <si>
    <t>sₓ</t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</si>
  <si>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</si>
  <si>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sₓ s</t>
    </r>
    <r>
      <rPr>
        <vertAlign val="subscript"/>
        <sz val="11"/>
        <color theme="1"/>
        <rFont val="Calibri"/>
        <family val="2"/>
        <scheme val="minor"/>
      </rPr>
      <t>y</t>
    </r>
  </si>
  <si>
    <r>
      <t>rₓ</t>
    </r>
    <r>
      <rPr>
        <vertAlign val="subscript"/>
        <sz val="11"/>
        <color theme="1"/>
        <rFont val="Calibri"/>
        <family val="2"/>
        <scheme val="minor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</si>
</sst>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yᵢ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6890553614856878"/>
                  <c:y val="0.1289580785029536"/>
                </c:manualLayout>
              </c:layout>
              <c:numFmt formatCode="General" sourceLinked="0"/>
            </c:trendlineLbl>
          </c:trendline>
          <c:xVal>
            <c:numRef>
              <c:f>Sheet1!$B$3:$B$13</c:f>
              <c:numCache>
                <c:formatCode>General</c:formatCode>
                <c:ptCount val="11"/>
                <c:pt idx="0">
                  <c:v>13</c:v>
                </c:pt>
                <c:pt idx="1">
                  <c:v>4</c:v>
                </c:pt>
                <c:pt idx="2">
                  <c:v>18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6</c:v>
                </c:pt>
                <c:pt idx="7">
                  <c:v>14</c:v>
                </c:pt>
                <c:pt idx="8">
                  <c:v>19</c:v>
                </c:pt>
                <c:pt idx="9">
                  <c:v>5</c:v>
                </c:pt>
                <c:pt idx="10">
                  <c:v>16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39</c:v>
                </c:pt>
                <c:pt idx="1">
                  <c:v>12</c:v>
                </c:pt>
                <c:pt idx="2">
                  <c:v>54</c:v>
                </c:pt>
                <c:pt idx="3">
                  <c:v>3</c:v>
                </c:pt>
                <c:pt idx="4">
                  <c:v>6</c:v>
                </c:pt>
                <c:pt idx="5">
                  <c:v>30</c:v>
                </c:pt>
                <c:pt idx="6">
                  <c:v>18</c:v>
                </c:pt>
                <c:pt idx="7">
                  <c:v>42</c:v>
                </c:pt>
                <c:pt idx="8">
                  <c:v>57</c:v>
                </c:pt>
                <c:pt idx="9">
                  <c:v>15</c:v>
                </c:pt>
                <c:pt idx="10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D-4EF7-8697-9CC8A995D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60960"/>
        <c:axId val="202755072"/>
      </c:scatterChart>
      <c:valAx>
        <c:axId val="20276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755072"/>
        <c:crosses val="autoZero"/>
        <c:crossBetween val="midCat"/>
      </c:valAx>
      <c:valAx>
        <c:axId val="20275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760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14654</xdr:colOff>
      <xdr:row>1</xdr:row>
      <xdr:rowOff>0</xdr:rowOff>
    </xdr:from>
    <xdr:to>
      <xdr:col>20</xdr:col>
      <xdr:colOff>0</xdr:colOff>
      <xdr:row>19</xdr:row>
      <xdr:rowOff>7326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zoomScale="110" zoomScaleNormal="110" workbookViewId="0">
      <selection activeCell="Z18" sqref="Z18"/>
    </sheetView>
  </sheetViews>
  <sheetFormatPr defaultRowHeight="15" x14ac:dyDescent="0.25"/>
  <cols>
    <col min="1" max="3" width="9.140625" style="1"/>
    <col min="4" max="4" width="3.28515625" style="1" customWidth="1"/>
    <col min="5" max="6" width="9.140625" style="1"/>
    <col min="7" max="7" width="3.28515625" style="1" customWidth="1"/>
    <col min="8" max="9" width="9.140625" style="1"/>
    <col min="10" max="10" width="3.28515625" style="1" customWidth="1"/>
    <col min="11" max="16384" width="9.140625" style="1"/>
  </cols>
  <sheetData>
    <row r="2" spans="1:11" x14ac:dyDescent="0.25">
      <c r="A2" s="1" t="s">
        <v>0</v>
      </c>
      <c r="B2" s="1" t="s">
        <v>2</v>
      </c>
      <c r="C2" s="1" t="s">
        <v>3</v>
      </c>
      <c r="E2" s="1" t="s">
        <v>8</v>
      </c>
      <c r="F2" s="1" t="s">
        <v>9</v>
      </c>
      <c r="H2" s="1" t="s">
        <v>12</v>
      </c>
      <c r="I2" s="1" t="s">
        <v>13</v>
      </c>
      <c r="K2" s="1" t="s">
        <v>16</v>
      </c>
    </row>
    <row r="3" spans="1:11" x14ac:dyDescent="0.25">
      <c r="A3" s="1">
        <v>1</v>
      </c>
      <c r="B3" s="2">
        <v>13</v>
      </c>
      <c r="C3" s="2">
        <v>39</v>
      </c>
      <c r="E3" s="1">
        <f t="shared" ref="E3:F6" si="0">B3-B$18</f>
        <v>3.1818181818181817</v>
      </c>
      <c r="F3" s="1">
        <f t="shared" si="0"/>
        <v>9.5454545454545467</v>
      </c>
      <c r="H3" s="1">
        <f>E3^2</f>
        <v>10.12396694214876</v>
      </c>
      <c r="I3" s="1">
        <f t="shared" ref="I3:I13" si="1">F3^2</f>
        <v>91.115702479338864</v>
      </c>
      <c r="K3" s="1">
        <f>E3*F3</f>
        <v>30.371900826446282</v>
      </c>
    </row>
    <row r="4" spans="1:11" x14ac:dyDescent="0.25">
      <c r="A4" s="1">
        <f>A3+1</f>
        <v>2</v>
      </c>
      <c r="B4" s="2">
        <v>4</v>
      </c>
      <c r="C4" s="2">
        <v>12</v>
      </c>
      <c r="E4" s="1">
        <f t="shared" si="0"/>
        <v>-5.8181818181818183</v>
      </c>
      <c r="F4" s="1">
        <f t="shared" si="0"/>
        <v>-17.454545454545453</v>
      </c>
      <c r="H4" s="1">
        <f t="shared" ref="H4:H13" si="2">E4^2</f>
        <v>33.851239669421489</v>
      </c>
      <c r="I4" s="1">
        <f t="shared" si="1"/>
        <v>304.66115702479334</v>
      </c>
      <c r="K4" s="1">
        <f t="shared" ref="K4:K13" si="3">E4*F4</f>
        <v>101.55371900826445</v>
      </c>
    </row>
    <row r="5" spans="1:11" x14ac:dyDescent="0.25">
      <c r="A5" s="1">
        <f t="shared" ref="A5:A13" si="4">A4+1</f>
        <v>3</v>
      </c>
      <c r="B5" s="2">
        <v>18</v>
      </c>
      <c r="C5" s="2">
        <v>54</v>
      </c>
      <c r="E5" s="1">
        <f t="shared" si="0"/>
        <v>8.1818181818181817</v>
      </c>
      <c r="F5" s="1">
        <f t="shared" si="0"/>
        <v>24.545454545454547</v>
      </c>
      <c r="H5" s="1">
        <f t="shared" si="2"/>
        <v>66.942148760330582</v>
      </c>
      <c r="I5" s="1">
        <f t="shared" si="1"/>
        <v>602.47933884297527</v>
      </c>
      <c r="K5" s="1">
        <f t="shared" si="3"/>
        <v>200.82644628099175</v>
      </c>
    </row>
    <row r="6" spans="1:11" x14ac:dyDescent="0.25">
      <c r="A6" s="1">
        <f t="shared" si="4"/>
        <v>4</v>
      </c>
      <c r="B6" s="2">
        <v>1</v>
      </c>
      <c r="C6" s="2">
        <v>3</v>
      </c>
      <c r="E6" s="1">
        <f t="shared" si="0"/>
        <v>-8.8181818181818183</v>
      </c>
      <c r="F6" s="1">
        <f t="shared" si="0"/>
        <v>-26.454545454545453</v>
      </c>
      <c r="H6" s="1">
        <f t="shared" si="2"/>
        <v>77.760330578512395</v>
      </c>
      <c r="I6" s="1">
        <f t="shared" si="1"/>
        <v>699.84297520661153</v>
      </c>
      <c r="K6" s="1">
        <f t="shared" si="3"/>
        <v>233.28099173553719</v>
      </c>
    </row>
    <row r="7" spans="1:11" x14ac:dyDescent="0.25">
      <c r="A7" s="1">
        <f t="shared" si="4"/>
        <v>5</v>
      </c>
      <c r="B7" s="2">
        <v>2</v>
      </c>
      <c r="C7" s="2">
        <v>6</v>
      </c>
      <c r="E7" s="1">
        <f t="shared" ref="E7:E10" si="5">B7-B$18</f>
        <v>-7.8181818181818183</v>
      </c>
      <c r="F7" s="1">
        <f t="shared" ref="F7:F10" si="6">C7-C$18</f>
        <v>-23.454545454545453</v>
      </c>
      <c r="H7" s="1">
        <f t="shared" ref="H7:H10" si="7">E7^2</f>
        <v>61.123966942148762</v>
      </c>
      <c r="I7" s="1">
        <f t="shared" ref="I7:I10" si="8">F7^2</f>
        <v>550.11570247933878</v>
      </c>
      <c r="K7" s="1">
        <f t="shared" ref="K7:K10" si="9">E7*F7</f>
        <v>183.37190082644628</v>
      </c>
    </row>
    <row r="8" spans="1:11" x14ac:dyDescent="0.25">
      <c r="A8" s="1">
        <f t="shared" si="4"/>
        <v>6</v>
      </c>
      <c r="B8" s="2">
        <v>10</v>
      </c>
      <c r="C8" s="2">
        <v>30</v>
      </c>
      <c r="E8" s="1">
        <f t="shared" si="5"/>
        <v>0.18181818181818166</v>
      </c>
      <c r="F8" s="1">
        <f t="shared" si="6"/>
        <v>0.54545454545454675</v>
      </c>
      <c r="H8" s="1">
        <f t="shared" si="7"/>
        <v>3.305785123966936E-2</v>
      </c>
      <c r="I8" s="1">
        <f t="shared" si="8"/>
        <v>0.29752066115702619</v>
      </c>
      <c r="K8" s="1">
        <f t="shared" si="9"/>
        <v>9.9173553719008406E-2</v>
      </c>
    </row>
    <row r="9" spans="1:11" x14ac:dyDescent="0.25">
      <c r="A9" s="1">
        <f t="shared" si="4"/>
        <v>7</v>
      </c>
      <c r="B9" s="2">
        <v>6</v>
      </c>
      <c r="C9" s="2">
        <v>18</v>
      </c>
      <c r="E9" s="1">
        <f t="shared" si="5"/>
        <v>-3.8181818181818183</v>
      </c>
      <c r="F9" s="1">
        <f t="shared" si="6"/>
        <v>-11.454545454545453</v>
      </c>
      <c r="H9" s="1">
        <f t="shared" si="7"/>
        <v>14.578512396694217</v>
      </c>
      <c r="I9" s="1">
        <f t="shared" si="8"/>
        <v>131.2066115702479</v>
      </c>
      <c r="K9" s="1">
        <f t="shared" si="9"/>
        <v>43.735537190082638</v>
      </c>
    </row>
    <row r="10" spans="1:11" x14ac:dyDescent="0.25">
      <c r="A10" s="1">
        <f t="shared" si="4"/>
        <v>8</v>
      </c>
      <c r="B10" s="2">
        <v>14</v>
      </c>
      <c r="C10" s="2">
        <v>42</v>
      </c>
      <c r="E10" s="1">
        <f t="shared" si="5"/>
        <v>4.1818181818181817</v>
      </c>
      <c r="F10" s="1">
        <f t="shared" si="6"/>
        <v>12.545454545454547</v>
      </c>
      <c r="H10" s="1">
        <f t="shared" si="7"/>
        <v>17.487603305785122</v>
      </c>
      <c r="I10" s="1">
        <f t="shared" si="8"/>
        <v>157.38842975206614</v>
      </c>
      <c r="K10" s="1">
        <f t="shared" si="9"/>
        <v>52.462809917355372</v>
      </c>
    </row>
    <row r="11" spans="1:11" x14ac:dyDescent="0.25">
      <c r="A11" s="1">
        <f t="shared" si="4"/>
        <v>9</v>
      </c>
      <c r="B11" s="2">
        <v>19</v>
      </c>
      <c r="C11" s="2">
        <v>57</v>
      </c>
      <c r="E11" s="1">
        <f t="shared" ref="E11:F13" si="10">B11-B$18</f>
        <v>9.1818181818181817</v>
      </c>
      <c r="F11" s="1">
        <f t="shared" si="10"/>
        <v>27.545454545454547</v>
      </c>
      <c r="H11" s="1">
        <f t="shared" si="2"/>
        <v>84.305785123966942</v>
      </c>
      <c r="I11" s="1">
        <f t="shared" si="1"/>
        <v>758.75206611570252</v>
      </c>
      <c r="K11" s="1">
        <f t="shared" si="3"/>
        <v>252.91735537190084</v>
      </c>
    </row>
    <row r="12" spans="1:11" x14ac:dyDescent="0.25">
      <c r="A12" s="1">
        <f t="shared" si="4"/>
        <v>10</v>
      </c>
      <c r="B12" s="2">
        <v>5</v>
      </c>
      <c r="C12" s="2">
        <v>15</v>
      </c>
      <c r="E12" s="1">
        <f t="shared" si="10"/>
        <v>-4.8181818181818183</v>
      </c>
      <c r="F12" s="1">
        <f t="shared" si="10"/>
        <v>-14.454545454545453</v>
      </c>
      <c r="H12" s="1">
        <f t="shared" si="2"/>
        <v>23.214876033057852</v>
      </c>
      <c r="I12" s="1">
        <f t="shared" si="1"/>
        <v>208.93388429752062</v>
      </c>
      <c r="K12" s="1">
        <f t="shared" si="3"/>
        <v>69.644628099173545</v>
      </c>
    </row>
    <row r="13" spans="1:11" x14ac:dyDescent="0.25">
      <c r="A13" s="1">
        <f t="shared" si="4"/>
        <v>11</v>
      </c>
      <c r="B13" s="2">
        <v>16</v>
      </c>
      <c r="C13" s="2">
        <v>48</v>
      </c>
      <c r="E13" s="1">
        <f t="shared" si="10"/>
        <v>6.1818181818181817</v>
      </c>
      <c r="F13" s="1">
        <f t="shared" si="10"/>
        <v>18.545454545454547</v>
      </c>
      <c r="H13" s="1">
        <f t="shared" si="2"/>
        <v>38.214876033057848</v>
      </c>
      <c r="I13" s="1">
        <f t="shared" si="1"/>
        <v>343.93388429752071</v>
      </c>
      <c r="K13" s="1">
        <f t="shared" si="3"/>
        <v>114.64462809917356</v>
      </c>
    </row>
    <row r="15" spans="1:11" ht="15.75" thickBot="1" x14ac:dyDescent="0.3">
      <c r="A15" s="1" t="s">
        <v>1</v>
      </c>
      <c r="B15" s="6">
        <f>SUM(B3:B13)</f>
        <v>108</v>
      </c>
      <c r="C15" s="6">
        <f>SUM(C3:C13)</f>
        <v>324</v>
      </c>
      <c r="E15" s="6">
        <f>SUM(E3:E13)</f>
        <v>0</v>
      </c>
      <c r="F15" s="6">
        <f>SUM(F3:F13)</f>
        <v>0</v>
      </c>
      <c r="H15" s="6">
        <f>SUM(H3:H13)</f>
        <v>427.63636363636368</v>
      </c>
      <c r="I15" s="6">
        <f>SUM(I3:I13)</f>
        <v>3848.727272727273</v>
      </c>
      <c r="K15" s="6">
        <f>SUM(K3:K13)</f>
        <v>1282.909090909091</v>
      </c>
    </row>
    <row r="16" spans="1:11" ht="15.75" thickTop="1" x14ac:dyDescent="0.25"/>
    <row r="17" spans="1:13" x14ac:dyDescent="0.25">
      <c r="B17" s="1" t="s">
        <v>10</v>
      </c>
      <c r="C17" s="1" t="s">
        <v>11</v>
      </c>
    </row>
    <row r="18" spans="1:13" ht="18" x14ac:dyDescent="0.35">
      <c r="A18" s="1" t="s">
        <v>4</v>
      </c>
      <c r="B18" s="3">
        <f>B15/B21</f>
        <v>9.8181818181818183</v>
      </c>
      <c r="C18" s="3">
        <f>C15/C21</f>
        <v>29.454545454545453</v>
      </c>
      <c r="H18" s="1" t="s">
        <v>14</v>
      </c>
      <c r="I18" s="1" t="s">
        <v>15</v>
      </c>
      <c r="K18" s="1" t="s">
        <v>17</v>
      </c>
    </row>
    <row r="19" spans="1:13" x14ac:dyDescent="0.25">
      <c r="A19" s="1" t="s">
        <v>7</v>
      </c>
      <c r="H19" s="1">
        <f>H15/B22</f>
        <v>42.763636363636365</v>
      </c>
      <c r="I19" s="1">
        <f>I15/C22</f>
        <v>384.87272727272727</v>
      </c>
      <c r="K19" s="7">
        <f>K15/(COUNT(K3:K13)-1)</f>
        <v>128.29090909090911</v>
      </c>
    </row>
    <row r="21" spans="1:13" ht="18" x14ac:dyDescent="0.35">
      <c r="A21" s="1" t="s">
        <v>5</v>
      </c>
      <c r="B21" s="1">
        <f>COUNT(B3:B13)</f>
        <v>11</v>
      </c>
      <c r="C21" s="1">
        <f>COUNT(C3:C13)</f>
        <v>11</v>
      </c>
      <c r="H21" s="1" t="s">
        <v>20</v>
      </c>
      <c r="I21" s="1" t="s">
        <v>21</v>
      </c>
      <c r="K21" s="1" t="s">
        <v>23</v>
      </c>
      <c r="L21" s="4" t="s">
        <v>19</v>
      </c>
      <c r="M21" s="5" t="s">
        <v>17</v>
      </c>
    </row>
    <row r="22" spans="1:13" ht="18" x14ac:dyDescent="0.35">
      <c r="A22" s="1" t="s">
        <v>6</v>
      </c>
      <c r="B22" s="1">
        <f>B21-1</f>
        <v>10</v>
      </c>
      <c r="C22" s="1">
        <f>C21-1</f>
        <v>10</v>
      </c>
      <c r="H22" s="3">
        <f>SQRT(H19)</f>
        <v>6.5393911309567931</v>
      </c>
      <c r="I22" s="3">
        <f>SQRT(I19)</f>
        <v>19.618173392870379</v>
      </c>
      <c r="K22" s="3">
        <f>K19/(H22*I22)</f>
        <v>1.0000000000000002</v>
      </c>
      <c r="M22" s="1" t="s">
        <v>22</v>
      </c>
    </row>
    <row r="24" spans="1:13" x14ac:dyDescent="0.25">
      <c r="K24" s="1" t="s">
        <v>18</v>
      </c>
    </row>
    <row r="25" spans="1:13" x14ac:dyDescent="0.25">
      <c r="K25" s="3">
        <f>K22^2</f>
        <v>1.0000000000000004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Masick</dc:creator>
  <cp:lastModifiedBy>Baumgarten, Allen</cp:lastModifiedBy>
  <dcterms:created xsi:type="dcterms:W3CDTF">2016-03-06T03:43:26Z</dcterms:created>
  <dcterms:modified xsi:type="dcterms:W3CDTF">2020-02-25T18:08:46Z</dcterms:modified>
</cp:coreProperties>
</file>