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13_ncr:1_{7B580810-ECDA-4720-BA7F-DA8386130FF2}" xr6:coauthVersionLast="36" xr6:coauthVersionMax="36" xr10:uidLastSave="{00000000-0000-0000-0000-000000000000}"/>
  <bookViews>
    <workbookView xWindow="0" yWindow="0" windowWidth="28800" windowHeight="11085" tabRatio="791" activeTab="3" xr2:uid="{00000000-000D-0000-FFFF-FFFF00000000}"/>
  </bookViews>
  <sheets>
    <sheet name="Boca_Primary" sheetId="7" r:id="rId1"/>
    <sheet name="Hollywood" sheetId="4" r:id="rId2"/>
    <sheet name="Sample-3108" sheetId="8" r:id="rId3"/>
    <sheet name="Sample-3105" sheetId="9" r:id="rId4"/>
    <sheet name="Sample-3101" sheetId="10" r:id="rId5"/>
    <sheet name="Sample-3111" sheetId="11" r:id="rId6"/>
    <sheet name="Pompano" sheetId="5" r:id="rId7"/>
    <sheet name="Aventura" sheetId="1" r:id="rId8"/>
    <sheet name="LMHC" sheetId="6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9" l="1"/>
  <c r="H8" i="9"/>
  <c r="D8" i="9"/>
  <c r="C8" i="9"/>
  <c r="D8" i="11"/>
  <c r="F8" i="1"/>
  <c r="E8" i="1"/>
  <c r="D8" i="1"/>
  <c r="M10" i="11" l="1"/>
  <c r="L10" i="11"/>
  <c r="K10" i="11"/>
  <c r="J10" i="11"/>
  <c r="I10" i="11"/>
  <c r="H10" i="11"/>
  <c r="G10" i="11"/>
  <c r="F10" i="11"/>
  <c r="E10" i="11"/>
  <c r="D10" i="11"/>
  <c r="C10" i="11"/>
  <c r="B10" i="11"/>
  <c r="N9" i="11"/>
  <c r="N8" i="11"/>
  <c r="N7" i="11"/>
  <c r="N6" i="11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N8" i="10"/>
  <c r="N7" i="10"/>
  <c r="N6" i="10"/>
  <c r="N10" i="11" l="1"/>
  <c r="N10" i="10"/>
  <c r="C8" i="7"/>
  <c r="D8" i="7"/>
  <c r="E8" i="7"/>
  <c r="F8" i="7"/>
  <c r="G8" i="7"/>
  <c r="H8" i="7"/>
  <c r="I8" i="7"/>
  <c r="J8" i="7"/>
  <c r="K8" i="7"/>
  <c r="L8" i="7"/>
  <c r="M8" i="7"/>
  <c r="B8" i="7"/>
  <c r="N8" i="5" l="1"/>
  <c r="N10" i="4"/>
  <c r="K10" i="8"/>
  <c r="H10" i="8"/>
  <c r="G10" i="8"/>
  <c r="M10" i="9"/>
  <c r="L10" i="9"/>
  <c r="K10" i="9"/>
  <c r="J10" i="9"/>
  <c r="I10" i="9"/>
  <c r="H10" i="9"/>
  <c r="G10" i="9"/>
  <c r="F10" i="9"/>
  <c r="E10" i="9"/>
  <c r="D10" i="9"/>
  <c r="C10" i="9"/>
  <c r="B10" i="9"/>
  <c r="N9" i="9"/>
  <c r="N8" i="9"/>
  <c r="N7" i="9"/>
  <c r="N6" i="9"/>
  <c r="M10" i="8"/>
  <c r="L10" i="8"/>
  <c r="J10" i="8"/>
  <c r="I10" i="8"/>
  <c r="F10" i="8"/>
  <c r="E10" i="8"/>
  <c r="D10" i="8"/>
  <c r="C10" i="8"/>
  <c r="B10" i="8"/>
  <c r="N9" i="8"/>
  <c r="N7" i="8"/>
  <c r="N6" i="8"/>
  <c r="N10" i="9" l="1"/>
  <c r="N8" i="8"/>
  <c r="N10" i="8" s="1"/>
  <c r="M8" i="6"/>
  <c r="L8" i="6"/>
  <c r="K8" i="6"/>
  <c r="J8" i="6"/>
  <c r="I8" i="6"/>
  <c r="H8" i="6"/>
  <c r="G8" i="6"/>
  <c r="F8" i="6"/>
  <c r="E8" i="6"/>
  <c r="D8" i="6"/>
  <c r="C8" i="6"/>
  <c r="B8" i="6"/>
  <c r="M10" i="5" l="1"/>
  <c r="L10" i="5"/>
  <c r="K10" i="5"/>
  <c r="J10" i="5"/>
  <c r="I10" i="5"/>
  <c r="H10" i="5"/>
  <c r="G10" i="5"/>
  <c r="F10" i="5"/>
  <c r="E10" i="5"/>
  <c r="D10" i="5"/>
  <c r="C10" i="5"/>
  <c r="B10" i="5"/>
  <c r="M10" i="1"/>
  <c r="L10" i="1"/>
  <c r="K10" i="1"/>
  <c r="J10" i="1"/>
  <c r="I10" i="1"/>
  <c r="H10" i="1"/>
  <c r="G10" i="1"/>
  <c r="F10" i="1"/>
  <c r="E10" i="1"/>
  <c r="D10" i="1"/>
  <c r="C10" i="1"/>
  <c r="B10" i="1"/>
  <c r="M13" i="4"/>
  <c r="L13" i="4"/>
  <c r="K13" i="4"/>
  <c r="J13" i="4"/>
  <c r="I13" i="4"/>
  <c r="H13" i="4"/>
  <c r="G13" i="4"/>
  <c r="F13" i="4"/>
  <c r="E13" i="4"/>
  <c r="D13" i="4"/>
  <c r="C13" i="4"/>
  <c r="B13" i="4"/>
  <c r="N8" i="1"/>
  <c r="N7" i="7"/>
  <c r="N6" i="7"/>
  <c r="N8" i="7" s="1"/>
  <c r="N11" i="4" l="1"/>
  <c r="N9" i="4" l="1"/>
  <c r="N7" i="6" l="1"/>
  <c r="N6" i="6"/>
  <c r="N8" i="4"/>
  <c r="N9" i="5"/>
  <c r="N7" i="5"/>
  <c r="N6" i="5"/>
  <c r="N12" i="4"/>
  <c r="N7" i="4"/>
  <c r="N6" i="4"/>
  <c r="N9" i="1"/>
  <c r="N7" i="1"/>
  <c r="N6" i="1"/>
  <c r="N10" i="5" l="1"/>
  <c r="N10" i="1"/>
  <c r="N8" i="6"/>
  <c r="N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Baumgarten, Allen</author>
  </authors>
  <commentList>
    <comment ref="C11" authorId="0" shapeId="0" xr:uid="{B75AB7BD-0005-4B53-890B-593E4D32D664}">
      <text>
        <r>
          <rPr>
            <b/>
            <sz val="9"/>
            <color indexed="81"/>
            <rFont val="Tahoma"/>
            <family val="2"/>
          </rPr>
          <t>Baumgarten, Allen:</t>
        </r>
        <r>
          <rPr>
            <sz val="9"/>
            <color indexed="81"/>
            <rFont val="Tahoma"/>
            <family val="2"/>
          </rPr>
          <t xml:space="preserve">
Fix electrical subpanel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Baumgarten, Allen</author>
  </authors>
  <commentList>
    <comment ref="E8" authorId="0" shapeId="0" xr:uid="{741315C8-F917-4C44-87E5-FC42E5023434}">
      <text>
        <r>
          <rPr>
            <b/>
            <sz val="9"/>
            <color indexed="81"/>
            <rFont val="Tahoma"/>
            <family val="2"/>
          </rPr>
          <t>Baumgarten, Allen:</t>
        </r>
        <r>
          <rPr>
            <sz val="9"/>
            <color indexed="81"/>
            <rFont val="Tahoma"/>
            <family val="2"/>
          </rPr>
          <t xml:space="preserve">
Property tax assessment due by 5/24/17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Baumgarten, Allen</author>
  </authors>
  <commentList>
    <comment ref="E8" authorId="0" shapeId="0" xr:uid="{A10E0BB6-0DD1-4817-9652-618DDE8D9CF4}">
      <text>
        <r>
          <rPr>
            <b/>
            <sz val="9"/>
            <color indexed="81"/>
            <rFont val="Tahoma"/>
            <family val="2"/>
          </rPr>
          <t>Baumgarten, Allen:</t>
        </r>
        <r>
          <rPr>
            <sz val="9"/>
            <color indexed="81"/>
            <rFont val="Tahoma"/>
            <family val="2"/>
          </rPr>
          <t xml:space="preserve">
Property tax assessment due by 5/24/17</t>
        </r>
      </text>
    </comment>
  </commentList>
</comments>
</file>

<file path=xl/sharedStrings.xml><?xml version="1.0" encoding="utf-8"?>
<sst xmlns="http://schemas.openxmlformats.org/spreadsheetml/2006/main" count="183" uniqueCount="39">
  <si>
    <t>Aventura</t>
  </si>
  <si>
    <t>Rental Income</t>
  </si>
  <si>
    <t>HOA Fees</t>
  </si>
  <si>
    <t>Net Profit Before Taxes</t>
  </si>
  <si>
    <t>Property Taxes paid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</si>
  <si>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</si>
  <si>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</si>
  <si>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</si>
  <si>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</si>
  <si>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</si>
  <si>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</si>
  <si>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</si>
  <si>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</si>
  <si>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</si>
  <si>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</si>
  <si>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</si>
  <si>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</si>
  <si>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</si>
  <si>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Hollywood</t>
  </si>
  <si>
    <t>Pompano</t>
  </si>
  <si>
    <t>Property Taxes paid*</t>
  </si>
  <si>
    <t>* Propert taxes paid through mortgage escrow account</t>
  </si>
  <si>
    <t>Pest Control</t>
  </si>
  <si>
    <t>Pool Service</t>
  </si>
  <si>
    <t>Yard Service</t>
  </si>
  <si>
    <t>Home Owner's Insur</t>
  </si>
  <si>
    <t>LMHC Practice COSTS*</t>
  </si>
  <si>
    <t>Net Costs</t>
  </si>
  <si>
    <t>Boca (Primary Residence)</t>
  </si>
  <si>
    <t>Costs for up-keep</t>
  </si>
  <si>
    <t>Sample (3108)</t>
  </si>
  <si>
    <t>Countertop --&gt;</t>
  </si>
  <si>
    <t>Sample (3105)</t>
  </si>
  <si>
    <t>2017 Activity</t>
  </si>
  <si>
    <t>Income</t>
  </si>
  <si>
    <t>Sample (3101)</t>
  </si>
  <si>
    <t>Sample (3111)</t>
  </si>
  <si>
    <t>Improvements/Expenses</t>
  </si>
  <si>
    <t>We took a loss on this property:  tenants left early and we sank some money into it to sell it.  Was sold later in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</si>
</sst>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Fill="1"/>
    <xf numFmtId="164" fontId="0" fillId="0" borderId="0" xfId="0" applyNumberFormat="1" applyFill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"/>
  <sheetViews>
    <sheetView showGridLines="0" zoomScale="80" zoomScaleNormal="80" workbookViewId="0">
      <selection activeCell="F23" sqref="F23"/>
    </sheetView>
  </sheetViews>
  <sheetFormatPr defaultRowHeight="15" x14ac:dyDescent="0.25"/>
  <cols>
    <col min="1" max="1" width="23.5703125" customWidth="1"/>
    <col min="2" max="2" width="10.5703125" customWidth="1"/>
    <col min="3" max="10" width="10" bestFit="1" customWidth="1"/>
    <col min="11" max="11" width="9.42578125" bestFit="1" customWidth="1"/>
    <col min="12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28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25</v>
      </c>
      <c r="B6" s="7">
        <v>3211.96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>SUM(B6:M6)</f>
        <v>3211.96</v>
      </c>
    </row>
    <row r="7" spans="1:14" ht="17.25" x14ac:dyDescent="0.4">
      <c r="A7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v>0</v>
      </c>
      <c r="M7" s="6">
        <v>0</v>
      </c>
      <c r="N7" s="5">
        <f>SUM(B7:M7)</f>
        <v>0</v>
      </c>
    </row>
    <row r="8" spans="1:14" x14ac:dyDescent="0.25">
      <c r="A8" t="s">
        <v>3</v>
      </c>
      <c r="B8" s="4">
        <f>B6+B7</f>
        <v>3211.96</v>
      </c>
      <c r="C8" s="4">
        <f t="shared" ref="C8:N8" si="0">C6+C7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3211.96</v>
      </c>
    </row>
    <row r="11" spans="1:14" x14ac:dyDescent="0.25">
      <c r="A11" t="s">
        <v>21</v>
      </c>
    </row>
  </sheetData>
  <pageMargins left="0.5" right="0.5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"/>
  <sheetViews>
    <sheetView showGridLines="0" zoomScale="80" zoomScaleNormal="80" workbookViewId="0">
      <selection activeCell="Q7" sqref="Q7"/>
    </sheetView>
  </sheetViews>
  <sheetFormatPr defaultRowHeight="15" x14ac:dyDescent="0.25"/>
  <cols>
    <col min="1" max="1" width="23.5703125" customWidth="1"/>
    <col min="2" max="2" width="10" bestFit="1" customWidth="1"/>
    <col min="3" max="5" width="10.140625" customWidth="1"/>
    <col min="6" max="9" width="10" bestFit="1" customWidth="1"/>
    <col min="10" max="10" width="10.85546875" customWidth="1"/>
    <col min="11" max="11" width="10" bestFit="1" customWidth="1"/>
    <col min="12" max="12" width="10.5703125" bestFit="1" customWidth="1"/>
    <col min="13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18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3000</v>
      </c>
      <c r="C6" s="7">
        <v>3000</v>
      </c>
      <c r="D6" s="7">
        <v>3000</v>
      </c>
      <c r="E6" s="7">
        <v>3000</v>
      </c>
      <c r="F6" s="7">
        <v>3000</v>
      </c>
      <c r="G6" s="7">
        <v>3000</v>
      </c>
      <c r="H6" s="7">
        <v>3000</v>
      </c>
      <c r="I6" s="7">
        <v>3000</v>
      </c>
      <c r="J6" s="7">
        <v>0</v>
      </c>
      <c r="K6" s="7">
        <v>3200</v>
      </c>
      <c r="L6" s="7">
        <v>3200</v>
      </c>
      <c r="M6" s="7">
        <v>3200</v>
      </c>
      <c r="N6" s="4">
        <f t="shared" ref="N6:N12" si="0">SUM(B6:M6)</f>
        <v>33600</v>
      </c>
    </row>
    <row r="7" spans="1:14" x14ac:dyDescent="0.25">
      <c r="A7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4">
        <f t="shared" si="0"/>
        <v>0</v>
      </c>
    </row>
    <row r="8" spans="1:14" x14ac:dyDescent="0.25">
      <c r="A8" t="s">
        <v>23</v>
      </c>
      <c r="B8" s="7">
        <v>70</v>
      </c>
      <c r="C8" s="7">
        <v>70</v>
      </c>
      <c r="D8" s="7">
        <v>70</v>
      </c>
      <c r="E8" s="7">
        <v>70</v>
      </c>
      <c r="F8" s="7">
        <v>70</v>
      </c>
      <c r="G8" s="7">
        <v>70</v>
      </c>
      <c r="H8" s="7">
        <v>70</v>
      </c>
      <c r="I8" s="7">
        <v>70</v>
      </c>
      <c r="J8" s="7">
        <v>70</v>
      </c>
      <c r="K8" s="7">
        <v>70</v>
      </c>
      <c r="L8" s="7">
        <v>70</v>
      </c>
      <c r="M8" s="7">
        <v>70</v>
      </c>
      <c r="N8" s="4">
        <f t="shared" si="0"/>
        <v>840</v>
      </c>
    </row>
    <row r="9" spans="1:14" x14ac:dyDescent="0.25">
      <c r="A9" t="s">
        <v>24</v>
      </c>
      <c r="B9" s="7">
        <v>70</v>
      </c>
      <c r="C9" s="7">
        <v>70</v>
      </c>
      <c r="D9" s="7">
        <v>70</v>
      </c>
      <c r="E9" s="7">
        <v>70</v>
      </c>
      <c r="F9" s="7">
        <v>70</v>
      </c>
      <c r="G9" s="7">
        <v>70</v>
      </c>
      <c r="H9" s="7">
        <v>0</v>
      </c>
      <c r="I9" s="7">
        <v>70</v>
      </c>
      <c r="J9" s="7">
        <v>0</v>
      </c>
      <c r="K9" s="7">
        <v>0</v>
      </c>
      <c r="L9" s="7">
        <v>0</v>
      </c>
      <c r="M9" s="7">
        <v>0</v>
      </c>
      <c r="N9" s="4">
        <f t="shared" si="0"/>
        <v>490</v>
      </c>
    </row>
    <row r="10" spans="1:14" x14ac:dyDescent="0.25">
      <c r="A10" t="s">
        <v>25</v>
      </c>
      <c r="B10" s="7">
        <v>0</v>
      </c>
      <c r="C10" s="7">
        <v>0</v>
      </c>
      <c r="D10" s="7">
        <v>309</v>
      </c>
      <c r="E10" s="7">
        <v>0</v>
      </c>
      <c r="F10" s="7">
        <v>0</v>
      </c>
      <c r="G10" s="7">
        <v>309</v>
      </c>
      <c r="H10" s="7">
        <v>0</v>
      </c>
      <c r="I10" s="7">
        <v>0</v>
      </c>
      <c r="J10" s="7">
        <v>309</v>
      </c>
      <c r="K10" s="7">
        <v>0</v>
      </c>
      <c r="L10" s="7">
        <v>0</v>
      </c>
      <c r="M10" s="7">
        <v>311</v>
      </c>
      <c r="N10" s="4">
        <f t="shared" si="0"/>
        <v>1238</v>
      </c>
    </row>
    <row r="11" spans="1:14" x14ac:dyDescent="0.25">
      <c r="A11" t="s">
        <v>29</v>
      </c>
      <c r="B11" s="7">
        <v>0</v>
      </c>
      <c r="C11" s="7">
        <v>322.66000000000003</v>
      </c>
      <c r="D11" s="7">
        <v>320</v>
      </c>
      <c r="E11" s="7">
        <v>0</v>
      </c>
      <c r="F11" s="7">
        <v>465</v>
      </c>
      <c r="G11" s="7">
        <v>0</v>
      </c>
      <c r="H11" s="7">
        <v>0</v>
      </c>
      <c r="I11" s="7">
        <v>2550</v>
      </c>
      <c r="J11" s="7">
        <v>1814.43</v>
      </c>
      <c r="K11" s="7">
        <v>0</v>
      </c>
      <c r="L11" s="7">
        <v>0</v>
      </c>
      <c r="M11" s="7">
        <v>0</v>
      </c>
      <c r="N11" s="4">
        <f t="shared" si="0"/>
        <v>5472.09</v>
      </c>
    </row>
    <row r="12" spans="1:14" ht="17.25" x14ac:dyDescent="0.4">
      <c r="A12" t="s">
        <v>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>
        <v>7275.79</v>
      </c>
      <c r="M12" s="5">
        <v>0</v>
      </c>
      <c r="N12" s="5">
        <f t="shared" si="0"/>
        <v>7275.79</v>
      </c>
    </row>
    <row r="13" spans="1:14" x14ac:dyDescent="0.25">
      <c r="A13" t="s">
        <v>3</v>
      </c>
      <c r="B13" s="4">
        <f t="shared" ref="B13:N13" si="1">B6-SUM(B7:B12)</f>
        <v>2860</v>
      </c>
      <c r="C13" s="4">
        <f t="shared" si="1"/>
        <v>2537.34</v>
      </c>
      <c r="D13" s="4">
        <f t="shared" si="1"/>
        <v>2231</v>
      </c>
      <c r="E13" s="4">
        <f t="shared" si="1"/>
        <v>2860</v>
      </c>
      <c r="F13" s="4">
        <f t="shared" si="1"/>
        <v>2395</v>
      </c>
      <c r="G13" s="4">
        <f t="shared" si="1"/>
        <v>2551</v>
      </c>
      <c r="H13" s="4">
        <f t="shared" si="1"/>
        <v>2930</v>
      </c>
      <c r="I13" s="4">
        <f t="shared" si="1"/>
        <v>310</v>
      </c>
      <c r="J13" s="4">
        <f t="shared" si="1"/>
        <v>-2193.4300000000003</v>
      </c>
      <c r="K13" s="4">
        <f t="shared" si="1"/>
        <v>3130</v>
      </c>
      <c r="L13" s="4">
        <f t="shared" si="1"/>
        <v>-4145.79</v>
      </c>
      <c r="M13" s="4">
        <f t="shared" si="1"/>
        <v>2819</v>
      </c>
      <c r="N13" s="4">
        <f t="shared" si="1"/>
        <v>18284.12</v>
      </c>
    </row>
  </sheetData>
  <pageMargins left="0.5" right="0.5" top="0.75" bottom="0.75" header="0.3" footer="0.3"/>
  <pageSetup scale="8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="80" zoomScaleNormal="80" workbookViewId="0">
      <selection activeCell="I9" sqref="I9"/>
    </sheetView>
  </sheetViews>
  <sheetFormatPr defaultRowHeight="15" x14ac:dyDescent="0.25"/>
  <cols>
    <col min="1" max="1" width="23.5703125" customWidth="1"/>
    <col min="2" max="6" width="10" bestFit="1" customWidth="1"/>
    <col min="7" max="7" width="10.5703125" customWidth="1"/>
    <col min="8" max="10" width="10" bestFit="1" customWidth="1"/>
    <col min="11" max="11" width="10" customWidth="1"/>
    <col min="12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30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900</v>
      </c>
      <c r="J6" s="7">
        <v>900</v>
      </c>
      <c r="K6" s="7">
        <v>900</v>
      </c>
      <c r="L6" s="7">
        <v>900</v>
      </c>
      <c r="M6" s="7">
        <v>900</v>
      </c>
      <c r="N6" s="4">
        <f>SUM(B6:M6)</f>
        <v>4500</v>
      </c>
    </row>
    <row r="7" spans="1:14" x14ac:dyDescent="0.25">
      <c r="A7" t="s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218.94</v>
      </c>
      <c r="J7" s="7">
        <v>218.94</v>
      </c>
      <c r="K7" s="7">
        <v>218.94</v>
      </c>
      <c r="L7" s="7">
        <v>218.94</v>
      </c>
      <c r="M7" s="7">
        <v>218.94</v>
      </c>
      <c r="N7" s="4">
        <f>SUM(B7:M7)</f>
        <v>1094.7</v>
      </c>
    </row>
    <row r="8" spans="1:14" x14ac:dyDescent="0.25">
      <c r="A8" t="s">
        <v>29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229.1</v>
      </c>
      <c r="J8" s="7">
        <v>0</v>
      </c>
      <c r="K8" s="7">
        <v>0</v>
      </c>
      <c r="L8" s="7">
        <v>0</v>
      </c>
      <c r="M8" s="7">
        <v>0</v>
      </c>
      <c r="N8" s="4">
        <f>SUM(B8:M8)</f>
        <v>229.1</v>
      </c>
    </row>
    <row r="9" spans="1:14" ht="17.25" x14ac:dyDescent="0.4">
      <c r="A9" t="s">
        <v>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5">
        <f>SUM(B9:M9)</f>
        <v>0</v>
      </c>
    </row>
    <row r="10" spans="1:14" x14ac:dyDescent="0.25">
      <c r="A10" t="s">
        <v>3</v>
      </c>
      <c r="B10" s="4">
        <f>B6-SUM(B7:B9)</f>
        <v>0</v>
      </c>
      <c r="C10" s="4">
        <f t="shared" ref="C10:N10" si="0">C6-SUM(C7:C9)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451.96000000000004</v>
      </c>
      <c r="J10" s="4">
        <f t="shared" si="0"/>
        <v>681.06</v>
      </c>
      <c r="K10" s="4">
        <f t="shared" si="0"/>
        <v>681.06</v>
      </c>
      <c r="L10" s="4">
        <f t="shared" si="0"/>
        <v>681.06</v>
      </c>
      <c r="M10" s="4">
        <f t="shared" si="0"/>
        <v>681.06</v>
      </c>
      <c r="N10" s="4">
        <f t="shared" si="0"/>
        <v>3176.2</v>
      </c>
    </row>
    <row r="14" spans="1:14" x14ac:dyDescent="0.25">
      <c r="E14" s="8"/>
      <c r="F14" s="8"/>
      <c r="G14" s="8">
        <v>190.8</v>
      </c>
      <c r="H14" s="8">
        <v>19.03</v>
      </c>
      <c r="I14" s="8"/>
      <c r="J14" s="8"/>
      <c r="K14" s="8">
        <v>33.81</v>
      </c>
    </row>
    <row r="15" spans="1:14" x14ac:dyDescent="0.25">
      <c r="E15" s="8"/>
      <c r="F15" s="8"/>
      <c r="G15" s="8">
        <v>9.94</v>
      </c>
      <c r="H15" s="8">
        <v>38.97</v>
      </c>
      <c r="I15" s="8"/>
      <c r="J15" s="8"/>
      <c r="K15" s="8">
        <v>12.47</v>
      </c>
    </row>
    <row r="16" spans="1:14" x14ac:dyDescent="0.25">
      <c r="E16" s="8"/>
      <c r="F16" s="8"/>
      <c r="G16" s="8">
        <v>18.27</v>
      </c>
      <c r="H16" s="8">
        <v>26.49</v>
      </c>
      <c r="I16" s="8"/>
      <c r="J16" s="8"/>
      <c r="K16" s="8"/>
    </row>
    <row r="17" spans="5:11" x14ac:dyDescent="0.25">
      <c r="E17" s="8"/>
      <c r="F17" s="8"/>
      <c r="G17" s="8">
        <v>20</v>
      </c>
      <c r="H17" s="8">
        <v>90.09</v>
      </c>
      <c r="I17" s="8"/>
      <c r="J17" s="8"/>
      <c r="K17" s="8"/>
    </row>
    <row r="18" spans="5:11" x14ac:dyDescent="0.25">
      <c r="E18" s="8"/>
      <c r="F18" s="8"/>
      <c r="G18" s="8">
        <v>12.68</v>
      </c>
      <c r="H18" s="8">
        <v>16.43</v>
      </c>
      <c r="I18" s="8"/>
      <c r="J18" s="8"/>
      <c r="K18" s="8"/>
    </row>
    <row r="19" spans="5:11" x14ac:dyDescent="0.25">
      <c r="E19" s="8"/>
      <c r="F19" s="8"/>
      <c r="G19" s="8">
        <v>63.51</v>
      </c>
      <c r="H19" s="8">
        <v>30.27</v>
      </c>
      <c r="I19" s="8"/>
      <c r="J19" s="8"/>
      <c r="K19" s="8"/>
    </row>
    <row r="20" spans="5:11" x14ac:dyDescent="0.25">
      <c r="E20" s="8"/>
      <c r="F20" s="8"/>
      <c r="G20" s="8">
        <v>93.15</v>
      </c>
      <c r="H20" s="8">
        <v>194</v>
      </c>
      <c r="I20" s="8"/>
      <c r="J20" s="8"/>
      <c r="K20" s="8"/>
    </row>
    <row r="21" spans="5:11" x14ac:dyDescent="0.25">
      <c r="E21" s="8"/>
      <c r="F21" s="8"/>
      <c r="G21" s="8">
        <v>42.37</v>
      </c>
      <c r="H21" s="8">
        <v>8.76</v>
      </c>
      <c r="I21" s="8"/>
      <c r="J21" s="8"/>
      <c r="K21" s="8"/>
    </row>
    <row r="22" spans="5:11" x14ac:dyDescent="0.25">
      <c r="E22" s="8"/>
      <c r="F22" s="8"/>
      <c r="G22" s="8">
        <v>7.4</v>
      </c>
      <c r="H22" s="8">
        <v>4.47</v>
      </c>
      <c r="I22" s="8"/>
      <c r="J22" s="8"/>
      <c r="K22" s="8"/>
    </row>
    <row r="23" spans="5:11" x14ac:dyDescent="0.25">
      <c r="E23" s="8"/>
      <c r="F23" s="8"/>
      <c r="G23" s="8">
        <v>12.42</v>
      </c>
      <c r="H23" s="8">
        <v>63.85</v>
      </c>
      <c r="I23" s="8"/>
      <c r="J23" s="8"/>
      <c r="K23" s="8"/>
    </row>
    <row r="24" spans="5:11" x14ac:dyDescent="0.25">
      <c r="E24" s="8"/>
      <c r="F24" s="8"/>
      <c r="G24" s="8">
        <v>54.7</v>
      </c>
      <c r="H24" s="8"/>
      <c r="I24" s="8"/>
      <c r="J24" s="8"/>
      <c r="K24" s="8"/>
    </row>
    <row r="25" spans="5:11" x14ac:dyDescent="0.25">
      <c r="E25" s="8"/>
      <c r="F25" s="8"/>
      <c r="G25" s="8">
        <v>10.54</v>
      </c>
      <c r="H25" s="8"/>
      <c r="I25" s="8"/>
      <c r="J25" s="8"/>
      <c r="K25" s="8"/>
    </row>
    <row r="26" spans="5:11" x14ac:dyDescent="0.25">
      <c r="E26" s="8"/>
      <c r="F26" s="8"/>
      <c r="G26" s="8">
        <v>13.76</v>
      </c>
      <c r="H26" s="8"/>
      <c r="I26" s="8"/>
      <c r="J26" s="8"/>
      <c r="K26" s="8"/>
    </row>
    <row r="27" spans="5:11" x14ac:dyDescent="0.25">
      <c r="E27" s="8"/>
      <c r="F27" s="8"/>
      <c r="G27" s="8">
        <v>43.37</v>
      </c>
      <c r="H27" s="8"/>
      <c r="I27" s="8"/>
      <c r="J27" s="8"/>
      <c r="K27" s="8"/>
    </row>
    <row r="28" spans="5:11" x14ac:dyDescent="0.25">
      <c r="E28" s="8"/>
      <c r="F28" s="9" t="s">
        <v>31</v>
      </c>
      <c r="G28" s="8">
        <v>650</v>
      </c>
      <c r="H28" s="8"/>
      <c r="I28" s="8"/>
      <c r="J28" s="8"/>
      <c r="K28" s="8"/>
    </row>
  </sheetData>
  <pageMargins left="0.5" right="0.5" top="0.75" bottom="0.75" header="0.3" footer="0.3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"/>
  <sheetViews>
    <sheetView showGridLines="0" tabSelected="1" zoomScale="80" zoomScaleNormal="80" workbookViewId="0">
      <selection activeCell="I17" sqref="I17"/>
    </sheetView>
  </sheetViews>
  <sheetFormatPr defaultRowHeight="15" x14ac:dyDescent="0.25"/>
  <cols>
    <col min="1" max="1" width="23.5703125" customWidth="1"/>
    <col min="2" max="7" width="10" bestFit="1" customWidth="1"/>
    <col min="8" max="8" width="11.28515625" customWidth="1"/>
    <col min="9" max="10" width="10" bestFit="1" customWidth="1"/>
    <col min="11" max="11" width="10.5703125" customWidth="1"/>
    <col min="12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32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1100</v>
      </c>
      <c r="C6" s="7">
        <v>1100</v>
      </c>
      <c r="D6" s="7">
        <v>1100</v>
      </c>
      <c r="E6" s="7">
        <v>1100</v>
      </c>
      <c r="F6" s="7">
        <v>1100</v>
      </c>
      <c r="G6" s="7">
        <v>1100</v>
      </c>
      <c r="H6" s="7">
        <v>1100</v>
      </c>
      <c r="I6" s="7">
        <v>1100</v>
      </c>
      <c r="J6" s="7">
        <v>1100</v>
      </c>
      <c r="K6" s="7">
        <v>1100</v>
      </c>
      <c r="L6" s="7">
        <v>1100</v>
      </c>
      <c r="M6" s="7">
        <v>1100</v>
      </c>
      <c r="N6" s="4">
        <f>SUM(B6:M6)</f>
        <v>13200</v>
      </c>
    </row>
    <row r="7" spans="1:14" x14ac:dyDescent="0.25">
      <c r="A7" t="s">
        <v>2</v>
      </c>
      <c r="B7" s="7">
        <v>224.52</v>
      </c>
      <c r="C7" s="7">
        <v>224.52</v>
      </c>
      <c r="D7" s="7">
        <v>224.52</v>
      </c>
      <c r="E7" s="7">
        <v>224.52</v>
      </c>
      <c r="F7" s="7">
        <v>224.52</v>
      </c>
      <c r="G7" s="7">
        <v>224.52</v>
      </c>
      <c r="H7" s="7">
        <v>224.52</v>
      </c>
      <c r="I7" s="7">
        <v>224.52</v>
      </c>
      <c r="J7" s="7">
        <v>224.52</v>
      </c>
      <c r="K7" s="7">
        <v>224.52</v>
      </c>
      <c r="L7" s="7">
        <v>224.52</v>
      </c>
      <c r="M7" s="7">
        <v>224.52</v>
      </c>
      <c r="N7" s="4">
        <f>SUM(B7:M7)</f>
        <v>2694.2400000000002</v>
      </c>
    </row>
    <row r="8" spans="1:14" x14ac:dyDescent="0.25">
      <c r="A8" t="s">
        <v>29</v>
      </c>
      <c r="B8" s="7">
        <v>0</v>
      </c>
      <c r="C8" s="7">
        <f>13.79+4.01+32.51</f>
        <v>50.309999999999995</v>
      </c>
      <c r="D8" s="7">
        <f>119.64+21.67+35.25</f>
        <v>176.56</v>
      </c>
      <c r="E8" s="7">
        <v>914.03</v>
      </c>
      <c r="F8" s="7">
        <v>0</v>
      </c>
      <c r="G8" s="7">
        <v>280.58</v>
      </c>
      <c r="H8" s="7">
        <f>17.65+6.36+104.9+1.25+9.08+56.14+37.57-31.79-1.2-6.87-67.19</f>
        <v>125.9</v>
      </c>
      <c r="I8" s="7">
        <v>250</v>
      </c>
      <c r="J8" s="7">
        <f>120+290</f>
        <v>410</v>
      </c>
      <c r="K8" s="7">
        <v>147.93</v>
      </c>
      <c r="L8" s="7">
        <v>0</v>
      </c>
      <c r="M8" s="7">
        <v>0</v>
      </c>
      <c r="N8" s="4">
        <f>SUM(B8:M8)</f>
        <v>2355.31</v>
      </c>
    </row>
    <row r="9" spans="1:14" ht="17.25" x14ac:dyDescent="0.4">
      <c r="A9" t="s">
        <v>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1463.98</v>
      </c>
      <c r="M9" s="6">
        <v>0</v>
      </c>
      <c r="N9" s="5">
        <f>SUM(B9:M9)</f>
        <v>1463.98</v>
      </c>
    </row>
    <row r="10" spans="1:14" x14ac:dyDescent="0.25">
      <c r="A10" t="s">
        <v>3</v>
      </c>
      <c r="B10" s="4">
        <f>B6-SUM(B7:B9)</f>
        <v>875.48</v>
      </c>
      <c r="C10" s="4">
        <f t="shared" ref="C10:N10" si="0">C6-SUM(C7:C9)</f>
        <v>825.17000000000007</v>
      </c>
      <c r="D10" s="4">
        <f t="shared" si="0"/>
        <v>698.92</v>
      </c>
      <c r="E10" s="4">
        <f t="shared" si="0"/>
        <v>-38.549999999999955</v>
      </c>
      <c r="F10" s="4">
        <f t="shared" si="0"/>
        <v>875.48</v>
      </c>
      <c r="G10" s="4">
        <f t="shared" si="0"/>
        <v>594.9</v>
      </c>
      <c r="H10" s="4">
        <f t="shared" si="0"/>
        <v>749.57999999999993</v>
      </c>
      <c r="I10" s="4">
        <f t="shared" si="0"/>
        <v>625.48</v>
      </c>
      <c r="J10" s="4">
        <f t="shared" si="0"/>
        <v>465.48</v>
      </c>
      <c r="K10" s="4">
        <f t="shared" si="0"/>
        <v>727.55</v>
      </c>
      <c r="L10" s="4">
        <f t="shared" si="0"/>
        <v>-588.5</v>
      </c>
      <c r="M10" s="4">
        <f t="shared" si="0"/>
        <v>875.48</v>
      </c>
      <c r="N10" s="4">
        <f t="shared" si="0"/>
        <v>6686.4699999999993</v>
      </c>
    </row>
  </sheetData>
  <pageMargins left="0.5" right="0.5" top="0.75" bottom="0.75" header="0.3" footer="0.3"/>
  <pageSetup scale="82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FF86-150E-440A-912D-747A49519CC2}">
  <sheetPr>
    <pageSetUpPr fitToPage="1"/>
  </sheetPr>
  <dimension ref="A1:N10"/>
  <sheetViews>
    <sheetView showGridLines="0" zoomScale="80" zoomScaleNormal="80" workbookViewId="0">
      <selection activeCell="E8" sqref="E8"/>
    </sheetView>
  </sheetViews>
  <sheetFormatPr defaultRowHeight="15" x14ac:dyDescent="0.25"/>
  <cols>
    <col min="1" max="1" width="23.5703125" customWidth="1"/>
    <col min="2" max="7" width="10" bestFit="1" customWidth="1"/>
    <col min="8" max="8" width="11.28515625" customWidth="1"/>
    <col min="9" max="10" width="10" bestFit="1" customWidth="1"/>
    <col min="11" max="11" width="10.5703125" customWidth="1"/>
    <col min="12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35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1000</v>
      </c>
      <c r="C6" s="7">
        <v>1000</v>
      </c>
      <c r="D6" s="7">
        <v>1000</v>
      </c>
      <c r="E6" s="7">
        <v>1000</v>
      </c>
      <c r="F6" s="7">
        <v>1000</v>
      </c>
      <c r="G6" s="7">
        <v>1000</v>
      </c>
      <c r="H6" s="7">
        <v>1000</v>
      </c>
      <c r="I6" s="7">
        <v>1000</v>
      </c>
      <c r="J6" s="7">
        <v>1000</v>
      </c>
      <c r="K6" s="7">
        <v>1000</v>
      </c>
      <c r="L6" s="7">
        <v>1000</v>
      </c>
      <c r="M6" s="7">
        <v>1000</v>
      </c>
      <c r="N6" s="4">
        <f>SUM(B6:M6)</f>
        <v>12000</v>
      </c>
    </row>
    <row r="7" spans="1:14" x14ac:dyDescent="0.25">
      <c r="A7" t="s">
        <v>2</v>
      </c>
      <c r="B7" s="7">
        <v>224.52</v>
      </c>
      <c r="C7" s="7">
        <v>224.52</v>
      </c>
      <c r="D7" s="7">
        <v>224.52</v>
      </c>
      <c r="E7" s="7">
        <v>224.52</v>
      </c>
      <c r="F7" s="7">
        <v>224.52</v>
      </c>
      <c r="G7" s="7">
        <v>224.52</v>
      </c>
      <c r="H7" s="7">
        <v>224.52</v>
      </c>
      <c r="I7" s="7">
        <v>224.52</v>
      </c>
      <c r="J7" s="7">
        <v>224.52</v>
      </c>
      <c r="K7" s="7">
        <v>224.52</v>
      </c>
      <c r="L7" s="7">
        <v>224.52</v>
      </c>
      <c r="M7" s="7">
        <v>224.52</v>
      </c>
      <c r="N7" s="4">
        <f>SUM(B7:M7)</f>
        <v>2694.2400000000002</v>
      </c>
    </row>
    <row r="8" spans="1:14" x14ac:dyDescent="0.25">
      <c r="A8" t="s">
        <v>29</v>
      </c>
      <c r="B8" s="7">
        <v>0</v>
      </c>
      <c r="C8" s="7">
        <v>40.130000000000003</v>
      </c>
      <c r="D8" s="7">
        <v>0</v>
      </c>
      <c r="E8" s="7">
        <v>913.25</v>
      </c>
      <c r="F8" s="7">
        <v>0</v>
      </c>
      <c r="G8" s="7">
        <v>104</v>
      </c>
      <c r="H8" s="7">
        <v>21.34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4">
        <f>SUM(B8:M8)</f>
        <v>1078.72</v>
      </c>
    </row>
    <row r="9" spans="1:14" ht="17.25" x14ac:dyDescent="0.4">
      <c r="A9" t="s">
        <v>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1012.26</v>
      </c>
      <c r="M9" s="6">
        <v>0</v>
      </c>
      <c r="N9" s="5">
        <f>SUM(B9:M9)</f>
        <v>1012.26</v>
      </c>
    </row>
    <row r="10" spans="1:14" x14ac:dyDescent="0.25">
      <c r="A10" t="s">
        <v>3</v>
      </c>
      <c r="B10" s="4">
        <f>B6-SUM(B7:B9)</f>
        <v>775.48</v>
      </c>
      <c r="C10" s="4">
        <f t="shared" ref="C10:N10" si="0">C6-SUM(C7:C9)</f>
        <v>735.34999999999991</v>
      </c>
      <c r="D10" s="4">
        <f t="shared" si="0"/>
        <v>775.48</v>
      </c>
      <c r="E10" s="4">
        <f t="shared" si="0"/>
        <v>-137.76999999999998</v>
      </c>
      <c r="F10" s="4">
        <f t="shared" si="0"/>
        <v>775.48</v>
      </c>
      <c r="G10" s="4">
        <f t="shared" si="0"/>
        <v>671.48</v>
      </c>
      <c r="H10" s="4">
        <f t="shared" si="0"/>
        <v>754.14</v>
      </c>
      <c r="I10" s="4">
        <f t="shared" si="0"/>
        <v>775.48</v>
      </c>
      <c r="J10" s="4">
        <f t="shared" si="0"/>
        <v>775.48</v>
      </c>
      <c r="K10" s="4">
        <f t="shared" si="0"/>
        <v>775.48</v>
      </c>
      <c r="L10" s="4">
        <f t="shared" si="0"/>
        <v>-236.77999999999997</v>
      </c>
      <c r="M10" s="4">
        <f t="shared" si="0"/>
        <v>775.48</v>
      </c>
      <c r="N10" s="4">
        <f t="shared" si="0"/>
        <v>7214.78</v>
      </c>
    </row>
  </sheetData>
  <pageMargins left="0.5" right="0.5" top="0.75" bottom="0.75" header="0.3" footer="0.3"/>
  <pageSetup scale="8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CAB4-4755-4CBD-9367-BAC04059E495}">
  <sheetPr>
    <pageSetUpPr fitToPage="1"/>
  </sheetPr>
  <dimension ref="A1:N10"/>
  <sheetViews>
    <sheetView showGridLines="0" zoomScale="80" zoomScaleNormal="80" workbookViewId="0">
      <selection activeCell="I25" sqref="I25"/>
    </sheetView>
  </sheetViews>
  <sheetFormatPr defaultRowHeight="15" x14ac:dyDescent="0.25"/>
  <cols>
    <col min="1" max="1" width="23.5703125" customWidth="1"/>
    <col min="2" max="7" width="10" bestFit="1" customWidth="1"/>
    <col min="8" max="8" width="11.28515625" customWidth="1"/>
    <col min="9" max="10" width="10" bestFit="1" customWidth="1"/>
    <col min="11" max="11" width="10.5703125" customWidth="1"/>
    <col min="12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36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1100</v>
      </c>
      <c r="C6" s="7">
        <v>1100</v>
      </c>
      <c r="D6" s="7">
        <v>1100</v>
      </c>
      <c r="E6" s="7">
        <v>1100</v>
      </c>
      <c r="F6" s="7">
        <v>1100</v>
      </c>
      <c r="G6" s="7">
        <v>1100</v>
      </c>
      <c r="H6" s="7">
        <v>1100</v>
      </c>
      <c r="I6" s="7">
        <v>1100</v>
      </c>
      <c r="J6" s="7">
        <v>1100</v>
      </c>
      <c r="K6" s="7">
        <v>1100</v>
      </c>
      <c r="L6" s="7">
        <v>1100</v>
      </c>
      <c r="M6" s="7">
        <v>1100</v>
      </c>
      <c r="N6" s="4">
        <f>SUM(B6:M6)</f>
        <v>13200</v>
      </c>
    </row>
    <row r="7" spans="1:14" x14ac:dyDescent="0.25">
      <c r="A7" t="s">
        <v>2</v>
      </c>
      <c r="B7" s="7">
        <v>224.52</v>
      </c>
      <c r="C7" s="7">
        <v>224.52</v>
      </c>
      <c r="D7" s="7">
        <v>224.52</v>
      </c>
      <c r="E7" s="7">
        <v>224.52</v>
      </c>
      <c r="F7" s="7">
        <v>224.52</v>
      </c>
      <c r="G7" s="7">
        <v>224.52</v>
      </c>
      <c r="H7" s="7">
        <v>224.52</v>
      </c>
      <c r="I7" s="7">
        <v>224.52</v>
      </c>
      <c r="J7" s="7">
        <v>224.52</v>
      </c>
      <c r="K7" s="7">
        <v>224.52</v>
      </c>
      <c r="L7" s="7">
        <v>224.52</v>
      </c>
      <c r="M7" s="7">
        <v>224.52</v>
      </c>
      <c r="N7" s="4">
        <f>SUM(B7:M7)</f>
        <v>2694.2400000000002</v>
      </c>
    </row>
    <row r="8" spans="1:14" x14ac:dyDescent="0.25">
      <c r="A8" t="s">
        <v>29</v>
      </c>
      <c r="B8" s="7">
        <v>0</v>
      </c>
      <c r="C8" s="7">
        <v>0</v>
      </c>
      <c r="D8" s="7">
        <f>590.54-71.69</f>
        <v>518.84999999999991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4">
        <f>SUM(B8:M8)</f>
        <v>518.84999999999991</v>
      </c>
    </row>
    <row r="9" spans="1:14" ht="17.25" x14ac:dyDescent="0.4">
      <c r="A9" t="s">
        <v>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1012.26</v>
      </c>
      <c r="M9" s="6">
        <v>0</v>
      </c>
      <c r="N9" s="5">
        <f>SUM(B9:M9)</f>
        <v>1012.26</v>
      </c>
    </row>
    <row r="10" spans="1:14" x14ac:dyDescent="0.25">
      <c r="A10" t="s">
        <v>3</v>
      </c>
      <c r="B10" s="4">
        <f>B6-SUM(B7:B9)</f>
        <v>875.48</v>
      </c>
      <c r="C10" s="4">
        <f t="shared" ref="C10:N10" si="0">C6-SUM(C7:C9)</f>
        <v>875.48</v>
      </c>
      <c r="D10" s="4">
        <f t="shared" si="0"/>
        <v>356.63000000000011</v>
      </c>
      <c r="E10" s="4">
        <f t="shared" si="0"/>
        <v>875.48</v>
      </c>
      <c r="F10" s="4">
        <f t="shared" si="0"/>
        <v>875.48</v>
      </c>
      <c r="G10" s="4">
        <f t="shared" si="0"/>
        <v>875.48</v>
      </c>
      <c r="H10" s="4">
        <f t="shared" si="0"/>
        <v>875.48</v>
      </c>
      <c r="I10" s="4">
        <f t="shared" si="0"/>
        <v>875.48</v>
      </c>
      <c r="J10" s="4">
        <f t="shared" si="0"/>
        <v>875.48</v>
      </c>
      <c r="K10" s="4">
        <f t="shared" si="0"/>
        <v>875.48</v>
      </c>
      <c r="L10" s="4">
        <f t="shared" si="0"/>
        <v>-136.77999999999997</v>
      </c>
      <c r="M10" s="4">
        <f t="shared" si="0"/>
        <v>875.48</v>
      </c>
      <c r="N10" s="4">
        <f t="shared" si="0"/>
        <v>8974.65</v>
      </c>
    </row>
  </sheetData>
  <pageMargins left="0.5" right="0.5" top="0.75" bottom="0.75" header="0.3" footer="0.3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"/>
  <sheetViews>
    <sheetView showGridLines="0" zoomScale="80" zoomScaleNormal="80" workbookViewId="0">
      <selection activeCell="Q4" sqref="Q4"/>
    </sheetView>
  </sheetViews>
  <sheetFormatPr defaultRowHeight="15" x14ac:dyDescent="0.25"/>
  <cols>
    <col min="1" max="1" width="23.5703125" customWidth="1"/>
    <col min="2" max="6" width="10" bestFit="1" customWidth="1"/>
    <col min="7" max="7" width="11" customWidth="1"/>
    <col min="8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19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4">
        <v>1300</v>
      </c>
      <c r="C6" s="4">
        <v>1300</v>
      </c>
      <c r="D6" s="4">
        <v>1300</v>
      </c>
      <c r="E6" s="4">
        <v>1300</v>
      </c>
      <c r="F6" s="4">
        <v>1300</v>
      </c>
      <c r="G6" s="4">
        <v>1300</v>
      </c>
      <c r="H6" s="4">
        <v>1300</v>
      </c>
      <c r="I6" s="4">
        <v>1300</v>
      </c>
      <c r="J6" s="4">
        <v>1300</v>
      </c>
      <c r="K6" s="4">
        <v>1300</v>
      </c>
      <c r="L6" s="4">
        <v>1300</v>
      </c>
      <c r="M6" s="4">
        <v>1300</v>
      </c>
      <c r="N6" s="4">
        <f>SUM(B6:M6)</f>
        <v>15600</v>
      </c>
    </row>
    <row r="7" spans="1:14" x14ac:dyDescent="0.25">
      <c r="A7" t="s">
        <v>2</v>
      </c>
      <c r="B7" s="4">
        <v>274.5</v>
      </c>
      <c r="C7" s="4">
        <v>274.5</v>
      </c>
      <c r="D7" s="4">
        <v>274.5</v>
      </c>
      <c r="E7" s="4">
        <v>274.5</v>
      </c>
      <c r="F7" s="4">
        <v>274.5</v>
      </c>
      <c r="G7" s="4">
        <v>274.5</v>
      </c>
      <c r="H7" s="4">
        <v>274.5</v>
      </c>
      <c r="I7" s="4">
        <v>274.5</v>
      </c>
      <c r="J7" s="4">
        <v>274.5</v>
      </c>
      <c r="K7" s="4">
        <v>274.5</v>
      </c>
      <c r="L7" s="4">
        <v>274.5</v>
      </c>
      <c r="M7" s="4">
        <v>274.5</v>
      </c>
      <c r="N7" s="4">
        <f>SUM(B7:M7)</f>
        <v>3294</v>
      </c>
    </row>
    <row r="8" spans="1:14" x14ac:dyDescent="0.25">
      <c r="A8" t="s">
        <v>29</v>
      </c>
      <c r="B8" s="7">
        <v>0</v>
      </c>
      <c r="C8" s="7">
        <v>0</v>
      </c>
      <c r="D8" s="7">
        <v>0</v>
      </c>
      <c r="E8" s="7">
        <v>17.88</v>
      </c>
      <c r="F8" s="7">
        <v>0</v>
      </c>
      <c r="G8" s="7">
        <v>26.3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4">
        <f>SUM(B8:M8)</f>
        <v>44.18</v>
      </c>
    </row>
    <row r="9" spans="1:14" ht="17.25" x14ac:dyDescent="0.4">
      <c r="A9" t="s">
        <v>20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5">
        <f>SUM(B9:M9)</f>
        <v>0</v>
      </c>
    </row>
    <row r="10" spans="1:14" x14ac:dyDescent="0.25">
      <c r="A10" t="s">
        <v>3</v>
      </c>
      <c r="B10" s="4">
        <f>B6-SUM(B7:B9)</f>
        <v>1025.5</v>
      </c>
      <c r="C10" s="4">
        <f t="shared" ref="C10:N10" si="0">C6-SUM(C7:C9)</f>
        <v>1025.5</v>
      </c>
      <c r="D10" s="4">
        <f t="shared" si="0"/>
        <v>1025.5</v>
      </c>
      <c r="E10" s="4">
        <f t="shared" si="0"/>
        <v>1007.62</v>
      </c>
      <c r="F10" s="4">
        <f t="shared" si="0"/>
        <v>1025.5</v>
      </c>
      <c r="G10" s="4">
        <f t="shared" si="0"/>
        <v>999.2</v>
      </c>
      <c r="H10" s="4">
        <f t="shared" si="0"/>
        <v>1025.5</v>
      </c>
      <c r="I10" s="4">
        <f t="shared" si="0"/>
        <v>1025.5</v>
      </c>
      <c r="J10" s="4">
        <f t="shared" si="0"/>
        <v>1025.5</v>
      </c>
      <c r="K10" s="4">
        <f t="shared" si="0"/>
        <v>1025.5</v>
      </c>
      <c r="L10" s="4">
        <f t="shared" si="0"/>
        <v>1025.5</v>
      </c>
      <c r="M10" s="4">
        <f t="shared" si="0"/>
        <v>1025.5</v>
      </c>
      <c r="N10" s="4">
        <f t="shared" si="0"/>
        <v>12261.82</v>
      </c>
    </row>
    <row r="13" spans="1:14" x14ac:dyDescent="0.25">
      <c r="A13" t="s">
        <v>21</v>
      </c>
    </row>
  </sheetData>
  <pageMargins left="0.5" right="0.5" top="0.75" bottom="0.75" header="0.3" footer="0.3"/>
  <pageSetup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4"/>
  <sheetViews>
    <sheetView showGridLines="0" zoomScale="80" zoomScaleNormal="80" workbookViewId="0">
      <selection activeCell="A25" sqref="A25"/>
    </sheetView>
  </sheetViews>
  <sheetFormatPr defaultRowHeight="15" x14ac:dyDescent="0.25"/>
  <cols>
    <col min="1" max="1" width="23.5703125" customWidth="1"/>
    <col min="2" max="5" width="10" bestFit="1" customWidth="1"/>
    <col min="6" max="6" width="11.28515625" customWidth="1"/>
    <col min="7" max="10" width="10" bestFit="1" customWidth="1"/>
    <col min="11" max="11" width="10.5703125" customWidth="1"/>
    <col min="12" max="12" width="11.140625" customWidth="1"/>
    <col min="13" max="13" width="10" bestFit="1" customWidth="1"/>
    <col min="14" max="14" width="11.140625" bestFit="1" customWidth="1"/>
  </cols>
  <sheetData>
    <row r="1" spans="1:14" ht="15.75" x14ac:dyDescent="0.25">
      <c r="A1" s="2" t="s">
        <v>33</v>
      </c>
    </row>
    <row r="2" spans="1:14" x14ac:dyDescent="0.25">
      <c r="A2" s="1" t="s">
        <v>0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1</v>
      </c>
      <c r="B6" s="7">
        <v>1600</v>
      </c>
      <c r="C6" s="7">
        <v>1600</v>
      </c>
      <c r="D6" s="7">
        <v>1600</v>
      </c>
      <c r="E6" s="7">
        <v>1600</v>
      </c>
      <c r="F6" s="7">
        <v>1600</v>
      </c>
      <c r="G6" s="7">
        <v>1600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4">
        <f>SUM(B6:M6)</f>
        <v>9600</v>
      </c>
    </row>
    <row r="7" spans="1:14" x14ac:dyDescent="0.25">
      <c r="A7" t="s">
        <v>2</v>
      </c>
      <c r="B7" s="7">
        <v>371</v>
      </c>
      <c r="C7" s="7">
        <v>371</v>
      </c>
      <c r="D7" s="7">
        <v>371</v>
      </c>
      <c r="E7" s="7">
        <v>371</v>
      </c>
      <c r="F7" s="7">
        <v>371</v>
      </c>
      <c r="G7" s="7">
        <v>371</v>
      </c>
      <c r="H7" s="7">
        <v>371</v>
      </c>
      <c r="I7" s="7">
        <v>371</v>
      </c>
      <c r="J7" s="7">
        <v>371</v>
      </c>
      <c r="K7" s="7">
        <v>371</v>
      </c>
      <c r="L7" s="7">
        <v>371</v>
      </c>
      <c r="M7" s="7">
        <v>371</v>
      </c>
      <c r="N7" s="4">
        <f>SUM(B7:M7)</f>
        <v>4452</v>
      </c>
    </row>
    <row r="8" spans="1:14" x14ac:dyDescent="0.25">
      <c r="A8" t="s">
        <v>29</v>
      </c>
      <c r="B8" s="4">
        <v>161.09</v>
      </c>
      <c r="C8" s="4">
        <v>136.69</v>
      </c>
      <c r="D8" s="4">
        <f>SUM(D12:D20)</f>
        <v>1868.1999999999998</v>
      </c>
      <c r="E8" s="4">
        <f t="shared" ref="E8:F8" si="0">SUM(E12:E20)</f>
        <v>924.00000000000011</v>
      </c>
      <c r="F8" s="4">
        <f t="shared" si="0"/>
        <v>3905.96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f>SUM(B8:M8)</f>
        <v>6995.94</v>
      </c>
    </row>
    <row r="9" spans="1:14" ht="17.25" x14ac:dyDescent="0.4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6">
        <v>0</v>
      </c>
      <c r="M9" s="5">
        <v>0</v>
      </c>
      <c r="N9" s="5">
        <f>SUM(B9:M9)</f>
        <v>0</v>
      </c>
    </row>
    <row r="10" spans="1:14" x14ac:dyDescent="0.25">
      <c r="A10" t="s">
        <v>3</v>
      </c>
      <c r="B10" s="4">
        <f>B6-SUM(B7:B9)</f>
        <v>1067.9099999999999</v>
      </c>
      <c r="C10" s="4">
        <f t="shared" ref="C10:N10" si="1">C6-SUM(C7:C9)</f>
        <v>1092.31</v>
      </c>
      <c r="D10" s="4">
        <f t="shared" si="1"/>
        <v>-639.19999999999982</v>
      </c>
      <c r="E10" s="4">
        <f t="shared" si="1"/>
        <v>305</v>
      </c>
      <c r="F10" s="4">
        <f t="shared" si="1"/>
        <v>-2676.96</v>
      </c>
      <c r="G10" s="4">
        <f t="shared" si="1"/>
        <v>1229</v>
      </c>
      <c r="H10" s="4">
        <f t="shared" si="1"/>
        <v>-371</v>
      </c>
      <c r="I10" s="4">
        <f t="shared" si="1"/>
        <v>-371</v>
      </c>
      <c r="J10" s="4">
        <f t="shared" si="1"/>
        <v>-371</v>
      </c>
      <c r="K10" s="4">
        <f t="shared" si="1"/>
        <v>-371</v>
      </c>
      <c r="L10" s="4">
        <f t="shared" si="1"/>
        <v>-371</v>
      </c>
      <c r="M10" s="4">
        <f t="shared" si="1"/>
        <v>-371</v>
      </c>
      <c r="N10" s="4">
        <f t="shared" si="1"/>
        <v>-1847.9399999999987</v>
      </c>
    </row>
    <row r="12" spans="1:14" x14ac:dyDescent="0.25">
      <c r="D12" s="4">
        <v>1000</v>
      </c>
      <c r="E12" s="4">
        <v>57.19</v>
      </c>
      <c r="F12" s="4">
        <v>2395</v>
      </c>
    </row>
    <row r="13" spans="1:14" x14ac:dyDescent="0.25">
      <c r="D13" s="4">
        <v>700</v>
      </c>
      <c r="E13" s="4">
        <v>48.67</v>
      </c>
      <c r="F13" s="4">
        <v>830</v>
      </c>
    </row>
    <row r="14" spans="1:14" x14ac:dyDescent="0.25">
      <c r="D14" s="4">
        <v>10.61</v>
      </c>
      <c r="E14" s="4">
        <v>180</v>
      </c>
      <c r="F14" s="4">
        <v>544.27</v>
      </c>
    </row>
    <row r="15" spans="1:14" x14ac:dyDescent="0.25">
      <c r="D15" s="4">
        <v>89.61</v>
      </c>
      <c r="E15" s="4">
        <v>137.26</v>
      </c>
      <c r="F15" s="4">
        <v>136.69</v>
      </c>
    </row>
    <row r="16" spans="1:14" x14ac:dyDescent="0.25">
      <c r="D16" s="4">
        <v>67.98</v>
      </c>
      <c r="E16" s="4">
        <v>115.56</v>
      </c>
    </row>
    <row r="17" spans="1:5" x14ac:dyDescent="0.25">
      <c r="E17" s="4">
        <v>93.13</v>
      </c>
    </row>
    <row r="18" spans="1:5" x14ac:dyDescent="0.25">
      <c r="E18" s="4">
        <v>46.58</v>
      </c>
    </row>
    <row r="19" spans="1:5" x14ac:dyDescent="0.25">
      <c r="E19" s="4">
        <v>105.97</v>
      </c>
    </row>
    <row r="20" spans="1:5" x14ac:dyDescent="0.25">
      <c r="E20" s="4">
        <v>139.63999999999999</v>
      </c>
    </row>
    <row r="24" spans="1:5" x14ac:dyDescent="0.25">
      <c r="A24" t="s">
        <v>38</v>
      </c>
    </row>
  </sheetData>
  <pageMargins left="0.5" right="0.5" top="0.75" bottom="0.75" header="0.3" footer="0.3"/>
  <pageSetup scale="8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"/>
  <sheetViews>
    <sheetView showGridLines="0" zoomScale="90" zoomScaleNormal="90" workbookViewId="0">
      <selection activeCell="B32" sqref="B32"/>
    </sheetView>
  </sheetViews>
  <sheetFormatPr defaultRowHeight="15" x14ac:dyDescent="0.25"/>
  <cols>
    <col min="1" max="1" width="31.42578125" customWidth="1"/>
    <col min="2" max="14" width="9.7109375" customWidth="1"/>
  </cols>
  <sheetData>
    <row r="1" spans="1:14" ht="15.75" x14ac:dyDescent="0.25">
      <c r="A1" s="2" t="s">
        <v>33</v>
      </c>
    </row>
    <row r="2" spans="1:14" x14ac:dyDescent="0.25">
      <c r="A2" s="1" t="s">
        <v>26</v>
      </c>
    </row>
    <row r="5" spans="1:14" ht="17.25" x14ac:dyDescent="0.4"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x14ac:dyDescent="0.25">
      <c r="A6" t="s">
        <v>34</v>
      </c>
      <c r="B6" s="4">
        <v>184.89999999999998</v>
      </c>
      <c r="C6" s="4">
        <v>811.37</v>
      </c>
      <c r="D6" s="4">
        <v>677.33</v>
      </c>
      <c r="E6" s="4">
        <v>1510.1100000000001</v>
      </c>
      <c r="F6" s="4">
        <v>1330.4899999999998</v>
      </c>
      <c r="G6" s="4">
        <v>495.84000000000003</v>
      </c>
      <c r="H6" s="4">
        <v>145.24</v>
      </c>
      <c r="I6" s="4">
        <v>825.1</v>
      </c>
      <c r="J6" s="4">
        <v>313.26</v>
      </c>
      <c r="K6" s="4">
        <v>611.79</v>
      </c>
      <c r="L6" s="4">
        <v>575.96</v>
      </c>
      <c r="M6" s="4">
        <v>254.62</v>
      </c>
      <c r="N6" s="4">
        <f>SUM(B6:M6)</f>
        <v>7736.01</v>
      </c>
    </row>
    <row r="7" spans="1:14" ht="17.25" x14ac:dyDescent="0.4">
      <c r="A7" t="s">
        <v>37</v>
      </c>
      <c r="B7" s="6">
        <v>6.34</v>
      </c>
      <c r="C7" s="6">
        <v>0</v>
      </c>
      <c r="D7" s="6">
        <v>11.09</v>
      </c>
      <c r="E7" s="6">
        <v>12.71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5">
        <f>SUM(B7:M7)</f>
        <v>30.14</v>
      </c>
    </row>
    <row r="8" spans="1:14" x14ac:dyDescent="0.25">
      <c r="A8" t="s">
        <v>27</v>
      </c>
      <c r="B8" s="4">
        <f t="shared" ref="B8:N8" si="0">SUM(B6:B7)</f>
        <v>191.23999999999998</v>
      </c>
      <c r="C8" s="4">
        <f t="shared" si="0"/>
        <v>811.37</v>
      </c>
      <c r="D8" s="4">
        <f t="shared" si="0"/>
        <v>688.42000000000007</v>
      </c>
      <c r="E8" s="4">
        <f t="shared" si="0"/>
        <v>1522.8200000000002</v>
      </c>
      <c r="F8" s="4">
        <f t="shared" si="0"/>
        <v>1330.4899999999998</v>
      </c>
      <c r="G8" s="4">
        <f t="shared" si="0"/>
        <v>495.84000000000003</v>
      </c>
      <c r="H8" s="4">
        <f t="shared" si="0"/>
        <v>145.24</v>
      </c>
      <c r="I8" s="4">
        <f t="shared" si="0"/>
        <v>825.1</v>
      </c>
      <c r="J8" s="4">
        <f t="shared" si="0"/>
        <v>313.26</v>
      </c>
      <c r="K8" s="4">
        <f t="shared" si="0"/>
        <v>611.79</v>
      </c>
      <c r="L8" s="4">
        <f t="shared" si="0"/>
        <v>575.96</v>
      </c>
      <c r="M8" s="4">
        <f t="shared" si="0"/>
        <v>254.62</v>
      </c>
      <c r="N8" s="4">
        <f t="shared" si="0"/>
        <v>7766.1500000000005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Boca_Primary</vt:lpstr>
      <vt:lpstr>Hollywood</vt:lpstr>
      <vt:lpstr>Sample-3108</vt:lpstr>
      <vt:lpstr>Sample-3105</vt:lpstr>
      <vt:lpstr>Sample-3101</vt:lpstr>
      <vt:lpstr>Sample-3111</vt:lpstr>
      <vt:lpstr>Pompano</vt:lpstr>
      <vt:lpstr>Aventura</vt:lpstr>
      <vt:lpstr>LMHC</vt:lpstr>
    </vt:vector>
  </TitlesOfParts>
  <Company>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cp:lastPrinted>2016-04-04T16:18:17Z</cp:lastPrinted>
  <dcterms:created xsi:type="dcterms:W3CDTF">2015-07-28T16:21:44Z</dcterms:created>
  <dcterms:modified xsi:type="dcterms:W3CDTF">2018-10-02T23:51:52Z</dcterms:modified>
</cp:coreProperties>
</file>