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Pearson R Excel\Ch 5\"/>
    </mc:Choice>
  </mc:AlternateContent>
  <bookViews>
    <workbookView xWindow="0" yWindow="0" windowWidth="20490" windowHeight="8115" tabRatio="596"/>
  </bookViews>
  <sheets>
    <sheet name="Fig 5.1" sheetId="6" r:id="rId1"/>
    <sheet name="Fig 5.2" sheetId="7" r:id="rId2"/>
    <sheet name="Fig 5.3" sheetId="8" r:id="rId3"/>
    <sheet name="Fig 5.4" sheetId="1" r:id="rId4"/>
    <sheet name="Fig 5.5" sheetId="2" r:id="rId5"/>
    <sheet name="Fig 5.6" sheetId="9" r:id="rId6"/>
    <sheet name="Fig 5.7" sheetId="10" r:id="rId7"/>
    <sheet name="Fig 5.8" sheetId="4" r:id="rId8"/>
    <sheet name="Fig 5.9" sheetId="11" r:id="rId9"/>
    <sheet name="Fig 5.10" sheetId="14" r:id="rId10"/>
    <sheet name="Fig 5.11" sheetId="15" r:id="rId11"/>
    <sheet name="Fig 5.12" sheetId="3" r:id="rId12"/>
    <sheet name="Fig 5.13" sheetId="16" r:id="rId13"/>
    <sheet name="Fig 5.14" sheetId="5" r:id="rId14"/>
  </sheets>
  <definedNames>
    <definedName name="AgeCoef" localSheetId="9">'Fig 5.10'!$M$3</definedName>
    <definedName name="AgeCoef" localSheetId="4">'Fig 5.5'!$C$3</definedName>
    <definedName name="AgeCoef" localSheetId="7">'Fig 5.8'!$C$3</definedName>
    <definedName name="AgeCoef" localSheetId="8">'Fig 5.9'!$C$3</definedName>
    <definedName name="CityCoef" localSheetId="9">'Fig 5.10'!$N$3</definedName>
    <definedName name="CityCoef" localSheetId="4">'Fig 5.5'!$D$3</definedName>
    <definedName name="CityCoef" localSheetId="7">'Fig 5.8'!$D$3</definedName>
    <definedName name="CityCoef" localSheetId="8">'Fig 5.9'!$D$3</definedName>
    <definedName name="Intercept" localSheetId="9">'Fig 5.10'!$K$3</definedName>
    <definedName name="Intercept" localSheetId="4">'Fig 5.5'!$A$3</definedName>
    <definedName name="Intercept" localSheetId="7">'Fig 5.8'!$A$3</definedName>
    <definedName name="Intercept" localSheetId="8">'Fig 5.9'!$A$3</definedName>
    <definedName name="solver_adj" localSheetId="9" hidden="1">'Fig 5.10'!$K$3:$N$3</definedName>
    <definedName name="solver_adj" localSheetId="1" hidden="1">'Fig 5.2'!$G$11:$H$11</definedName>
    <definedName name="solver_adj" localSheetId="3" hidden="1">'Fig 5.4'!$K$15:$N$15</definedName>
    <definedName name="solver_adj" localSheetId="4" hidden="1">'Fig 5.5'!$A$3:$D$3</definedName>
    <definedName name="solver_adj" localSheetId="7" hidden="1">'Fig 5.8'!$A$3:$D$3</definedName>
    <definedName name="solver_adj" localSheetId="8" hidden="1">'Fig 5.9'!$A$3,'Fig 5.9'!$B$3,'Fig 5.9'!$C$3,'Fig 5.9'!$D$3</definedName>
    <definedName name="solver_cvg" localSheetId="9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7" hidden="1">0.0001</definedName>
    <definedName name="solver_cvg" localSheetId="8" hidden="1">0.0001</definedName>
    <definedName name="solver_drv" localSheetId="9" hidden="1">2</definedName>
    <definedName name="solver_drv" localSheetId="1" hidden="1">1</definedName>
    <definedName name="solver_drv" localSheetId="3" hidden="1">1</definedName>
    <definedName name="solver_drv" localSheetId="4" hidden="1">2</definedName>
    <definedName name="solver_drv" localSheetId="7" hidden="1">2</definedName>
    <definedName name="solver_drv" localSheetId="8" hidden="1">2</definedName>
    <definedName name="solver_eng" localSheetId="9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7" hidden="1">1</definedName>
    <definedName name="solver_eng" localSheetId="8" hidden="1">1</definedName>
    <definedName name="solver_est" localSheetId="9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7" hidden="1">1</definedName>
    <definedName name="solver_est" localSheetId="8" hidden="1">1</definedName>
    <definedName name="solver_itr" localSheetId="9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7" hidden="1">2147483647</definedName>
    <definedName name="solver_itr" localSheetId="8" hidden="1">2147483647</definedName>
    <definedName name="solver_mip" localSheetId="9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7" hidden="1">2147483647</definedName>
    <definedName name="solver_mip" localSheetId="8" hidden="1">2147483647</definedName>
    <definedName name="solver_mni" localSheetId="9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7" hidden="1">30</definedName>
    <definedName name="solver_mni" localSheetId="8" hidden="1">30</definedName>
    <definedName name="solver_mrt" localSheetId="9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7" hidden="1">0.075</definedName>
    <definedName name="solver_mrt" localSheetId="8" hidden="1">0.075</definedName>
    <definedName name="solver_msl" localSheetId="9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7" hidden="1">2</definedName>
    <definedName name="solver_msl" localSheetId="8" hidden="1">2</definedName>
    <definedName name="solver_neg" localSheetId="9" hidden="1">2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eg" localSheetId="5" hidden="1">1</definedName>
    <definedName name="solver_neg" localSheetId="7" hidden="1">2</definedName>
    <definedName name="solver_neg" localSheetId="8" hidden="1">2</definedName>
    <definedName name="solver_nod" localSheetId="9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7" hidden="1">2147483647</definedName>
    <definedName name="solver_nod" localSheetId="8" hidden="1">2147483647</definedName>
    <definedName name="solver_num" localSheetId="9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7" hidden="1">0</definedName>
    <definedName name="solver_num" localSheetId="8" hidden="1">0</definedName>
    <definedName name="solver_nwt" localSheetId="9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7" hidden="1">1</definedName>
    <definedName name="solver_nwt" localSheetId="8" hidden="1">1</definedName>
    <definedName name="solver_opt" localSheetId="9" hidden="1">'Fig 5.10'!$L$5</definedName>
    <definedName name="solver_opt" localSheetId="1" hidden="1">'Fig 5.2'!$I$13</definedName>
    <definedName name="solver_opt" localSheetId="3" hidden="1">'Fig 5.4'!$M$17</definedName>
    <definedName name="solver_opt" localSheetId="4" hidden="1">'Fig 5.5'!$H$2</definedName>
    <definedName name="solver_opt" localSheetId="5" hidden="1">'Fig 5.6'!$A$1</definedName>
    <definedName name="solver_opt" localSheetId="7" hidden="1">'Fig 5.8'!$H$2</definedName>
    <definedName name="solver_opt" localSheetId="8" hidden="1">'Fig 5.9'!$H$2</definedName>
    <definedName name="solver_pre" localSheetId="9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7" hidden="1">0.000001</definedName>
    <definedName name="solver_pre" localSheetId="8" hidden="1">0.000001</definedName>
    <definedName name="solver_rbv" localSheetId="9" hidden="1">2</definedName>
    <definedName name="solver_rbv" localSheetId="1" hidden="1">1</definedName>
    <definedName name="solver_rbv" localSheetId="3" hidden="1">1</definedName>
    <definedName name="solver_rbv" localSheetId="4" hidden="1">2</definedName>
    <definedName name="solver_rbv" localSheetId="7" hidden="1">2</definedName>
    <definedName name="solver_rbv" localSheetId="8" hidden="1">2</definedName>
    <definedName name="solver_rlx" localSheetId="9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7" hidden="1">2</definedName>
    <definedName name="solver_rlx" localSheetId="8" hidden="1">2</definedName>
    <definedName name="solver_rsd" localSheetId="9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7" hidden="1">0</definedName>
    <definedName name="solver_rsd" localSheetId="8" hidden="1">0</definedName>
    <definedName name="solver_scl" localSheetId="9" hidden="1">1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cl" localSheetId="7" hidden="1">1</definedName>
    <definedName name="solver_scl" localSheetId="8" hidden="1">1</definedName>
    <definedName name="solver_sho" localSheetId="9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7" hidden="1">2</definedName>
    <definedName name="solver_sho" localSheetId="8" hidden="1">2</definedName>
    <definedName name="solver_ssz" localSheetId="9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7" hidden="1">100</definedName>
    <definedName name="solver_ssz" localSheetId="8" hidden="1">100</definedName>
    <definedName name="solver_tim" localSheetId="9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7" hidden="1">2147483647</definedName>
    <definedName name="solver_tim" localSheetId="8" hidden="1">2147483647</definedName>
    <definedName name="solver_tol" localSheetId="9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7" hidden="1">0.01</definedName>
    <definedName name="solver_tol" localSheetId="8" hidden="1">0.01</definedName>
    <definedName name="solver_typ" localSheetId="9" hidden="1">1</definedName>
    <definedName name="solver_typ" localSheetId="1" hidden="1">2</definedName>
    <definedName name="solver_typ" localSheetId="3" hidden="1">2</definedName>
    <definedName name="solver_typ" localSheetId="4" hidden="1">1</definedName>
    <definedName name="solver_typ" localSheetId="5" hidden="1">1</definedName>
    <definedName name="solver_typ" localSheetId="7" hidden="1">1</definedName>
    <definedName name="solver_typ" localSheetId="8" hidden="1">1</definedName>
    <definedName name="solver_val" localSheetId="9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8" hidden="1">0</definedName>
    <definedName name="solver_ver" localSheetId="9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7" hidden="1">3</definedName>
    <definedName name="solver_ver" localSheetId="8" hidden="1">3</definedName>
    <definedName name="StickerCoef" localSheetId="9">'Fig 5.10'!$L$3</definedName>
    <definedName name="StickerCoef" localSheetId="4">'Fig 5.5'!$B$3</definedName>
    <definedName name="StickerCoef" localSheetId="7">'Fig 5.8'!$B$3</definedName>
    <definedName name="StickerCoef" localSheetId="8">'Fig 5.9'!$B$3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4" l="1"/>
  <c r="F41" i="14" s="1"/>
  <c r="G41" i="14" s="1"/>
  <c r="H41" i="14" s="1"/>
  <c r="E40" i="14"/>
  <c r="F40" i="14" s="1"/>
  <c r="G40" i="14" s="1"/>
  <c r="H40" i="14" s="1"/>
  <c r="E39" i="14"/>
  <c r="F39" i="14" s="1"/>
  <c r="G39" i="14" s="1"/>
  <c r="H39" i="14" s="1"/>
  <c r="E38" i="14"/>
  <c r="F38" i="14" s="1"/>
  <c r="G38" i="14" s="1"/>
  <c r="H38" i="14" s="1"/>
  <c r="E37" i="14"/>
  <c r="F37" i="14" s="1"/>
  <c r="G37" i="14" s="1"/>
  <c r="H37" i="14" s="1"/>
  <c r="E36" i="14"/>
  <c r="F36" i="14" s="1"/>
  <c r="G36" i="14" s="1"/>
  <c r="H36" i="14" s="1"/>
  <c r="E35" i="14"/>
  <c r="F35" i="14" s="1"/>
  <c r="G35" i="14" s="1"/>
  <c r="H35" i="14" s="1"/>
  <c r="E34" i="14"/>
  <c r="F34" i="14" s="1"/>
  <c r="G34" i="14" s="1"/>
  <c r="H34" i="14" s="1"/>
  <c r="E33" i="14"/>
  <c r="F33" i="14" s="1"/>
  <c r="G33" i="14" s="1"/>
  <c r="H33" i="14" s="1"/>
  <c r="E32" i="14"/>
  <c r="F32" i="14" s="1"/>
  <c r="G32" i="14" s="1"/>
  <c r="H32" i="14" s="1"/>
  <c r="E31" i="14"/>
  <c r="F31" i="14" s="1"/>
  <c r="G31" i="14" s="1"/>
  <c r="H31" i="14" s="1"/>
  <c r="E30" i="14"/>
  <c r="F30" i="14" s="1"/>
  <c r="G30" i="14" s="1"/>
  <c r="H30" i="14" s="1"/>
  <c r="E29" i="14"/>
  <c r="F29" i="14" s="1"/>
  <c r="G29" i="14" s="1"/>
  <c r="H29" i="14" s="1"/>
  <c r="E28" i="14"/>
  <c r="F28" i="14" s="1"/>
  <c r="G28" i="14" s="1"/>
  <c r="H28" i="14" s="1"/>
  <c r="E27" i="14"/>
  <c r="F27" i="14" s="1"/>
  <c r="G27" i="14" s="1"/>
  <c r="H27" i="14" s="1"/>
  <c r="E26" i="14"/>
  <c r="F26" i="14" s="1"/>
  <c r="G26" i="14" s="1"/>
  <c r="H26" i="14" s="1"/>
  <c r="E25" i="14"/>
  <c r="F25" i="14" s="1"/>
  <c r="G25" i="14" s="1"/>
  <c r="H25" i="14" s="1"/>
  <c r="E24" i="14"/>
  <c r="F24" i="14" s="1"/>
  <c r="G24" i="14" s="1"/>
  <c r="H24" i="14" s="1"/>
  <c r="E23" i="14"/>
  <c r="F23" i="14" s="1"/>
  <c r="G23" i="14" s="1"/>
  <c r="H23" i="14" s="1"/>
  <c r="E22" i="14"/>
  <c r="F22" i="14" s="1"/>
  <c r="G22" i="14" s="1"/>
  <c r="H22" i="14" s="1"/>
  <c r="E21" i="14"/>
  <c r="F21" i="14" s="1"/>
  <c r="G21" i="14" s="1"/>
  <c r="H21" i="14" s="1"/>
  <c r="E20" i="14"/>
  <c r="F20" i="14" s="1"/>
  <c r="G20" i="14" s="1"/>
  <c r="H20" i="14" s="1"/>
  <c r="E19" i="14"/>
  <c r="F19" i="14" s="1"/>
  <c r="G19" i="14" s="1"/>
  <c r="H19" i="14" s="1"/>
  <c r="E18" i="14"/>
  <c r="F18" i="14" s="1"/>
  <c r="G18" i="14" s="1"/>
  <c r="H18" i="14" s="1"/>
  <c r="E17" i="14"/>
  <c r="F17" i="14" s="1"/>
  <c r="G17" i="14" s="1"/>
  <c r="H17" i="14" s="1"/>
  <c r="E16" i="14"/>
  <c r="F16" i="14" s="1"/>
  <c r="G16" i="14" s="1"/>
  <c r="H16" i="14" s="1"/>
  <c r="M15" i="14"/>
  <c r="E15" i="14"/>
  <c r="F15" i="14" s="1"/>
  <c r="G15" i="14" s="1"/>
  <c r="H15" i="14" s="1"/>
  <c r="E14" i="14"/>
  <c r="F14" i="14" s="1"/>
  <c r="G14" i="14" s="1"/>
  <c r="H14" i="14" s="1"/>
  <c r="N13" i="14"/>
  <c r="P13" i="14" s="1"/>
  <c r="M13" i="14"/>
  <c r="E13" i="14"/>
  <c r="F13" i="14" s="1"/>
  <c r="G13" i="14" s="1"/>
  <c r="H13" i="14" s="1"/>
  <c r="E12" i="14"/>
  <c r="F12" i="14" s="1"/>
  <c r="G12" i="14" s="1"/>
  <c r="H12" i="14" s="1"/>
  <c r="M11" i="14"/>
  <c r="E11" i="14"/>
  <c r="F11" i="14" s="1"/>
  <c r="G11" i="14" s="1"/>
  <c r="H11" i="14" s="1"/>
  <c r="E10" i="14"/>
  <c r="F10" i="14" s="1"/>
  <c r="G10" i="14" s="1"/>
  <c r="H10" i="14" s="1"/>
  <c r="M9" i="14"/>
  <c r="N11" i="14" s="1"/>
  <c r="P11" i="14" s="1"/>
  <c r="E9" i="14"/>
  <c r="F9" i="14" s="1"/>
  <c r="G9" i="14" s="1"/>
  <c r="H9" i="14" s="1"/>
  <c r="E8" i="14"/>
  <c r="F8" i="14" s="1"/>
  <c r="G8" i="14" s="1"/>
  <c r="H8" i="14" s="1"/>
  <c r="E7" i="14"/>
  <c r="F7" i="14" s="1"/>
  <c r="G7" i="14" s="1"/>
  <c r="H7" i="14" s="1"/>
  <c r="E6" i="14"/>
  <c r="F6" i="14" s="1"/>
  <c r="G6" i="14" s="1"/>
  <c r="H6" i="14" s="1"/>
  <c r="I39" i="14" l="1"/>
  <c r="I36" i="14"/>
  <c r="I8" i="14"/>
  <c r="I19" i="14"/>
  <c r="I24" i="14"/>
  <c r="I28" i="14"/>
  <c r="I32" i="14"/>
  <c r="I9" i="14"/>
  <c r="I16" i="14"/>
  <c r="I25" i="14"/>
  <c r="I29" i="14"/>
  <c r="I33" i="14"/>
  <c r="I11" i="14"/>
  <c r="I22" i="14"/>
  <c r="I6" i="14"/>
  <c r="I12" i="14"/>
  <c r="I14" i="14"/>
  <c r="I17" i="14"/>
  <c r="I20" i="14"/>
  <c r="I26" i="14"/>
  <c r="I30" i="14"/>
  <c r="I34" i="14"/>
  <c r="I37" i="14"/>
  <c r="I40" i="14"/>
  <c r="I7" i="14"/>
  <c r="I10" i="14"/>
  <c r="I13" i="14"/>
  <c r="I15" i="14"/>
  <c r="I18" i="14"/>
  <c r="I21" i="14"/>
  <c r="I23" i="14"/>
  <c r="I27" i="14"/>
  <c r="I31" i="14"/>
  <c r="I35" i="14"/>
  <c r="I38" i="14"/>
  <c r="I41" i="14"/>
  <c r="N15" i="14"/>
  <c r="P15" i="14" s="1"/>
  <c r="E41" i="11"/>
  <c r="F41" i="11" s="1"/>
  <c r="G41" i="11" s="1"/>
  <c r="H41" i="11" s="1"/>
  <c r="I41" i="11" s="1"/>
  <c r="E40" i="11"/>
  <c r="F40" i="11" s="1"/>
  <c r="G40" i="11" s="1"/>
  <c r="H40" i="11" s="1"/>
  <c r="I40" i="11" s="1"/>
  <c r="E39" i="11"/>
  <c r="F39" i="11" s="1"/>
  <c r="G39" i="11" s="1"/>
  <c r="H39" i="11" s="1"/>
  <c r="I39" i="11" s="1"/>
  <c r="E38" i="11"/>
  <c r="F38" i="11" s="1"/>
  <c r="G38" i="11" s="1"/>
  <c r="H38" i="11" s="1"/>
  <c r="I38" i="11" s="1"/>
  <c r="E37" i="11"/>
  <c r="F37" i="11" s="1"/>
  <c r="G37" i="11" s="1"/>
  <c r="H37" i="11" s="1"/>
  <c r="I37" i="11" s="1"/>
  <c r="E36" i="11"/>
  <c r="F36" i="11" s="1"/>
  <c r="G36" i="11" s="1"/>
  <c r="H36" i="11" s="1"/>
  <c r="I36" i="11" s="1"/>
  <c r="E35" i="11"/>
  <c r="F35" i="11" s="1"/>
  <c r="G35" i="11" s="1"/>
  <c r="H35" i="11" s="1"/>
  <c r="I35" i="11" s="1"/>
  <c r="E34" i="11"/>
  <c r="F34" i="11" s="1"/>
  <c r="G34" i="11" s="1"/>
  <c r="H34" i="11" s="1"/>
  <c r="I34" i="11" s="1"/>
  <c r="E33" i="11"/>
  <c r="F33" i="11" s="1"/>
  <c r="G33" i="11" s="1"/>
  <c r="H33" i="11" s="1"/>
  <c r="I33" i="11" s="1"/>
  <c r="E32" i="11"/>
  <c r="F32" i="11" s="1"/>
  <c r="G32" i="11" s="1"/>
  <c r="H32" i="11" s="1"/>
  <c r="I32" i="11" s="1"/>
  <c r="E31" i="11"/>
  <c r="F31" i="11" s="1"/>
  <c r="G31" i="11" s="1"/>
  <c r="H31" i="11" s="1"/>
  <c r="I31" i="11" s="1"/>
  <c r="E30" i="11"/>
  <c r="F30" i="11" s="1"/>
  <c r="G30" i="11" s="1"/>
  <c r="H30" i="11" s="1"/>
  <c r="I30" i="11" s="1"/>
  <c r="E29" i="11"/>
  <c r="F29" i="11" s="1"/>
  <c r="G29" i="11" s="1"/>
  <c r="H29" i="11" s="1"/>
  <c r="I29" i="11" s="1"/>
  <c r="E28" i="11"/>
  <c r="F28" i="11" s="1"/>
  <c r="G28" i="11" s="1"/>
  <c r="H28" i="11" s="1"/>
  <c r="I28" i="11" s="1"/>
  <c r="E27" i="11"/>
  <c r="F27" i="11" s="1"/>
  <c r="G27" i="11" s="1"/>
  <c r="H27" i="11" s="1"/>
  <c r="I27" i="11" s="1"/>
  <c r="E26" i="11"/>
  <c r="F26" i="11" s="1"/>
  <c r="G26" i="11" s="1"/>
  <c r="H26" i="11" s="1"/>
  <c r="I26" i="11" s="1"/>
  <c r="E25" i="11"/>
  <c r="F25" i="11" s="1"/>
  <c r="G25" i="11" s="1"/>
  <c r="H25" i="11" s="1"/>
  <c r="I25" i="11" s="1"/>
  <c r="E24" i="11"/>
  <c r="F24" i="11" s="1"/>
  <c r="G24" i="11" s="1"/>
  <c r="H24" i="11" s="1"/>
  <c r="I24" i="11" s="1"/>
  <c r="E23" i="11"/>
  <c r="F23" i="11" s="1"/>
  <c r="G23" i="11" s="1"/>
  <c r="H23" i="11" s="1"/>
  <c r="I23" i="11" s="1"/>
  <c r="E22" i="11"/>
  <c r="F22" i="11" s="1"/>
  <c r="G22" i="11" s="1"/>
  <c r="H22" i="11" s="1"/>
  <c r="I22" i="11" s="1"/>
  <c r="E21" i="11"/>
  <c r="F21" i="11" s="1"/>
  <c r="G21" i="11" s="1"/>
  <c r="H21" i="11" s="1"/>
  <c r="I21" i="11" s="1"/>
  <c r="E20" i="11"/>
  <c r="F20" i="11" s="1"/>
  <c r="G20" i="11" s="1"/>
  <c r="H20" i="11" s="1"/>
  <c r="I20" i="11" s="1"/>
  <c r="E19" i="11"/>
  <c r="F19" i="11" s="1"/>
  <c r="G19" i="11" s="1"/>
  <c r="H19" i="11" s="1"/>
  <c r="I19" i="11" s="1"/>
  <c r="E18" i="11"/>
  <c r="F18" i="11" s="1"/>
  <c r="G18" i="11" s="1"/>
  <c r="H18" i="11" s="1"/>
  <c r="I18" i="11" s="1"/>
  <c r="E17" i="11"/>
  <c r="F17" i="11" s="1"/>
  <c r="G17" i="11" s="1"/>
  <c r="H17" i="11" s="1"/>
  <c r="I17" i="11" s="1"/>
  <c r="E16" i="11"/>
  <c r="F16" i="11" s="1"/>
  <c r="G16" i="11" s="1"/>
  <c r="H16" i="11" s="1"/>
  <c r="I16" i="11" s="1"/>
  <c r="E15" i="11"/>
  <c r="F15" i="11" s="1"/>
  <c r="G15" i="11" s="1"/>
  <c r="H15" i="11" s="1"/>
  <c r="I15" i="11" s="1"/>
  <c r="E14" i="11"/>
  <c r="F14" i="11" s="1"/>
  <c r="G14" i="11" s="1"/>
  <c r="H14" i="11" s="1"/>
  <c r="I14" i="11" s="1"/>
  <c r="E13" i="11"/>
  <c r="F13" i="11" s="1"/>
  <c r="G13" i="11" s="1"/>
  <c r="H13" i="11" s="1"/>
  <c r="I13" i="11" s="1"/>
  <c r="E12" i="11"/>
  <c r="F12" i="11" s="1"/>
  <c r="G12" i="11" s="1"/>
  <c r="H12" i="11" s="1"/>
  <c r="I12" i="11" s="1"/>
  <c r="E11" i="11"/>
  <c r="F11" i="11" s="1"/>
  <c r="G11" i="11" s="1"/>
  <c r="H11" i="11" s="1"/>
  <c r="I11" i="11" s="1"/>
  <c r="E10" i="11"/>
  <c r="F10" i="11" s="1"/>
  <c r="G10" i="11" s="1"/>
  <c r="H10" i="11" s="1"/>
  <c r="I10" i="11" s="1"/>
  <c r="E9" i="11"/>
  <c r="F9" i="11" s="1"/>
  <c r="G9" i="11" s="1"/>
  <c r="H9" i="11" s="1"/>
  <c r="I9" i="11" s="1"/>
  <c r="E8" i="11"/>
  <c r="F8" i="11" s="1"/>
  <c r="G8" i="11" s="1"/>
  <c r="H8" i="11" s="1"/>
  <c r="I8" i="11" s="1"/>
  <c r="E7" i="11"/>
  <c r="F7" i="11" s="1"/>
  <c r="G7" i="11" s="1"/>
  <c r="H7" i="11" s="1"/>
  <c r="I7" i="11" s="1"/>
  <c r="E6" i="11"/>
  <c r="F6" i="11" s="1"/>
  <c r="G6" i="11" s="1"/>
  <c r="H6" i="11" s="1"/>
  <c r="I6" i="11" s="1"/>
  <c r="L5" i="14" l="1"/>
  <c r="L6" i="14" s="1"/>
  <c r="H2" i="11"/>
  <c r="H3" i="11" s="1"/>
  <c r="C2" i="7" l="1" a="1"/>
  <c r="C3" i="7" s="1"/>
  <c r="C34" i="7" l="1"/>
  <c r="C30" i="7"/>
  <c r="C26" i="7"/>
  <c r="C22" i="7"/>
  <c r="C18" i="7"/>
  <c r="C14" i="7"/>
  <c r="C10" i="7"/>
  <c r="C6" i="7"/>
  <c r="C2" i="7"/>
  <c r="C37" i="7"/>
  <c r="C33" i="7"/>
  <c r="C29" i="7"/>
  <c r="C25" i="7"/>
  <c r="C21" i="7"/>
  <c r="C17" i="7"/>
  <c r="C13" i="7"/>
  <c r="C9" i="7"/>
  <c r="C5" i="7"/>
  <c r="C36" i="7"/>
  <c r="C32" i="7"/>
  <c r="C28" i="7"/>
  <c r="C24" i="7"/>
  <c r="C20" i="7"/>
  <c r="C16" i="7"/>
  <c r="C12" i="7"/>
  <c r="C8" i="7"/>
  <c r="C4" i="7"/>
  <c r="C35" i="7"/>
  <c r="C31" i="7"/>
  <c r="C27" i="7"/>
  <c r="C23" i="7"/>
  <c r="C19" i="7"/>
  <c r="C15" i="7"/>
  <c r="C11" i="7"/>
  <c r="C7" i="7"/>
  <c r="A3" i="8"/>
  <c r="B3" i="8" s="1"/>
  <c r="B2" i="8"/>
  <c r="A4" i="8" l="1"/>
  <c r="A5" i="8" s="1"/>
  <c r="A6" i="8" s="1"/>
  <c r="A7" i="8" s="1"/>
  <c r="A8" i="8" s="1"/>
  <c r="A9" i="8" s="1"/>
  <c r="A10" i="8" s="1"/>
  <c r="B4" i="8" l="1"/>
  <c r="B5" i="8" l="1"/>
  <c r="B6" i="8" l="1"/>
  <c r="B7" i="8" l="1"/>
  <c r="B8" i="8" l="1"/>
  <c r="B9" i="8" l="1"/>
  <c r="B10" i="8" l="1"/>
  <c r="C2" i="6" l="1" a="1"/>
  <c r="C2" i="6" s="1"/>
  <c r="D37" i="7"/>
  <c r="E37" i="7" s="1"/>
  <c r="D36" i="7"/>
  <c r="E36" i="7" s="1"/>
  <c r="D35" i="7"/>
  <c r="E35" i="7" s="1"/>
  <c r="D34" i="7"/>
  <c r="E34" i="7" s="1"/>
  <c r="D33" i="7"/>
  <c r="E33" i="7" s="1"/>
  <c r="D28" i="7"/>
  <c r="E28" i="7" s="1"/>
  <c r="D27" i="7"/>
  <c r="E27" i="7" s="1"/>
  <c r="D26" i="7"/>
  <c r="E26" i="7" s="1"/>
  <c r="D31" i="7"/>
  <c r="E31" i="7" s="1"/>
  <c r="D23" i="7"/>
  <c r="E23" i="7" s="1"/>
  <c r="D29" i="7"/>
  <c r="E29" i="7" s="1"/>
  <c r="D21" i="7"/>
  <c r="E21" i="7" s="1"/>
  <c r="D30" i="7"/>
  <c r="E30" i="7" s="1"/>
  <c r="D16" i="7"/>
  <c r="E16" i="7" s="1"/>
  <c r="D25" i="7"/>
  <c r="E25" i="7" s="1"/>
  <c r="D19" i="7"/>
  <c r="E19" i="7" s="1"/>
  <c r="D32" i="7"/>
  <c r="E32" i="7" s="1"/>
  <c r="D22" i="7"/>
  <c r="E22" i="7" s="1"/>
  <c r="D18" i="7"/>
  <c r="E18" i="7" s="1"/>
  <c r="D5" i="7"/>
  <c r="E5" i="7" s="1"/>
  <c r="D24" i="7"/>
  <c r="E24" i="7" s="1"/>
  <c r="D15" i="7"/>
  <c r="E15" i="7" s="1"/>
  <c r="D14" i="7"/>
  <c r="E14" i="7" s="1"/>
  <c r="D7" i="7"/>
  <c r="E7" i="7" s="1"/>
  <c r="D20" i="7"/>
  <c r="E20" i="7" s="1"/>
  <c r="D17" i="7"/>
  <c r="E17" i="7" s="1"/>
  <c r="D4" i="7"/>
  <c r="E4" i="7" s="1"/>
  <c r="D13" i="7"/>
  <c r="E13" i="7" s="1"/>
  <c r="D3" i="7"/>
  <c r="E3" i="7" s="1"/>
  <c r="D12" i="7"/>
  <c r="E12" i="7" s="1"/>
  <c r="D11" i="7"/>
  <c r="E11" i="7" s="1"/>
  <c r="D10" i="7"/>
  <c r="E10" i="7" s="1"/>
  <c r="D9" i="7"/>
  <c r="E9" i="7" s="1"/>
  <c r="D8" i="7"/>
  <c r="E8" i="7" s="1"/>
  <c r="D6" i="7"/>
  <c r="E6" i="7" s="1"/>
  <c r="D2" i="7"/>
  <c r="E2" i="7" s="1"/>
  <c r="E26" i="6"/>
  <c r="C29" i="6" l="1"/>
  <c r="C21" i="6"/>
  <c r="C17" i="6"/>
  <c r="C5" i="6"/>
  <c r="C36" i="6"/>
  <c r="C32" i="6"/>
  <c r="C28" i="6"/>
  <c r="C24" i="6"/>
  <c r="C20" i="6"/>
  <c r="C16" i="6"/>
  <c r="C12" i="6"/>
  <c r="C8" i="6"/>
  <c r="C4" i="6"/>
  <c r="C25" i="6"/>
  <c r="C9" i="6"/>
  <c r="C35" i="6"/>
  <c r="C31" i="6"/>
  <c r="C27" i="6"/>
  <c r="C23" i="6"/>
  <c r="C19" i="6"/>
  <c r="C15" i="6"/>
  <c r="C11" i="6"/>
  <c r="C7" i="6"/>
  <c r="C3" i="6"/>
  <c r="C33" i="6"/>
  <c r="C13" i="6"/>
  <c r="C37" i="6"/>
  <c r="C34" i="6"/>
  <c r="C30" i="6"/>
  <c r="C26" i="6"/>
  <c r="C22" i="6"/>
  <c r="C18" i="6"/>
  <c r="C14" i="6"/>
  <c r="C10" i="6"/>
  <c r="C6" i="6"/>
  <c r="I13" i="7"/>
  <c r="E41" i="4" l="1"/>
  <c r="F41" i="4" s="1"/>
  <c r="G41" i="4" s="1"/>
  <c r="H41" i="4" s="1"/>
  <c r="I41" i="4" s="1"/>
  <c r="E40" i="4"/>
  <c r="F40" i="4" s="1"/>
  <c r="G40" i="4" s="1"/>
  <c r="H40" i="4" s="1"/>
  <c r="I40" i="4" s="1"/>
  <c r="E39" i="4"/>
  <c r="F39" i="4" s="1"/>
  <c r="G39" i="4" s="1"/>
  <c r="H39" i="4" s="1"/>
  <c r="I39" i="4" s="1"/>
  <c r="E37" i="4"/>
  <c r="F37" i="4" s="1"/>
  <c r="G37" i="4" s="1"/>
  <c r="H37" i="4" s="1"/>
  <c r="I37" i="4" s="1"/>
  <c r="E36" i="4"/>
  <c r="F36" i="4" s="1"/>
  <c r="G36" i="4" s="1"/>
  <c r="H36" i="4" s="1"/>
  <c r="I36" i="4" s="1"/>
  <c r="E35" i="4"/>
  <c r="F35" i="4" s="1"/>
  <c r="G35" i="4" s="1"/>
  <c r="H35" i="4" s="1"/>
  <c r="I35" i="4" s="1"/>
  <c r="E34" i="4"/>
  <c r="F34" i="4" s="1"/>
  <c r="G34" i="4" s="1"/>
  <c r="H34" i="4" s="1"/>
  <c r="I34" i="4" s="1"/>
  <c r="E33" i="4"/>
  <c r="F33" i="4" s="1"/>
  <c r="G33" i="4" s="1"/>
  <c r="H33" i="4" s="1"/>
  <c r="I33" i="4" s="1"/>
  <c r="E32" i="4"/>
  <c r="F32" i="4" s="1"/>
  <c r="G32" i="4" s="1"/>
  <c r="H32" i="4" s="1"/>
  <c r="I32" i="4" s="1"/>
  <c r="E31" i="4"/>
  <c r="F31" i="4" s="1"/>
  <c r="G31" i="4" s="1"/>
  <c r="H31" i="4" s="1"/>
  <c r="I31" i="4" s="1"/>
  <c r="E30" i="4"/>
  <c r="F30" i="4" s="1"/>
  <c r="G30" i="4" s="1"/>
  <c r="H30" i="4" s="1"/>
  <c r="I30" i="4" s="1"/>
  <c r="E29" i="4"/>
  <c r="F29" i="4" s="1"/>
  <c r="G29" i="4" s="1"/>
  <c r="H29" i="4" s="1"/>
  <c r="I29" i="4" s="1"/>
  <c r="E28" i="4"/>
  <c r="F28" i="4" s="1"/>
  <c r="G28" i="4" s="1"/>
  <c r="H28" i="4" s="1"/>
  <c r="I28" i="4" s="1"/>
  <c r="E27" i="4"/>
  <c r="F27" i="4" s="1"/>
  <c r="G27" i="4" s="1"/>
  <c r="H27" i="4" s="1"/>
  <c r="I27" i="4" s="1"/>
  <c r="E26" i="4"/>
  <c r="F26" i="4" s="1"/>
  <c r="G26" i="4" s="1"/>
  <c r="H26" i="4" s="1"/>
  <c r="I26" i="4" s="1"/>
  <c r="E25" i="4"/>
  <c r="F25" i="4" s="1"/>
  <c r="G25" i="4" s="1"/>
  <c r="H25" i="4" s="1"/>
  <c r="I25" i="4" s="1"/>
  <c r="E24" i="4"/>
  <c r="F24" i="4" s="1"/>
  <c r="G24" i="4" s="1"/>
  <c r="H24" i="4" s="1"/>
  <c r="I24" i="4" s="1"/>
  <c r="E23" i="4"/>
  <c r="F23" i="4" s="1"/>
  <c r="G23" i="4" s="1"/>
  <c r="H23" i="4" s="1"/>
  <c r="I23" i="4" s="1"/>
  <c r="E22" i="4"/>
  <c r="F22" i="4" s="1"/>
  <c r="G22" i="4" s="1"/>
  <c r="H22" i="4" s="1"/>
  <c r="I22" i="4" s="1"/>
  <c r="E21" i="4"/>
  <c r="F21" i="4" s="1"/>
  <c r="G21" i="4" s="1"/>
  <c r="H21" i="4" s="1"/>
  <c r="I21" i="4" s="1"/>
  <c r="E20" i="4"/>
  <c r="F20" i="4" s="1"/>
  <c r="G20" i="4" s="1"/>
  <c r="H20" i="4" s="1"/>
  <c r="I20" i="4" s="1"/>
  <c r="E19" i="4"/>
  <c r="F19" i="4" s="1"/>
  <c r="G19" i="4" s="1"/>
  <c r="H19" i="4" s="1"/>
  <c r="I19" i="4" s="1"/>
  <c r="E18" i="4"/>
  <c r="F18" i="4" s="1"/>
  <c r="G18" i="4" s="1"/>
  <c r="H18" i="4" s="1"/>
  <c r="I18" i="4" s="1"/>
  <c r="E17" i="4"/>
  <c r="F17" i="4" s="1"/>
  <c r="G17" i="4" s="1"/>
  <c r="H17" i="4" s="1"/>
  <c r="I17" i="4" s="1"/>
  <c r="E16" i="4"/>
  <c r="F16" i="4" s="1"/>
  <c r="G16" i="4" s="1"/>
  <c r="H16" i="4" s="1"/>
  <c r="I16" i="4" s="1"/>
  <c r="E15" i="4"/>
  <c r="F15" i="4" s="1"/>
  <c r="G15" i="4" s="1"/>
  <c r="H15" i="4" s="1"/>
  <c r="I15" i="4" s="1"/>
  <c r="E14" i="4"/>
  <c r="F14" i="4" s="1"/>
  <c r="G14" i="4" s="1"/>
  <c r="H14" i="4" s="1"/>
  <c r="I14" i="4" s="1"/>
  <c r="E13" i="4"/>
  <c r="F13" i="4" s="1"/>
  <c r="G13" i="4" s="1"/>
  <c r="H13" i="4" s="1"/>
  <c r="I13" i="4" s="1"/>
  <c r="E12" i="4"/>
  <c r="F12" i="4" s="1"/>
  <c r="G12" i="4" s="1"/>
  <c r="H12" i="4" s="1"/>
  <c r="I12" i="4" s="1"/>
  <c r="E11" i="4"/>
  <c r="F11" i="4" s="1"/>
  <c r="G11" i="4" s="1"/>
  <c r="H11" i="4" s="1"/>
  <c r="I11" i="4" s="1"/>
  <c r="E10" i="4"/>
  <c r="F10" i="4" s="1"/>
  <c r="G10" i="4" s="1"/>
  <c r="H10" i="4" s="1"/>
  <c r="I10" i="4" s="1"/>
  <c r="E9" i="4"/>
  <c r="F9" i="4" s="1"/>
  <c r="G9" i="4" s="1"/>
  <c r="H9" i="4" s="1"/>
  <c r="I9" i="4" s="1"/>
  <c r="E8" i="4"/>
  <c r="F8" i="4" s="1"/>
  <c r="G8" i="4" s="1"/>
  <c r="H8" i="4" s="1"/>
  <c r="I8" i="4" s="1"/>
  <c r="E7" i="4"/>
  <c r="F7" i="4" s="1"/>
  <c r="G7" i="4" s="1"/>
  <c r="H7" i="4" s="1"/>
  <c r="I7" i="4" s="1"/>
  <c r="E6" i="4"/>
  <c r="F6" i="4" s="1"/>
  <c r="G6" i="4" s="1"/>
  <c r="H6" i="4" s="1"/>
  <c r="I6" i="4" s="1"/>
  <c r="E38" i="4" l="1"/>
  <c r="F38" i="4" s="1"/>
  <c r="G38" i="4" s="1"/>
  <c r="H38" i="4" s="1"/>
  <c r="I38" i="4" s="1"/>
  <c r="H2" i="4" s="1"/>
  <c r="E7" i="2"/>
  <c r="F7" i="2" s="1"/>
  <c r="G7" i="2" s="1"/>
  <c r="H7" i="2" s="1"/>
  <c r="I7" i="2" s="1"/>
  <c r="E8" i="2"/>
  <c r="F8" i="2" s="1"/>
  <c r="G8" i="2" s="1"/>
  <c r="H8" i="2" s="1"/>
  <c r="I8" i="2" s="1"/>
  <c r="E9" i="2"/>
  <c r="F9" i="2" s="1"/>
  <c r="G9" i="2" s="1"/>
  <c r="H9" i="2" s="1"/>
  <c r="I9" i="2" s="1"/>
  <c r="E10" i="2"/>
  <c r="F10" i="2" s="1"/>
  <c r="G10" i="2" s="1"/>
  <c r="H10" i="2" s="1"/>
  <c r="I10" i="2" s="1"/>
  <c r="E11" i="2"/>
  <c r="F11" i="2" s="1"/>
  <c r="G11" i="2" s="1"/>
  <c r="H11" i="2" s="1"/>
  <c r="I11" i="2" s="1"/>
  <c r="E12" i="2"/>
  <c r="F12" i="2" s="1"/>
  <c r="G12" i="2" s="1"/>
  <c r="H12" i="2" s="1"/>
  <c r="I12" i="2" s="1"/>
  <c r="E13" i="2"/>
  <c r="F13" i="2" s="1"/>
  <c r="G13" i="2" s="1"/>
  <c r="H13" i="2" s="1"/>
  <c r="I13" i="2" s="1"/>
  <c r="E14" i="2"/>
  <c r="F14" i="2" s="1"/>
  <c r="G14" i="2" s="1"/>
  <c r="H14" i="2" s="1"/>
  <c r="I14" i="2" s="1"/>
  <c r="E15" i="2"/>
  <c r="F15" i="2" s="1"/>
  <c r="G15" i="2" s="1"/>
  <c r="H15" i="2" s="1"/>
  <c r="I15" i="2" s="1"/>
  <c r="E16" i="2"/>
  <c r="F16" i="2" s="1"/>
  <c r="G16" i="2" s="1"/>
  <c r="H16" i="2" s="1"/>
  <c r="I16" i="2" s="1"/>
  <c r="E17" i="2"/>
  <c r="F17" i="2" s="1"/>
  <c r="G17" i="2" s="1"/>
  <c r="H17" i="2" s="1"/>
  <c r="I17" i="2" s="1"/>
  <c r="E18" i="2"/>
  <c r="F18" i="2" s="1"/>
  <c r="G18" i="2" s="1"/>
  <c r="H18" i="2" s="1"/>
  <c r="I18" i="2" s="1"/>
  <c r="E19" i="2"/>
  <c r="F19" i="2" s="1"/>
  <c r="G19" i="2" s="1"/>
  <c r="H19" i="2" s="1"/>
  <c r="I19" i="2" s="1"/>
  <c r="E20" i="2"/>
  <c r="F20" i="2" s="1"/>
  <c r="G20" i="2" s="1"/>
  <c r="H20" i="2" s="1"/>
  <c r="I20" i="2" s="1"/>
  <c r="E21" i="2"/>
  <c r="F21" i="2" s="1"/>
  <c r="G21" i="2" s="1"/>
  <c r="H21" i="2" s="1"/>
  <c r="I21" i="2" s="1"/>
  <c r="E22" i="2"/>
  <c r="F22" i="2" s="1"/>
  <c r="G22" i="2" s="1"/>
  <c r="H22" i="2" s="1"/>
  <c r="I22" i="2" s="1"/>
  <c r="E23" i="2"/>
  <c r="F23" i="2" s="1"/>
  <c r="G23" i="2" s="1"/>
  <c r="H23" i="2" s="1"/>
  <c r="I23" i="2" s="1"/>
  <c r="E24" i="2"/>
  <c r="F24" i="2" s="1"/>
  <c r="G24" i="2" s="1"/>
  <c r="H24" i="2" s="1"/>
  <c r="I24" i="2" s="1"/>
  <c r="E25" i="2"/>
  <c r="F25" i="2" s="1"/>
  <c r="G25" i="2" s="1"/>
  <c r="H25" i="2" s="1"/>
  <c r="I25" i="2" s="1"/>
  <c r="E26" i="2"/>
  <c r="F26" i="2" s="1"/>
  <c r="G26" i="2" s="1"/>
  <c r="H26" i="2" s="1"/>
  <c r="I26" i="2" s="1"/>
  <c r="E27" i="2"/>
  <c r="F27" i="2" s="1"/>
  <c r="G27" i="2" s="1"/>
  <c r="H27" i="2" s="1"/>
  <c r="I27" i="2" s="1"/>
  <c r="E28" i="2"/>
  <c r="F28" i="2" s="1"/>
  <c r="G28" i="2" s="1"/>
  <c r="H28" i="2" s="1"/>
  <c r="I28" i="2" s="1"/>
  <c r="E29" i="2"/>
  <c r="F29" i="2" s="1"/>
  <c r="G29" i="2" s="1"/>
  <c r="H29" i="2" s="1"/>
  <c r="I29" i="2" s="1"/>
  <c r="E30" i="2"/>
  <c r="F30" i="2" s="1"/>
  <c r="G30" i="2" s="1"/>
  <c r="H30" i="2" s="1"/>
  <c r="I30" i="2" s="1"/>
  <c r="E31" i="2"/>
  <c r="F31" i="2" s="1"/>
  <c r="G31" i="2" s="1"/>
  <c r="H31" i="2" s="1"/>
  <c r="I31" i="2" s="1"/>
  <c r="E32" i="2"/>
  <c r="F32" i="2" s="1"/>
  <c r="G32" i="2" s="1"/>
  <c r="H32" i="2" s="1"/>
  <c r="I32" i="2" s="1"/>
  <c r="E33" i="2"/>
  <c r="F33" i="2" s="1"/>
  <c r="G33" i="2" s="1"/>
  <c r="H33" i="2" s="1"/>
  <c r="I33" i="2" s="1"/>
  <c r="E34" i="2"/>
  <c r="F34" i="2" s="1"/>
  <c r="G34" i="2" s="1"/>
  <c r="H34" i="2" s="1"/>
  <c r="I34" i="2" s="1"/>
  <c r="E35" i="2"/>
  <c r="F35" i="2" s="1"/>
  <c r="G35" i="2" s="1"/>
  <c r="H35" i="2" s="1"/>
  <c r="I35" i="2" s="1"/>
  <c r="E36" i="2"/>
  <c r="F36" i="2" s="1"/>
  <c r="G36" i="2" s="1"/>
  <c r="H36" i="2" s="1"/>
  <c r="I36" i="2" s="1"/>
  <c r="E37" i="2"/>
  <c r="F37" i="2" s="1"/>
  <c r="G37" i="2" s="1"/>
  <c r="H37" i="2" s="1"/>
  <c r="I37" i="2" s="1"/>
  <c r="E38" i="2"/>
  <c r="F38" i="2" s="1"/>
  <c r="G38" i="2" s="1"/>
  <c r="H38" i="2" s="1"/>
  <c r="I38" i="2" s="1"/>
  <c r="E39" i="2"/>
  <c r="F39" i="2" s="1"/>
  <c r="G39" i="2" s="1"/>
  <c r="H39" i="2" s="1"/>
  <c r="I39" i="2" s="1"/>
  <c r="E40" i="2"/>
  <c r="F40" i="2" s="1"/>
  <c r="G40" i="2" s="1"/>
  <c r="H40" i="2" s="1"/>
  <c r="I40" i="2" s="1"/>
  <c r="E41" i="2"/>
  <c r="F41" i="2" s="1"/>
  <c r="G41" i="2" s="1"/>
  <c r="H41" i="2" s="1"/>
  <c r="I41" i="2" s="1"/>
  <c r="E6" i="2"/>
  <c r="F6" i="2" s="1"/>
  <c r="G6" i="2" s="1"/>
  <c r="H6" i="2" s="1"/>
  <c r="I6" i="2" s="1"/>
  <c r="H2" i="2" l="1"/>
</calcChain>
</file>

<file path=xl/sharedStrings.xml><?xml version="1.0" encoding="utf-8"?>
<sst xmlns="http://schemas.openxmlformats.org/spreadsheetml/2006/main" count="175" uniqueCount="42">
  <si>
    <t>Age</t>
  </si>
  <si>
    <t>Sell</t>
  </si>
  <si>
    <t>City</t>
  </si>
  <si>
    <t>Claremont</t>
  </si>
  <si>
    <t>Walnut</t>
  </si>
  <si>
    <t>Intercept</t>
  </si>
  <si>
    <t>Coefficients</t>
  </si>
  <si>
    <t>Sticker</t>
  </si>
  <si>
    <t>Logit</t>
  </si>
  <si>
    <t>Odds</t>
  </si>
  <si>
    <t>Probability that Sell = 0</t>
  </si>
  <si>
    <t>Sum log likelihood</t>
  </si>
  <si>
    <t>Prob of correct classification</t>
  </si>
  <si>
    <t>Log Likelihood</t>
  </si>
  <si>
    <t>Prediction from TREND()</t>
  </si>
  <si>
    <t>Prediction from Maximum Likelihood</t>
  </si>
  <si>
    <t>From Solver</t>
  </si>
  <si>
    <t>Parameters</t>
  </si>
  <si>
    <t>B0</t>
  </si>
  <si>
    <t>B1</t>
  </si>
  <si>
    <t>B2</t>
  </si>
  <si>
    <t>B3</t>
  </si>
  <si>
    <t>Sum Log likelihood</t>
  </si>
  <si>
    <t>Probability</t>
  </si>
  <si>
    <t>Win</t>
  </si>
  <si>
    <t>Ad Dollars ($000)</t>
  </si>
  <si>
    <t>Predicted Probability of Win</t>
  </si>
  <si>
    <t>No</t>
  </si>
  <si>
    <t>Yes</t>
  </si>
  <si>
    <t>Show Solver dialog box</t>
  </si>
  <si>
    <t>Show Solver Options dialog box</t>
  </si>
  <si>
    <t>LL</t>
  </si>
  <si>
    <t>Delta from intercept-only</t>
  </si>
  <si>
    <t>df</t>
  </si>
  <si>
    <t>P chi-square</t>
  </si>
  <si>
    <t>Intercept only</t>
  </si>
  <si>
    <t>Log likelihood</t>
  </si>
  <si>
    <t>Deviance or -2LL</t>
  </si>
  <si>
    <t>-2LL</t>
  </si>
  <si>
    <t>Intercept &amp; Sticker</t>
  </si>
  <si>
    <t>Intercept, Sticker &amp; Age</t>
  </si>
  <si>
    <t>Intercept, Sticker, Age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</si>
</sst>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"/>
    <numFmt numFmtId="165" formatCode="0.0000"/>
    <numFmt numFmtId="166" formatCode="#,##0.0000_);\(#,##0.0000\)"/>
    <numFmt numFmtId="167" formatCode="#,##0.000_);\(#,##0.000\)"/>
    <numFmt numFmtId="168" formatCode="#,##0.0_);\(#,##0.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3" xfId="0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2" xfId="0" applyBorder="1"/>
    <xf numFmtId="0" fontId="1" fillId="0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9" xfId="0" applyFont="1" applyFill="1" applyBorder="1" applyAlignment="1">
      <alignment horizontal="center" wrapText="1"/>
    </xf>
    <xf numFmtId="0" fontId="0" fillId="0" borderId="11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166" fontId="0" fillId="0" borderId="0" xfId="1" applyNumberFormat="1" applyFont="1" applyAlignment="1">
      <alignment horizontal="right"/>
    </xf>
    <xf numFmtId="10" fontId="0" fillId="0" borderId="0" xfId="2" applyNumberFormat="1" applyFont="1"/>
    <xf numFmtId="167" fontId="0" fillId="0" borderId="0" xfId="1" applyNumberFormat="1" applyFont="1" applyAlignment="1">
      <alignment horizontal="right"/>
    </xf>
    <xf numFmtId="39" fontId="0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37" fontId="0" fillId="0" borderId="0" xfId="1" applyNumberFormat="1" applyFont="1" applyAlignment="1">
      <alignment horizontal="right"/>
    </xf>
    <xf numFmtId="2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12" xfId="0" applyNumberFormat="1" applyBorder="1"/>
    <xf numFmtId="165" fontId="0" fillId="0" borderId="0" xfId="0" applyNumberFormat="1" applyBorder="1"/>
    <xf numFmtId="165" fontId="0" fillId="0" borderId="13" xfId="0" applyNumberFormat="1" applyBorder="1"/>
    <xf numFmtId="0" fontId="4" fillId="0" borderId="0" xfId="0" applyFont="1" applyAlignment="1">
      <alignment vertical="center"/>
    </xf>
    <xf numFmtId="0" fontId="1" fillId="0" borderId="7" xfId="0" quotePrefix="1" applyFont="1" applyBorder="1" applyAlignment="1">
      <alignment horizontal="center" wrapText="1"/>
    </xf>
    <xf numFmtId="0" fontId="0" fillId="0" borderId="9" xfId="0" applyFont="1" applyFill="1" applyBorder="1" applyAlignment="1">
      <alignment horizontal="right" wrapText="1"/>
    </xf>
    <xf numFmtId="0" fontId="0" fillId="0" borderId="9" xfId="0" quotePrefix="1" applyBorder="1" applyAlignment="1">
      <alignment horizontal="right"/>
    </xf>
    <xf numFmtId="165" fontId="0" fillId="0" borderId="1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28318584070798"/>
          <c:y val="4.5307443365695796E-2"/>
          <c:w val="0.8194690265486726"/>
          <c:h val="0.774882043253365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5.1'!$C$1</c:f>
              <c:strCache>
                <c:ptCount val="1"/>
                <c:pt idx="0">
                  <c:v>Predicted Probability of Win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'Fig 5.1'!$B$2:$B$37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22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26</c:v>
                </c:pt>
                <c:pt idx="34">
                  <c:v>28</c:v>
                </c:pt>
                <c:pt idx="35">
                  <c:v>30</c:v>
                </c:pt>
              </c:numCache>
            </c:numRef>
          </c:xVal>
          <c:yVal>
            <c:numRef>
              <c:f>'Fig 5.1'!$C$2:$C$37</c:f>
              <c:numCache>
                <c:formatCode>0.00</c:formatCode>
                <c:ptCount val="36"/>
                <c:pt idx="0">
                  <c:v>-0.42317637204559633</c:v>
                </c:pt>
                <c:pt idx="1">
                  <c:v>-0.12054335554827267</c:v>
                </c:pt>
                <c:pt idx="2">
                  <c:v>0.12156305764958619</c:v>
                </c:pt>
                <c:pt idx="3">
                  <c:v>0.12156305764958619</c:v>
                </c:pt>
                <c:pt idx="4">
                  <c:v>0.24261626424851568</c:v>
                </c:pt>
                <c:pt idx="5">
                  <c:v>0.24261626424851568</c:v>
                </c:pt>
                <c:pt idx="6">
                  <c:v>0.24261626424851568</c:v>
                </c:pt>
                <c:pt idx="7">
                  <c:v>0.24261626424851568</c:v>
                </c:pt>
                <c:pt idx="8">
                  <c:v>0.24261626424851568</c:v>
                </c:pt>
                <c:pt idx="9">
                  <c:v>0.24261626424851568</c:v>
                </c:pt>
                <c:pt idx="10">
                  <c:v>0.24261626424851568</c:v>
                </c:pt>
                <c:pt idx="11">
                  <c:v>0.24261626424851568</c:v>
                </c:pt>
                <c:pt idx="12">
                  <c:v>0.24261626424851568</c:v>
                </c:pt>
                <c:pt idx="13">
                  <c:v>0.24261626424851568</c:v>
                </c:pt>
                <c:pt idx="14">
                  <c:v>0.24261626424851568</c:v>
                </c:pt>
                <c:pt idx="15">
                  <c:v>0.36366947084744505</c:v>
                </c:pt>
                <c:pt idx="16">
                  <c:v>0.36366947084744505</c:v>
                </c:pt>
                <c:pt idx="17">
                  <c:v>0.36366947084744505</c:v>
                </c:pt>
                <c:pt idx="18">
                  <c:v>0.36366947084744505</c:v>
                </c:pt>
                <c:pt idx="19">
                  <c:v>0.36366947084744505</c:v>
                </c:pt>
                <c:pt idx="20">
                  <c:v>0.36366947084744505</c:v>
                </c:pt>
                <c:pt idx="21">
                  <c:v>0.36366947084744505</c:v>
                </c:pt>
                <c:pt idx="22">
                  <c:v>0.48472267744637465</c:v>
                </c:pt>
                <c:pt idx="23">
                  <c:v>0.48472267744637465</c:v>
                </c:pt>
                <c:pt idx="24">
                  <c:v>0.48472267744637465</c:v>
                </c:pt>
                <c:pt idx="25">
                  <c:v>0.48472267744637465</c:v>
                </c:pt>
                <c:pt idx="26">
                  <c:v>0.48472267744637465</c:v>
                </c:pt>
                <c:pt idx="27">
                  <c:v>0.48472267744637465</c:v>
                </c:pt>
                <c:pt idx="28">
                  <c:v>0.48472267744637465</c:v>
                </c:pt>
                <c:pt idx="29">
                  <c:v>0.60577588404530402</c:v>
                </c:pt>
                <c:pt idx="30">
                  <c:v>0.7268290906442334</c:v>
                </c:pt>
                <c:pt idx="31">
                  <c:v>0.7268290906442334</c:v>
                </c:pt>
                <c:pt idx="32">
                  <c:v>0.7268290906442334</c:v>
                </c:pt>
                <c:pt idx="33">
                  <c:v>0.847882297243163</c:v>
                </c:pt>
                <c:pt idx="34">
                  <c:v>0.96893550384209237</c:v>
                </c:pt>
                <c:pt idx="35">
                  <c:v>1.089988710441022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9B-490F-8B5E-85B1160F2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59264"/>
        <c:axId val="208461184"/>
      </c:scatterChart>
      <c:valAx>
        <c:axId val="208459264"/>
        <c:scaling>
          <c:orientation val="minMax"/>
          <c:max val="30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 Dollars ($000)</a:t>
                </a:r>
              </a:p>
            </c:rich>
          </c:tx>
          <c:layout>
            <c:manualLayout>
              <c:xMode val="edge"/>
              <c:yMode val="edge"/>
              <c:x val="0.42742676510933786"/>
              <c:y val="0.893138401559454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461184"/>
        <c:crossesAt val="-0.2"/>
        <c:crossBetween val="midCat"/>
      </c:valAx>
      <c:valAx>
        <c:axId val="208461184"/>
        <c:scaling>
          <c:orientation val="minMax"/>
          <c:min val="-0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Predicted Probability of Sale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208459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 5.2'!$C$1</c:f>
              <c:strCache>
                <c:ptCount val="1"/>
                <c:pt idx="0">
                  <c:v>Prediction from TREND()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'Fig 5.2'!$B$2:$B$38</c:f>
              <c:numCache>
                <c:formatCode>General</c:formatCode>
                <c:ptCount val="37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22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26</c:v>
                </c:pt>
                <c:pt idx="34">
                  <c:v>28</c:v>
                </c:pt>
                <c:pt idx="35">
                  <c:v>30</c:v>
                </c:pt>
              </c:numCache>
            </c:numRef>
          </c:xVal>
          <c:yVal>
            <c:numRef>
              <c:f>'Fig 5.2'!$C$2:$C$38</c:f>
              <c:numCache>
                <c:formatCode>0.00</c:formatCode>
                <c:ptCount val="37"/>
                <c:pt idx="0">
                  <c:v>-0.42317637204559633</c:v>
                </c:pt>
                <c:pt idx="1">
                  <c:v>-0.12054335554827267</c:v>
                </c:pt>
                <c:pt idx="2">
                  <c:v>0.12156305764958619</c:v>
                </c:pt>
                <c:pt idx="3">
                  <c:v>0.12156305764958619</c:v>
                </c:pt>
                <c:pt idx="4">
                  <c:v>0.24261626424851568</c:v>
                </c:pt>
                <c:pt idx="5">
                  <c:v>0.24261626424851568</c:v>
                </c:pt>
                <c:pt idx="6">
                  <c:v>0.24261626424851568</c:v>
                </c:pt>
                <c:pt idx="7">
                  <c:v>0.24261626424851568</c:v>
                </c:pt>
                <c:pt idx="8">
                  <c:v>0.24261626424851568</c:v>
                </c:pt>
                <c:pt idx="9">
                  <c:v>0.24261626424851568</c:v>
                </c:pt>
                <c:pt idx="10">
                  <c:v>0.24261626424851568</c:v>
                </c:pt>
                <c:pt idx="11">
                  <c:v>0.24261626424851568</c:v>
                </c:pt>
                <c:pt idx="12">
                  <c:v>0.24261626424851568</c:v>
                </c:pt>
                <c:pt idx="13">
                  <c:v>0.24261626424851568</c:v>
                </c:pt>
                <c:pt idx="14">
                  <c:v>0.24261626424851568</c:v>
                </c:pt>
                <c:pt idx="15">
                  <c:v>0.36366947084744505</c:v>
                </c:pt>
                <c:pt idx="16">
                  <c:v>0.36366947084744505</c:v>
                </c:pt>
                <c:pt idx="17">
                  <c:v>0.36366947084744505</c:v>
                </c:pt>
                <c:pt idx="18">
                  <c:v>0.36366947084744505</c:v>
                </c:pt>
                <c:pt idx="19">
                  <c:v>0.36366947084744505</c:v>
                </c:pt>
                <c:pt idx="20">
                  <c:v>0.36366947084744505</c:v>
                </c:pt>
                <c:pt idx="21">
                  <c:v>0.36366947084744505</c:v>
                </c:pt>
                <c:pt idx="22">
                  <c:v>0.48472267744637465</c:v>
                </c:pt>
                <c:pt idx="23">
                  <c:v>0.48472267744637465</c:v>
                </c:pt>
                <c:pt idx="24">
                  <c:v>0.48472267744637465</c:v>
                </c:pt>
                <c:pt idx="25">
                  <c:v>0.48472267744637465</c:v>
                </c:pt>
                <c:pt idx="26">
                  <c:v>0.48472267744637465</c:v>
                </c:pt>
                <c:pt idx="27">
                  <c:v>0.48472267744637465</c:v>
                </c:pt>
                <c:pt idx="28">
                  <c:v>0.48472267744637465</c:v>
                </c:pt>
                <c:pt idx="29">
                  <c:v>0.60577588404530402</c:v>
                </c:pt>
                <c:pt idx="30">
                  <c:v>0.7268290906442334</c:v>
                </c:pt>
                <c:pt idx="31">
                  <c:v>0.7268290906442334</c:v>
                </c:pt>
                <c:pt idx="32">
                  <c:v>0.7268290906442334</c:v>
                </c:pt>
                <c:pt idx="33">
                  <c:v>0.847882297243163</c:v>
                </c:pt>
                <c:pt idx="34">
                  <c:v>0.96893550384209237</c:v>
                </c:pt>
                <c:pt idx="35">
                  <c:v>1.089988710441022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5-4B33-B81E-6E03BE258520}"/>
            </c:ext>
          </c:extLst>
        </c:ser>
        <c:ser>
          <c:idx val="1"/>
          <c:order val="1"/>
          <c:tx>
            <c:strRef>
              <c:f>'Fig 5.2'!$D$1</c:f>
              <c:strCache>
                <c:ptCount val="1"/>
                <c:pt idx="0">
                  <c:v>Prediction from Maximum Likelihood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'Fig 5.2'!$B$2:$B$38</c:f>
              <c:numCache>
                <c:formatCode>General</c:formatCode>
                <c:ptCount val="37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22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26</c:v>
                </c:pt>
                <c:pt idx="34">
                  <c:v>28</c:v>
                </c:pt>
                <c:pt idx="35">
                  <c:v>30</c:v>
                </c:pt>
              </c:numCache>
            </c:numRef>
          </c:xVal>
          <c:yVal>
            <c:numRef>
              <c:f>'Fig 5.2'!$D$2:$D$38</c:f>
              <c:numCache>
                <c:formatCode>0.00</c:formatCode>
                <c:ptCount val="37"/>
                <c:pt idx="0">
                  <c:v>9.0645076191983468E-4</c:v>
                </c:pt>
                <c:pt idx="1">
                  <c:v>9.7446334475809176E-3</c:v>
                </c:pt>
                <c:pt idx="2">
                  <c:v>6.2141242452594565E-2</c:v>
                </c:pt>
                <c:pt idx="3">
                  <c:v>6.2141242452594565E-2</c:v>
                </c:pt>
                <c:pt idx="4">
                  <c:v>0.14670755817950995</c:v>
                </c:pt>
                <c:pt idx="5">
                  <c:v>0.14670755817950995</c:v>
                </c:pt>
                <c:pt idx="6">
                  <c:v>0.14670755817950995</c:v>
                </c:pt>
                <c:pt idx="7">
                  <c:v>0.14670755817950995</c:v>
                </c:pt>
                <c:pt idx="8">
                  <c:v>0.14670755817950995</c:v>
                </c:pt>
                <c:pt idx="9">
                  <c:v>0.14670755817950995</c:v>
                </c:pt>
                <c:pt idx="10">
                  <c:v>0.14670755817950995</c:v>
                </c:pt>
                <c:pt idx="11">
                  <c:v>0.14670755817950995</c:v>
                </c:pt>
                <c:pt idx="12">
                  <c:v>0.14670755817950995</c:v>
                </c:pt>
                <c:pt idx="13">
                  <c:v>0.14670755817950995</c:v>
                </c:pt>
                <c:pt idx="14">
                  <c:v>0.14670755817950995</c:v>
                </c:pt>
                <c:pt idx="15">
                  <c:v>0.30850181828564127</c:v>
                </c:pt>
                <c:pt idx="16">
                  <c:v>0.30850181828564127</c:v>
                </c:pt>
                <c:pt idx="17">
                  <c:v>0.30850181828564127</c:v>
                </c:pt>
                <c:pt idx="18">
                  <c:v>0.30850181828564127</c:v>
                </c:pt>
                <c:pt idx="19">
                  <c:v>0.30850181828564127</c:v>
                </c:pt>
                <c:pt idx="20">
                  <c:v>0.30850181828564127</c:v>
                </c:pt>
                <c:pt idx="21">
                  <c:v>0.30850181828564127</c:v>
                </c:pt>
                <c:pt idx="22">
                  <c:v>0.5365336637335294</c:v>
                </c:pt>
                <c:pt idx="23">
                  <c:v>0.5365336637335294</c:v>
                </c:pt>
                <c:pt idx="24">
                  <c:v>0.5365336637335294</c:v>
                </c:pt>
                <c:pt idx="25">
                  <c:v>0.5365336637335294</c:v>
                </c:pt>
                <c:pt idx="26">
                  <c:v>0.5365336637335294</c:v>
                </c:pt>
                <c:pt idx="27">
                  <c:v>0.5365336637335294</c:v>
                </c:pt>
                <c:pt idx="28">
                  <c:v>0.5365336637335294</c:v>
                </c:pt>
                <c:pt idx="29">
                  <c:v>0.75024584507295855</c:v>
                </c:pt>
                <c:pt idx="30">
                  <c:v>0.88629598294735812</c:v>
                </c:pt>
                <c:pt idx="31">
                  <c:v>0.88629598294735812</c:v>
                </c:pt>
                <c:pt idx="32">
                  <c:v>0.88629598294735812</c:v>
                </c:pt>
                <c:pt idx="33">
                  <c:v>0.95288849120491903</c:v>
                </c:pt>
                <c:pt idx="34">
                  <c:v>0.98130282956259918</c:v>
                </c:pt>
                <c:pt idx="35">
                  <c:v>0.99271073967907519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55-4B33-B81E-6E03BE258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45408"/>
        <c:axId val="339797504"/>
      </c:scatterChart>
      <c:valAx>
        <c:axId val="339745408"/>
        <c:scaling>
          <c:orientation val="minMax"/>
          <c:max val="3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</a:t>
                </a:r>
                <a:r>
                  <a:rPr lang="en-US" baseline="0"/>
                  <a:t> Dollars</a:t>
                </a:r>
                <a:r>
                  <a:rPr lang="en-US"/>
                  <a:t> ($000)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39797504"/>
        <c:crossesAt val="-0.60000000000000009"/>
        <c:crossBetween val="midCat"/>
        <c:majorUnit val="5"/>
      </c:valAx>
      <c:valAx>
        <c:axId val="339797504"/>
        <c:scaling>
          <c:orientation val="minMax"/>
          <c:max val="1.2"/>
          <c:min val="-0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Predicted Probability of Win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crossAx val="339745408"/>
        <c:crosses val="autoZero"/>
        <c:crossBetween val="midCat"/>
        <c:majorUnit val="0.2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0</xdr:row>
      <xdr:rowOff>95250</xdr:rowOff>
    </xdr:from>
    <xdr:to>
      <xdr:col>8</xdr:col>
      <xdr:colOff>123826</xdr:colOff>
      <xdr:row>15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352425</xdr:rowOff>
    </xdr:from>
    <xdr:to>
      <xdr:col>10</xdr:col>
      <xdr:colOff>266700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47625</xdr:colOff>
      <xdr:row>13</xdr:row>
      <xdr:rowOff>123825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340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228600</xdr:colOff>
      <xdr:row>25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10</xdr:col>
      <xdr:colOff>590550</xdr:colOff>
      <xdr:row>25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6667500" cy="490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"/>
  <sheetViews>
    <sheetView tabSelected="1" workbookViewId="0">
      <selection activeCell="B38" sqref="B38"/>
    </sheetView>
  </sheetViews>
  <sheetFormatPr defaultRowHeight="15"/>
  <cols>
    <col min="3" max="3" width="11.140625" customWidth="1"/>
    <col min="5" max="5" width="9.42578125" bestFit="1" customWidth="1"/>
    <col min="6" max="6" width="13.5703125" bestFit="1" customWidth="1"/>
    <col min="7" max="7" width="20" bestFit="1" customWidth="1"/>
    <col min="8" max="8" width="12.140625" bestFit="1" customWidth="1"/>
  </cols>
  <sheetData>
    <row r="1" spans="1:8" ht="49.5" customHeight="1">
      <c r="A1" s="1" t="s">
        <v>24</v>
      </c>
      <c r="B1" s="1" t="s">
        <v>25</v>
      </c>
      <c r="C1" s="1" t="s">
        <v>26</v>
      </c>
    </row>
    <row r="2" spans="1:8">
      <c r="A2">
        <v>0</v>
      </c>
      <c r="B2">
        <v>5</v>
      </c>
      <c r="C2" s="4">
        <f t="array" ref="C2:C37">TREND(A2:A37,B2:B37)</f>
        <v>-0.42317637204559633</v>
      </c>
      <c r="E2" s="2"/>
      <c r="F2" s="2"/>
      <c r="G2" s="2"/>
      <c r="H2" s="2"/>
    </row>
    <row r="3" spans="1:8">
      <c r="A3">
        <v>0</v>
      </c>
      <c r="B3">
        <v>10</v>
      </c>
      <c r="C3" s="4">
        <v>-0.12054335554827267</v>
      </c>
      <c r="E3" s="2"/>
      <c r="F3" s="2"/>
      <c r="G3" s="2"/>
      <c r="H3" s="2"/>
    </row>
    <row r="4" spans="1:8">
      <c r="A4">
        <v>0</v>
      </c>
      <c r="B4">
        <v>14</v>
      </c>
      <c r="C4" s="4">
        <v>0.12156305764958619</v>
      </c>
      <c r="E4" s="2"/>
      <c r="F4" s="2"/>
      <c r="G4" s="2"/>
      <c r="H4" s="2"/>
    </row>
    <row r="5" spans="1:8">
      <c r="A5">
        <v>0</v>
      </c>
      <c r="B5">
        <v>14</v>
      </c>
      <c r="C5" s="4">
        <v>0.12156305764958619</v>
      </c>
      <c r="E5" s="2"/>
      <c r="F5" s="2"/>
      <c r="G5" s="2"/>
      <c r="H5" s="2"/>
    </row>
    <row r="6" spans="1:8">
      <c r="A6">
        <v>0</v>
      </c>
      <c r="B6">
        <v>16</v>
      </c>
      <c r="C6" s="4">
        <v>0.24261626424851568</v>
      </c>
    </row>
    <row r="7" spans="1:8">
      <c r="A7">
        <v>0</v>
      </c>
      <c r="B7">
        <v>16</v>
      </c>
      <c r="C7" s="4">
        <v>0.24261626424851568</v>
      </c>
    </row>
    <row r="8" spans="1:8">
      <c r="A8">
        <v>0</v>
      </c>
      <c r="B8">
        <v>16</v>
      </c>
      <c r="C8" s="4">
        <v>0.24261626424851568</v>
      </c>
    </row>
    <row r="9" spans="1:8">
      <c r="A9">
        <v>0</v>
      </c>
      <c r="B9">
        <v>16</v>
      </c>
      <c r="C9" s="4">
        <v>0.24261626424851568</v>
      </c>
    </row>
    <row r="10" spans="1:8">
      <c r="A10">
        <v>0</v>
      </c>
      <c r="B10">
        <v>16</v>
      </c>
      <c r="C10" s="4">
        <v>0.24261626424851568</v>
      </c>
    </row>
    <row r="11" spans="1:8">
      <c r="A11">
        <v>0</v>
      </c>
      <c r="B11">
        <v>16</v>
      </c>
      <c r="C11" s="4">
        <v>0.24261626424851568</v>
      </c>
    </row>
    <row r="12" spans="1:8">
      <c r="A12">
        <v>0</v>
      </c>
      <c r="B12">
        <v>16</v>
      </c>
      <c r="C12" s="4">
        <v>0.24261626424851568</v>
      </c>
    </row>
    <row r="13" spans="1:8">
      <c r="A13">
        <v>0</v>
      </c>
      <c r="B13">
        <v>16</v>
      </c>
      <c r="C13" s="4">
        <v>0.24261626424851568</v>
      </c>
    </row>
    <row r="14" spans="1:8">
      <c r="A14">
        <v>1</v>
      </c>
      <c r="B14">
        <v>16</v>
      </c>
      <c r="C14" s="4">
        <v>0.24261626424851568</v>
      </c>
    </row>
    <row r="15" spans="1:8">
      <c r="A15">
        <v>0</v>
      </c>
      <c r="B15">
        <v>16</v>
      </c>
      <c r="C15" s="4">
        <v>0.24261626424851568</v>
      </c>
    </row>
    <row r="16" spans="1:8">
      <c r="A16">
        <v>1</v>
      </c>
      <c r="B16">
        <v>16</v>
      </c>
      <c r="C16" s="4">
        <v>0.24261626424851568</v>
      </c>
    </row>
    <row r="17" spans="1:6">
      <c r="A17">
        <v>0</v>
      </c>
      <c r="B17">
        <v>18</v>
      </c>
      <c r="C17" s="4">
        <v>0.36366947084744505</v>
      </c>
    </row>
    <row r="18" spans="1:6">
      <c r="A18">
        <v>0</v>
      </c>
      <c r="B18">
        <v>18</v>
      </c>
      <c r="C18" s="4">
        <v>0.36366947084744505</v>
      </c>
    </row>
    <row r="19" spans="1:6">
      <c r="A19">
        <v>0</v>
      </c>
      <c r="B19">
        <v>18</v>
      </c>
      <c r="C19" s="4">
        <v>0.36366947084744505</v>
      </c>
    </row>
    <row r="20" spans="1:6">
      <c r="A20">
        <v>0</v>
      </c>
      <c r="B20">
        <v>18</v>
      </c>
      <c r="C20" s="4">
        <v>0.36366947084744505</v>
      </c>
    </row>
    <row r="21" spans="1:6">
      <c r="A21">
        <v>0</v>
      </c>
      <c r="B21">
        <v>18</v>
      </c>
      <c r="C21" s="4">
        <v>0.36366947084744505</v>
      </c>
    </row>
    <row r="22" spans="1:6">
      <c r="A22">
        <v>1</v>
      </c>
      <c r="B22">
        <v>18</v>
      </c>
      <c r="C22" s="4">
        <v>0.36366947084744505</v>
      </c>
    </row>
    <row r="23" spans="1:6">
      <c r="A23">
        <v>0</v>
      </c>
      <c r="B23">
        <v>18</v>
      </c>
      <c r="C23" s="4">
        <v>0.36366947084744505</v>
      </c>
    </row>
    <row r="24" spans="1:6">
      <c r="A24">
        <v>0</v>
      </c>
      <c r="B24">
        <v>20</v>
      </c>
      <c r="C24" s="4">
        <v>0.48472267744637465</v>
      </c>
    </row>
    <row r="25" spans="1:6">
      <c r="A25">
        <v>1</v>
      </c>
      <c r="B25">
        <v>20</v>
      </c>
      <c r="C25" s="4">
        <v>0.48472267744637465</v>
      </c>
    </row>
    <row r="26" spans="1:6">
      <c r="A26">
        <v>1</v>
      </c>
      <c r="B26">
        <v>20</v>
      </c>
      <c r="C26" s="4">
        <v>0.48472267744637465</v>
      </c>
      <c r="E26">
        <f>TREND($A$2:$A$37,$B$2:$B$37,F26)</f>
        <v>7.747915073382142</v>
      </c>
      <c r="F26">
        <v>140</v>
      </c>
    </row>
    <row r="27" spans="1:6">
      <c r="A27">
        <v>1</v>
      </c>
      <c r="B27">
        <v>20</v>
      </c>
      <c r="C27" s="4">
        <v>0.48472267744637465</v>
      </c>
    </row>
    <row r="28" spans="1:6">
      <c r="A28">
        <v>1</v>
      </c>
      <c r="B28">
        <v>20</v>
      </c>
      <c r="C28" s="4">
        <v>0.48472267744637465</v>
      </c>
    </row>
    <row r="29" spans="1:6">
      <c r="A29">
        <v>1</v>
      </c>
      <c r="B29">
        <v>20</v>
      </c>
      <c r="C29" s="4">
        <v>0.48472267744637465</v>
      </c>
    </row>
    <row r="30" spans="1:6">
      <c r="A30">
        <v>0</v>
      </c>
      <c r="B30">
        <v>20</v>
      </c>
      <c r="C30" s="4">
        <v>0.48472267744637465</v>
      </c>
    </row>
    <row r="31" spans="1:6">
      <c r="A31">
        <v>1</v>
      </c>
      <c r="B31">
        <v>22</v>
      </c>
      <c r="C31" s="4">
        <v>0.60577588404530402</v>
      </c>
    </row>
    <row r="32" spans="1:6">
      <c r="A32">
        <v>1</v>
      </c>
      <c r="B32">
        <v>24</v>
      </c>
      <c r="C32" s="4">
        <v>0.7268290906442334</v>
      </c>
    </row>
    <row r="33" spans="1:3">
      <c r="A33">
        <v>1</v>
      </c>
      <c r="B33">
        <v>24</v>
      </c>
      <c r="C33" s="4">
        <v>0.7268290906442334</v>
      </c>
    </row>
    <row r="34" spans="1:3">
      <c r="A34">
        <v>0</v>
      </c>
      <c r="B34">
        <v>24</v>
      </c>
      <c r="C34" s="4">
        <v>0.7268290906442334</v>
      </c>
    </row>
    <row r="35" spans="1:3">
      <c r="A35">
        <v>1</v>
      </c>
      <c r="B35">
        <v>26</v>
      </c>
      <c r="C35" s="4">
        <v>0.847882297243163</v>
      </c>
    </row>
    <row r="36" spans="1:3">
      <c r="A36">
        <v>1</v>
      </c>
      <c r="B36">
        <v>28</v>
      </c>
      <c r="C36" s="4">
        <v>0.96893550384209237</v>
      </c>
    </row>
    <row r="37" spans="1:3">
      <c r="A37">
        <v>1</v>
      </c>
      <c r="B37">
        <v>30</v>
      </c>
      <c r="C37" s="4">
        <v>1.089988710441022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8"/>
  <sheetViews>
    <sheetView workbookViewId="0">
      <selection activeCell="L18" sqref="L18"/>
    </sheetView>
  </sheetViews>
  <sheetFormatPr defaultRowHeight="15"/>
  <cols>
    <col min="3" max="3" width="11.140625" customWidth="1"/>
    <col min="4" max="4" width="10.42578125" customWidth="1"/>
    <col min="5" max="5" width="11.42578125" customWidth="1"/>
    <col min="6" max="6" width="9.42578125" bestFit="1" customWidth="1"/>
    <col min="7" max="7" width="12" bestFit="1" customWidth="1"/>
    <col min="8" max="8" width="12.140625" bestFit="1" customWidth="1"/>
  </cols>
  <sheetData>
    <row r="1" spans="1:10" ht="63.75" customHeight="1">
      <c r="A1" s="1" t="s">
        <v>24</v>
      </c>
      <c r="B1" s="1" t="s">
        <v>25</v>
      </c>
      <c r="C1" s="1" t="s">
        <v>14</v>
      </c>
      <c r="D1" s="1" t="s">
        <v>15</v>
      </c>
      <c r="E1" s="1" t="s">
        <v>13</v>
      </c>
    </row>
    <row r="2" spans="1:10">
      <c r="A2">
        <v>0</v>
      </c>
      <c r="B2">
        <v>5</v>
      </c>
      <c r="C2" s="4">
        <f t="array" ref="C2:C37">TREND(A2:A37,B2:B37)</f>
        <v>-0.42317637204559633</v>
      </c>
      <c r="D2" s="4">
        <f t="shared" ref="D2:D37" si="0">EXP($G$11+$H$11*B2)/(1+EXP($G$11+$H$11*B2))</f>
        <v>9.0645076191983468E-4</v>
      </c>
      <c r="E2" s="4">
        <f t="shared" ref="E2:E37" si="1">(-1)*(A2*LN(D2)+(1-A2)*LN(1-D2))</f>
        <v>9.0686183684331482E-4</v>
      </c>
      <c r="F2" s="2"/>
      <c r="G2" s="2"/>
      <c r="H2" s="2"/>
    </row>
    <row r="3" spans="1:10">
      <c r="A3">
        <v>0</v>
      </c>
      <c r="B3">
        <v>10</v>
      </c>
      <c r="C3" s="4">
        <v>-0.12054335554827267</v>
      </c>
      <c r="D3" s="4">
        <f t="shared" si="0"/>
        <v>9.7446334475809176E-3</v>
      </c>
      <c r="E3" s="4">
        <f t="shared" si="1"/>
        <v>9.7924231033098049E-3</v>
      </c>
      <c r="F3" s="2"/>
      <c r="G3" s="2"/>
      <c r="H3" s="2"/>
    </row>
    <row r="4" spans="1:10">
      <c r="A4">
        <v>0</v>
      </c>
      <c r="B4">
        <v>14</v>
      </c>
      <c r="C4" s="4">
        <v>0.12156305764958619</v>
      </c>
      <c r="D4" s="4">
        <f t="shared" si="0"/>
        <v>6.2141242452594565E-2</v>
      </c>
      <c r="E4" s="4">
        <f t="shared" si="1"/>
        <v>6.4155919621634042E-2</v>
      </c>
      <c r="F4" s="2"/>
      <c r="G4" s="2"/>
      <c r="H4" s="2"/>
    </row>
    <row r="5" spans="1:10">
      <c r="A5">
        <v>0</v>
      </c>
      <c r="B5">
        <v>14</v>
      </c>
      <c r="C5" s="4">
        <v>0.12156305764958619</v>
      </c>
      <c r="D5" s="4">
        <f t="shared" si="0"/>
        <v>6.2141242452594565E-2</v>
      </c>
      <c r="E5" s="4">
        <f t="shared" si="1"/>
        <v>6.4155919621634042E-2</v>
      </c>
      <c r="F5" s="2"/>
      <c r="G5" s="2"/>
      <c r="H5" s="2"/>
    </row>
    <row r="6" spans="1:10">
      <c r="A6">
        <v>0</v>
      </c>
      <c r="B6">
        <v>16</v>
      </c>
      <c r="C6" s="4">
        <v>0.24261626424851568</v>
      </c>
      <c r="D6" s="4">
        <f t="shared" si="0"/>
        <v>0.14670755817950995</v>
      </c>
      <c r="E6" s="4">
        <f t="shared" si="1"/>
        <v>0.15865295106643934</v>
      </c>
    </row>
    <row r="7" spans="1:10">
      <c r="A7">
        <v>0</v>
      </c>
      <c r="B7">
        <v>16</v>
      </c>
      <c r="C7" s="4">
        <v>0.24261626424851568</v>
      </c>
      <c r="D7" s="4">
        <f t="shared" si="0"/>
        <v>0.14670755817950995</v>
      </c>
      <c r="E7" s="4">
        <f t="shared" si="1"/>
        <v>0.15865295106643934</v>
      </c>
      <c r="H7" t="s">
        <v>16</v>
      </c>
    </row>
    <row r="8" spans="1:10">
      <c r="A8">
        <v>0</v>
      </c>
      <c r="B8">
        <v>16</v>
      </c>
      <c r="C8" s="4">
        <v>0.24261626424851568</v>
      </c>
      <c r="D8" s="4">
        <f t="shared" si="0"/>
        <v>0.14670755817950995</v>
      </c>
      <c r="E8" s="4">
        <f t="shared" si="1"/>
        <v>0.15865295106643934</v>
      </c>
    </row>
    <row r="9" spans="1:10" ht="15.75" thickBot="1">
      <c r="A9">
        <v>0</v>
      </c>
      <c r="B9">
        <v>16</v>
      </c>
      <c r="C9" s="4">
        <v>0.24261626424851568</v>
      </c>
      <c r="D9" s="4">
        <f t="shared" si="0"/>
        <v>0.14670755817950995</v>
      </c>
      <c r="E9" s="4">
        <f t="shared" si="1"/>
        <v>0.15865295106643934</v>
      </c>
      <c r="H9" t="s">
        <v>17</v>
      </c>
    </row>
    <row r="10" spans="1:10">
      <c r="A10">
        <v>0</v>
      </c>
      <c r="B10">
        <v>16</v>
      </c>
      <c r="C10" s="4">
        <v>0.24261626424851568</v>
      </c>
      <c r="D10" s="4">
        <f t="shared" si="0"/>
        <v>0.14670755817950995</v>
      </c>
      <c r="E10" s="4">
        <f t="shared" si="1"/>
        <v>0.15865295106643934</v>
      </c>
      <c r="G10" s="5" t="s">
        <v>18</v>
      </c>
      <c r="H10" s="21" t="s">
        <v>19</v>
      </c>
      <c r="I10" s="21" t="s">
        <v>20</v>
      </c>
      <c r="J10" s="22" t="s">
        <v>21</v>
      </c>
    </row>
    <row r="11" spans="1:10" ht="15.75" thickBot="1">
      <c r="A11">
        <v>0</v>
      </c>
      <c r="B11">
        <v>16</v>
      </c>
      <c r="C11" s="4">
        <v>0.24261626424851568</v>
      </c>
      <c r="D11" s="4">
        <f t="shared" si="0"/>
        <v>0.14670755817950995</v>
      </c>
      <c r="E11" s="4">
        <f t="shared" si="1"/>
        <v>0.15865295106643934</v>
      </c>
      <c r="G11" s="20">
        <v>-9.3888878301608703</v>
      </c>
      <c r="H11" s="23">
        <v>0.47676416921247811</v>
      </c>
      <c r="I11" s="23"/>
      <c r="J11" s="24"/>
    </row>
    <row r="12" spans="1:10" ht="15.75" thickBot="1">
      <c r="A12">
        <v>0</v>
      </c>
      <c r="B12">
        <v>16</v>
      </c>
      <c r="C12" s="4">
        <v>0.24261626424851568</v>
      </c>
      <c r="D12" s="4">
        <f t="shared" si="0"/>
        <v>0.14670755817950995</v>
      </c>
      <c r="E12" s="4">
        <f t="shared" si="1"/>
        <v>0.15865295106643934</v>
      </c>
    </row>
    <row r="13" spans="1:10" ht="15.75" thickBot="1">
      <c r="A13">
        <v>0</v>
      </c>
      <c r="B13">
        <v>16</v>
      </c>
      <c r="C13" s="4">
        <v>0.24261626424851568</v>
      </c>
      <c r="D13" s="4">
        <f t="shared" si="0"/>
        <v>0.14670755817950995</v>
      </c>
      <c r="E13" s="4">
        <f t="shared" si="1"/>
        <v>0.15865295106643934</v>
      </c>
      <c r="G13" s="25"/>
      <c r="H13" s="26" t="s">
        <v>22</v>
      </c>
      <c r="I13" s="19">
        <f>SUM(E2:E37)</f>
        <v>16.223451865058543</v>
      </c>
    </row>
    <row r="14" spans="1:10">
      <c r="A14">
        <v>1</v>
      </c>
      <c r="B14">
        <v>16</v>
      </c>
      <c r="C14" s="4">
        <v>0.24261626424851568</v>
      </c>
      <c r="D14" s="4">
        <f t="shared" si="0"/>
        <v>0.14670755817950995</v>
      </c>
      <c r="E14" s="4">
        <f t="shared" si="1"/>
        <v>1.9193140738276597</v>
      </c>
    </row>
    <row r="15" spans="1:10">
      <c r="A15">
        <v>0</v>
      </c>
      <c r="B15">
        <v>16</v>
      </c>
      <c r="C15" s="4">
        <v>0.24261626424851568</v>
      </c>
      <c r="D15" s="4">
        <f t="shared" si="0"/>
        <v>0.14670755817950995</v>
      </c>
      <c r="E15" s="4">
        <f t="shared" si="1"/>
        <v>0.15865295106643934</v>
      </c>
    </row>
    <row r="16" spans="1:10">
      <c r="A16">
        <v>1</v>
      </c>
      <c r="B16">
        <v>16</v>
      </c>
      <c r="C16" s="4">
        <v>0.24261626424851568</v>
      </c>
      <c r="D16" s="4">
        <f t="shared" si="0"/>
        <v>0.14670755817950995</v>
      </c>
      <c r="E16" s="4">
        <f t="shared" si="1"/>
        <v>1.9193140738276597</v>
      </c>
    </row>
    <row r="17" spans="1:5">
      <c r="A17">
        <v>0</v>
      </c>
      <c r="B17">
        <v>18</v>
      </c>
      <c r="C17" s="4">
        <v>0.36366947084744505</v>
      </c>
      <c r="D17" s="4">
        <f t="shared" si="0"/>
        <v>0.30850181828564127</v>
      </c>
      <c r="E17" s="4">
        <f t="shared" si="1"/>
        <v>0.36889475736110122</v>
      </c>
    </row>
    <row r="18" spans="1:5">
      <c r="A18">
        <v>0</v>
      </c>
      <c r="B18">
        <v>18</v>
      </c>
      <c r="C18" s="4">
        <v>0.36366947084744505</v>
      </c>
      <c r="D18" s="4">
        <f t="shared" si="0"/>
        <v>0.30850181828564127</v>
      </c>
      <c r="E18" s="4">
        <f t="shared" si="1"/>
        <v>0.36889475736110122</v>
      </c>
    </row>
    <row r="19" spans="1:5">
      <c r="A19">
        <v>0</v>
      </c>
      <c r="B19">
        <v>18</v>
      </c>
      <c r="C19" s="4">
        <v>0.36366947084744505</v>
      </c>
      <c r="D19" s="4">
        <f t="shared" si="0"/>
        <v>0.30850181828564127</v>
      </c>
      <c r="E19" s="4">
        <f t="shared" si="1"/>
        <v>0.36889475736110122</v>
      </c>
    </row>
    <row r="20" spans="1:5">
      <c r="A20">
        <v>0</v>
      </c>
      <c r="B20">
        <v>18</v>
      </c>
      <c r="C20" s="4">
        <v>0.36366947084744505</v>
      </c>
      <c r="D20" s="4">
        <f t="shared" si="0"/>
        <v>0.30850181828564127</v>
      </c>
      <c r="E20" s="4">
        <f t="shared" si="1"/>
        <v>0.36889475736110122</v>
      </c>
    </row>
    <row r="21" spans="1:5">
      <c r="A21">
        <v>0</v>
      </c>
      <c r="B21">
        <v>18</v>
      </c>
      <c r="C21" s="4">
        <v>0.36366947084744505</v>
      </c>
      <c r="D21" s="4">
        <f t="shared" si="0"/>
        <v>0.30850181828564127</v>
      </c>
      <c r="E21" s="4">
        <f t="shared" si="1"/>
        <v>0.36889475736110122</v>
      </c>
    </row>
    <row r="22" spans="1:5">
      <c r="A22">
        <v>1</v>
      </c>
      <c r="B22">
        <v>18</v>
      </c>
      <c r="C22" s="4">
        <v>0.36366947084744505</v>
      </c>
      <c r="D22" s="4">
        <f t="shared" si="0"/>
        <v>0.30850181828564127</v>
      </c>
      <c r="E22" s="4">
        <f t="shared" si="1"/>
        <v>1.176027541697366</v>
      </c>
    </row>
    <row r="23" spans="1:5">
      <c r="A23">
        <v>0</v>
      </c>
      <c r="B23">
        <v>18</v>
      </c>
      <c r="C23" s="4">
        <v>0.36366947084744505</v>
      </c>
      <c r="D23" s="4">
        <f t="shared" si="0"/>
        <v>0.30850181828564127</v>
      </c>
      <c r="E23" s="4">
        <f t="shared" si="1"/>
        <v>0.36889475736110122</v>
      </c>
    </row>
    <row r="24" spans="1:5">
      <c r="A24">
        <v>0</v>
      </c>
      <c r="B24">
        <v>20</v>
      </c>
      <c r="C24" s="4">
        <v>0.48472267744637465</v>
      </c>
      <c r="D24" s="4">
        <f t="shared" si="0"/>
        <v>0.5365336637335294</v>
      </c>
      <c r="E24" s="4">
        <f t="shared" si="1"/>
        <v>0.76902152602817375</v>
      </c>
    </row>
    <row r="25" spans="1:5">
      <c r="A25">
        <v>1</v>
      </c>
      <c r="B25">
        <v>20</v>
      </c>
      <c r="C25" s="4">
        <v>0.48472267744637465</v>
      </c>
      <c r="D25" s="4">
        <f t="shared" si="0"/>
        <v>0.5365336637335294</v>
      </c>
      <c r="E25" s="4">
        <f t="shared" si="1"/>
        <v>0.62262597193948188</v>
      </c>
    </row>
    <row r="26" spans="1:5">
      <c r="A26">
        <v>1</v>
      </c>
      <c r="B26">
        <v>20</v>
      </c>
      <c r="C26" s="4">
        <v>0.48472267744637465</v>
      </c>
      <c r="D26" s="4">
        <f t="shared" si="0"/>
        <v>0.5365336637335294</v>
      </c>
      <c r="E26" s="4">
        <f t="shared" si="1"/>
        <v>0.62262597193948188</v>
      </c>
    </row>
    <row r="27" spans="1:5">
      <c r="A27">
        <v>1</v>
      </c>
      <c r="B27">
        <v>20</v>
      </c>
      <c r="C27" s="4">
        <v>0.48472267744637465</v>
      </c>
      <c r="D27" s="4">
        <f t="shared" si="0"/>
        <v>0.5365336637335294</v>
      </c>
      <c r="E27" s="4">
        <f t="shared" si="1"/>
        <v>0.62262597193948188</v>
      </c>
    </row>
    <row r="28" spans="1:5">
      <c r="A28">
        <v>1</v>
      </c>
      <c r="B28">
        <v>20</v>
      </c>
      <c r="C28" s="4">
        <v>0.48472267744637465</v>
      </c>
      <c r="D28" s="4">
        <f t="shared" si="0"/>
        <v>0.5365336637335294</v>
      </c>
      <c r="E28" s="4">
        <f t="shared" si="1"/>
        <v>0.62262597193948188</v>
      </c>
    </row>
    <row r="29" spans="1:5">
      <c r="A29">
        <v>1</v>
      </c>
      <c r="B29">
        <v>20</v>
      </c>
      <c r="C29" s="4">
        <v>0.48472267744637465</v>
      </c>
      <c r="D29" s="4">
        <f t="shared" si="0"/>
        <v>0.5365336637335294</v>
      </c>
      <c r="E29" s="4">
        <f t="shared" si="1"/>
        <v>0.62262597193948188</v>
      </c>
    </row>
    <row r="30" spans="1:5">
      <c r="A30">
        <v>0</v>
      </c>
      <c r="B30">
        <v>20</v>
      </c>
      <c r="C30" s="4">
        <v>0.48472267744637465</v>
      </c>
      <c r="D30" s="4">
        <f t="shared" si="0"/>
        <v>0.5365336637335294</v>
      </c>
      <c r="E30" s="4">
        <f t="shared" si="1"/>
        <v>0.76902152602817375</v>
      </c>
    </row>
    <row r="31" spans="1:5">
      <c r="A31">
        <v>1</v>
      </c>
      <c r="B31">
        <v>22</v>
      </c>
      <c r="C31" s="4">
        <v>0.60577588404530402</v>
      </c>
      <c r="D31" s="4">
        <f t="shared" si="0"/>
        <v>0.75024584507295855</v>
      </c>
      <c r="E31" s="4">
        <f t="shared" si="1"/>
        <v>0.2873543327336987</v>
      </c>
    </row>
    <row r="32" spans="1:5">
      <c r="A32">
        <v>1</v>
      </c>
      <c r="B32">
        <v>24</v>
      </c>
      <c r="C32" s="4">
        <v>0.7268290906442334</v>
      </c>
      <c r="D32" s="4">
        <f t="shared" si="0"/>
        <v>0.88629598294735812</v>
      </c>
      <c r="E32" s="4">
        <f t="shared" si="1"/>
        <v>0.12070431763284889</v>
      </c>
    </row>
    <row r="33" spans="1:5">
      <c r="A33">
        <v>1</v>
      </c>
      <c r="B33">
        <v>24</v>
      </c>
      <c r="C33" s="4">
        <v>0.7268290906442334</v>
      </c>
      <c r="D33" s="4">
        <f t="shared" si="0"/>
        <v>0.88629598294735812</v>
      </c>
      <c r="E33" s="4">
        <f t="shared" si="1"/>
        <v>0.12070431763284889</v>
      </c>
    </row>
    <row r="34" spans="1:5">
      <c r="A34">
        <v>0</v>
      </c>
      <c r="B34">
        <v>24</v>
      </c>
      <c r="C34" s="4">
        <v>0.7268290906442334</v>
      </c>
      <c r="D34" s="4">
        <f t="shared" si="0"/>
        <v>0.88629598294735812</v>
      </c>
      <c r="E34" s="4">
        <f t="shared" si="1"/>
        <v>2.1741565485714536</v>
      </c>
    </row>
    <row r="35" spans="1:5">
      <c r="A35">
        <v>1</v>
      </c>
      <c r="B35">
        <v>26</v>
      </c>
      <c r="C35" s="4">
        <v>0.847882297243163</v>
      </c>
      <c r="D35" s="4">
        <f t="shared" si="0"/>
        <v>0.95288849120491903</v>
      </c>
      <c r="E35" s="4">
        <f t="shared" si="1"/>
        <v>4.825739035344434E-2</v>
      </c>
    </row>
    <row r="36" spans="1:5">
      <c r="A36">
        <v>1</v>
      </c>
      <c r="B36">
        <v>28</v>
      </c>
      <c r="C36" s="4">
        <v>0.96893550384209237</v>
      </c>
      <c r="D36" s="4">
        <f t="shared" si="0"/>
        <v>0.98130282956259918</v>
      </c>
      <c r="E36" s="4">
        <f t="shared" si="1"/>
        <v>1.8874172290101153E-2</v>
      </c>
    </row>
    <row r="37" spans="1:5">
      <c r="A37">
        <v>1</v>
      </c>
      <c r="B37">
        <v>30</v>
      </c>
      <c r="C37" s="4">
        <v>1.089988710441022</v>
      </c>
      <c r="D37" s="4">
        <f t="shared" si="0"/>
        <v>0.99271073967907519</v>
      </c>
      <c r="E37" s="4">
        <f t="shared" si="1"/>
        <v>7.3159567897235298E-3</v>
      </c>
    </row>
    <row r="38" spans="1:5">
      <c r="B38" s="35"/>
      <c r="C38" s="4"/>
      <c r="D38" s="4"/>
      <c r="E38" s="4"/>
    </row>
  </sheetData>
  <sortState ref="A2:E37">
    <sortCondition ref="B2:B3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"/>
  <sheetViews>
    <sheetView workbookViewId="0">
      <selection activeCell="B2" sqref="B2"/>
    </sheetView>
  </sheetViews>
  <sheetFormatPr defaultRowHeight="15"/>
  <cols>
    <col min="1" max="1" width="12.5703125" style="4" bestFit="1" customWidth="1"/>
    <col min="2" max="2" width="18.7109375" style="2" customWidth="1"/>
  </cols>
  <sheetData>
    <row r="1" spans="1:2" ht="15.75" thickBot="1">
      <c r="A1" s="33" t="s">
        <v>9</v>
      </c>
      <c r="B1" s="34" t="s">
        <v>23</v>
      </c>
    </row>
    <row r="2" spans="1:2">
      <c r="A2" s="27">
        <v>1E-4</v>
      </c>
      <c r="B2" s="28">
        <f>A2/(1+A2)</f>
        <v>9.9990000999900015E-5</v>
      </c>
    </row>
    <row r="3" spans="1:2">
      <c r="A3" s="29">
        <f>10*A2</f>
        <v>1E-3</v>
      </c>
      <c r="B3" s="28">
        <f t="shared" ref="B3:B10" si="0">A3/(1+A3)</f>
        <v>9.9900099900099922E-4</v>
      </c>
    </row>
    <row r="4" spans="1:2">
      <c r="A4" s="30">
        <f t="shared" ref="A4:A10" si="1">10*A3</f>
        <v>0.01</v>
      </c>
      <c r="B4" s="28">
        <f t="shared" si="0"/>
        <v>9.9009900990099011E-3</v>
      </c>
    </row>
    <row r="5" spans="1:2">
      <c r="A5" s="31">
        <f t="shared" si="1"/>
        <v>0.1</v>
      </c>
      <c r="B5" s="28">
        <f t="shared" si="0"/>
        <v>9.0909090909090912E-2</v>
      </c>
    </row>
    <row r="6" spans="1:2">
      <c r="A6" s="32">
        <f t="shared" si="1"/>
        <v>1</v>
      </c>
      <c r="B6" s="28">
        <f t="shared" si="0"/>
        <v>0.5</v>
      </c>
    </row>
    <row r="7" spans="1:2">
      <c r="A7" s="32">
        <f t="shared" si="1"/>
        <v>10</v>
      </c>
      <c r="B7" s="28">
        <f t="shared" si="0"/>
        <v>0.90909090909090906</v>
      </c>
    </row>
    <row r="8" spans="1:2">
      <c r="A8" s="32">
        <f t="shared" si="1"/>
        <v>100</v>
      </c>
      <c r="B8" s="28">
        <f t="shared" si="0"/>
        <v>0.99009900990099009</v>
      </c>
    </row>
    <row r="9" spans="1:2">
      <c r="A9" s="32">
        <f>10*A8</f>
        <v>1000</v>
      </c>
      <c r="B9" s="28">
        <f t="shared" si="0"/>
        <v>0.99900099900099903</v>
      </c>
    </row>
    <row r="10" spans="1:2">
      <c r="A10" s="32">
        <f t="shared" si="1"/>
        <v>10000</v>
      </c>
      <c r="B10" s="28">
        <f t="shared" si="0"/>
        <v>0.99990000999900008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1"/>
  <sheetViews>
    <sheetView workbookViewId="0">
      <selection activeCell="H31" sqref="H31"/>
    </sheetView>
  </sheetViews>
  <sheetFormatPr defaultRowHeight="15"/>
  <cols>
    <col min="1" max="1" width="9.28515625" customWidth="1"/>
    <col min="2" max="2" width="11.5703125" bestFit="1" customWidth="1"/>
    <col min="4" max="4" width="10.28515625" bestFit="1" customWidth="1"/>
    <col min="6" max="6" width="13.140625" customWidth="1"/>
    <col min="7" max="7" width="17.85546875" customWidth="1"/>
    <col min="8" max="8" width="14.5703125" customWidth="1"/>
    <col min="9" max="9" width="11.7109375" bestFit="1" customWidth="1"/>
  </cols>
  <sheetData>
    <row r="1" spans="1:4" ht="15.75" thickBot="1">
      <c r="A1" s="15"/>
      <c r="B1" s="12" t="s">
        <v>6</v>
      </c>
      <c r="C1" s="13"/>
      <c r="D1" s="14"/>
    </row>
    <row r="2" spans="1:4" ht="15.75" thickBot="1">
      <c r="A2" s="15" t="s">
        <v>5</v>
      </c>
      <c r="B2" s="9" t="s">
        <v>7</v>
      </c>
      <c r="C2" s="10" t="s">
        <v>0</v>
      </c>
      <c r="D2" s="11" t="s">
        <v>2</v>
      </c>
    </row>
    <row r="3" spans="1:4" ht="15.75" thickBot="1">
      <c r="A3" s="6">
        <v>1</v>
      </c>
      <c r="B3" s="7">
        <v>0</v>
      </c>
      <c r="C3" s="7">
        <v>0</v>
      </c>
      <c r="D3" s="8">
        <v>0</v>
      </c>
    </row>
    <row r="5" spans="1:4">
      <c r="A5" s="1" t="s">
        <v>1</v>
      </c>
      <c r="B5" s="1" t="s">
        <v>7</v>
      </c>
      <c r="C5" s="1" t="s">
        <v>0</v>
      </c>
      <c r="D5" s="1" t="s">
        <v>2</v>
      </c>
    </row>
    <row r="6" spans="1:4">
      <c r="A6" t="s">
        <v>27</v>
      </c>
      <c r="B6" s="2">
        <v>34.261000000000003</v>
      </c>
      <c r="C6">
        <v>12</v>
      </c>
      <c r="D6" t="s">
        <v>3</v>
      </c>
    </row>
    <row r="7" spans="1:4">
      <c r="A7" t="s">
        <v>27</v>
      </c>
      <c r="B7" s="2">
        <v>30.582999999999998</v>
      </c>
      <c r="C7">
        <v>12</v>
      </c>
      <c r="D7" t="s">
        <v>3</v>
      </c>
    </row>
    <row r="8" spans="1:4">
      <c r="A8" t="s">
        <v>27</v>
      </c>
      <c r="B8" s="2">
        <v>31.521999999999998</v>
      </c>
      <c r="C8">
        <v>9</v>
      </c>
      <c r="D8" t="s">
        <v>3</v>
      </c>
    </row>
    <row r="9" spans="1:4">
      <c r="A9" t="s">
        <v>27</v>
      </c>
      <c r="B9" s="2">
        <v>30.222000000000001</v>
      </c>
      <c r="C9">
        <v>11</v>
      </c>
      <c r="D9" t="s">
        <v>3</v>
      </c>
    </row>
    <row r="10" spans="1:4">
      <c r="A10" t="s">
        <v>27</v>
      </c>
      <c r="B10" s="2">
        <v>26.515999999999998</v>
      </c>
      <c r="C10">
        <v>4</v>
      </c>
      <c r="D10" t="s">
        <v>3</v>
      </c>
    </row>
    <row r="11" spans="1:4">
      <c r="A11" t="s">
        <v>27</v>
      </c>
      <c r="B11" s="2">
        <v>33.954999999999998</v>
      </c>
      <c r="C11">
        <v>9</v>
      </c>
      <c r="D11" t="s">
        <v>3</v>
      </c>
    </row>
    <row r="12" spans="1:4">
      <c r="A12" t="s">
        <v>27</v>
      </c>
      <c r="B12" s="2">
        <v>25.347000000000001</v>
      </c>
      <c r="C12">
        <v>11</v>
      </c>
      <c r="D12" t="s">
        <v>3</v>
      </c>
    </row>
    <row r="13" spans="1:4">
      <c r="A13" t="s">
        <v>27</v>
      </c>
      <c r="B13" s="2">
        <v>33.521000000000001</v>
      </c>
      <c r="C13">
        <v>17</v>
      </c>
      <c r="D13" t="s">
        <v>3</v>
      </c>
    </row>
    <row r="14" spans="1:4">
      <c r="A14" t="s">
        <v>27</v>
      </c>
      <c r="B14" s="2">
        <v>25.6</v>
      </c>
      <c r="C14">
        <v>13</v>
      </c>
      <c r="D14" t="s">
        <v>3</v>
      </c>
    </row>
    <row r="15" spans="1:4">
      <c r="A15" t="s">
        <v>27</v>
      </c>
      <c r="B15" s="2">
        <v>28.989000000000001</v>
      </c>
      <c r="C15">
        <v>14</v>
      </c>
      <c r="D15" t="s">
        <v>4</v>
      </c>
    </row>
    <row r="16" spans="1:4">
      <c r="A16" t="s">
        <v>27</v>
      </c>
      <c r="B16" s="2">
        <v>33.753999999999998</v>
      </c>
      <c r="C16">
        <v>14</v>
      </c>
      <c r="D16" t="s">
        <v>3</v>
      </c>
    </row>
    <row r="17" spans="1:4">
      <c r="A17" t="s">
        <v>27</v>
      </c>
      <c r="B17" s="2">
        <v>28.919</v>
      </c>
      <c r="C17">
        <v>17</v>
      </c>
      <c r="D17" t="s">
        <v>3</v>
      </c>
    </row>
    <row r="18" spans="1:4">
      <c r="A18" t="s">
        <v>28</v>
      </c>
      <c r="B18" s="2">
        <v>29.164000000000001</v>
      </c>
      <c r="C18">
        <v>11</v>
      </c>
      <c r="D18" t="s">
        <v>4</v>
      </c>
    </row>
    <row r="19" spans="1:4">
      <c r="A19" t="s">
        <v>27</v>
      </c>
      <c r="B19" s="2">
        <v>33.674999999999997</v>
      </c>
      <c r="C19">
        <v>16</v>
      </c>
      <c r="D19" t="s">
        <v>3</v>
      </c>
    </row>
    <row r="20" spans="1:4">
      <c r="A20" t="s">
        <v>28</v>
      </c>
      <c r="B20" s="2">
        <v>34.124000000000002</v>
      </c>
      <c r="C20">
        <v>17</v>
      </c>
      <c r="D20" t="s">
        <v>3</v>
      </c>
    </row>
    <row r="21" spans="1:4">
      <c r="A21" t="s">
        <v>27</v>
      </c>
      <c r="B21" s="2">
        <v>26.465</v>
      </c>
      <c r="C21">
        <v>15</v>
      </c>
      <c r="D21" t="s">
        <v>3</v>
      </c>
    </row>
    <row r="22" spans="1:4">
      <c r="A22" t="s">
        <v>27</v>
      </c>
      <c r="B22" s="2">
        <v>29.18</v>
      </c>
      <c r="C22">
        <v>6</v>
      </c>
      <c r="D22" t="s">
        <v>4</v>
      </c>
    </row>
    <row r="23" spans="1:4">
      <c r="A23" t="s">
        <v>27</v>
      </c>
      <c r="B23" s="2">
        <v>34.177999999999997</v>
      </c>
      <c r="C23">
        <v>16</v>
      </c>
      <c r="D23" t="s">
        <v>4</v>
      </c>
    </row>
    <row r="24" spans="1:4">
      <c r="A24" t="s">
        <v>27</v>
      </c>
      <c r="B24" s="2">
        <v>25.327000000000002</v>
      </c>
      <c r="C24">
        <v>15</v>
      </c>
      <c r="D24" t="s">
        <v>3</v>
      </c>
    </row>
    <row r="25" spans="1:4">
      <c r="A25" t="s">
        <v>27</v>
      </c>
      <c r="B25" s="2">
        <v>31.486999999999998</v>
      </c>
      <c r="C25">
        <v>18</v>
      </c>
      <c r="D25" t="s">
        <v>3</v>
      </c>
    </row>
    <row r="26" spans="1:4">
      <c r="A26" t="s">
        <v>28</v>
      </c>
      <c r="B26" s="2">
        <v>27.337</v>
      </c>
      <c r="C26">
        <v>19</v>
      </c>
      <c r="D26" t="s">
        <v>4</v>
      </c>
    </row>
    <row r="27" spans="1:4">
      <c r="A27" t="s">
        <v>27</v>
      </c>
      <c r="B27" s="2">
        <v>29.082999999999998</v>
      </c>
      <c r="C27">
        <v>13</v>
      </c>
      <c r="D27" t="s">
        <v>4</v>
      </c>
    </row>
    <row r="28" spans="1:4">
      <c r="A28" t="s">
        <v>27</v>
      </c>
      <c r="B28" s="2">
        <v>34.42</v>
      </c>
      <c r="C28">
        <v>15</v>
      </c>
      <c r="D28" t="s">
        <v>4</v>
      </c>
    </row>
    <row r="29" spans="1:4">
      <c r="A29" t="s">
        <v>28</v>
      </c>
      <c r="B29" s="2">
        <v>32.561999999999998</v>
      </c>
      <c r="C29">
        <v>13</v>
      </c>
      <c r="D29" t="s">
        <v>3</v>
      </c>
    </row>
    <row r="30" spans="1:4">
      <c r="A30" t="s">
        <v>28</v>
      </c>
      <c r="B30" s="2">
        <v>31.283000000000001</v>
      </c>
      <c r="C30">
        <v>17</v>
      </c>
      <c r="D30" t="s">
        <v>4</v>
      </c>
    </row>
    <row r="31" spans="1:4">
      <c r="A31" t="s">
        <v>28</v>
      </c>
      <c r="B31" s="2">
        <v>34.055</v>
      </c>
      <c r="C31">
        <v>21</v>
      </c>
      <c r="D31" t="s">
        <v>3</v>
      </c>
    </row>
    <row r="32" spans="1:4">
      <c r="A32" t="s">
        <v>28</v>
      </c>
      <c r="B32" s="2">
        <v>30.439</v>
      </c>
      <c r="C32">
        <v>9</v>
      </c>
      <c r="D32" t="s">
        <v>4</v>
      </c>
    </row>
    <row r="33" spans="1:4">
      <c r="A33" t="s">
        <v>28</v>
      </c>
      <c r="B33" s="2">
        <v>32.372</v>
      </c>
      <c r="C33">
        <v>16</v>
      </c>
      <c r="D33" t="s">
        <v>4</v>
      </c>
    </row>
    <row r="34" spans="1:4">
      <c r="A34" t="s">
        <v>27</v>
      </c>
      <c r="B34" s="2">
        <v>31.236000000000001</v>
      </c>
      <c r="C34">
        <v>18</v>
      </c>
      <c r="D34" t="s">
        <v>4</v>
      </c>
    </row>
    <row r="35" spans="1:4">
      <c r="A35" t="s">
        <v>28</v>
      </c>
      <c r="B35" s="2">
        <v>31.007999999999999</v>
      </c>
      <c r="C35">
        <v>13</v>
      </c>
      <c r="D35" t="s">
        <v>4</v>
      </c>
    </row>
    <row r="36" spans="1:4">
      <c r="A36" t="s">
        <v>28</v>
      </c>
      <c r="B36" s="2">
        <v>33.235999999999997</v>
      </c>
      <c r="C36">
        <v>20</v>
      </c>
      <c r="D36" t="s">
        <v>4</v>
      </c>
    </row>
    <row r="37" spans="1:4">
      <c r="A37" t="s">
        <v>28</v>
      </c>
      <c r="B37" s="2">
        <v>27.920999999999999</v>
      </c>
      <c r="C37">
        <v>15</v>
      </c>
      <c r="D37" t="s">
        <v>4</v>
      </c>
    </row>
    <row r="38" spans="1:4">
      <c r="A38" t="s">
        <v>27</v>
      </c>
      <c r="B38" s="2">
        <v>34.478999999999999</v>
      </c>
      <c r="C38">
        <v>8</v>
      </c>
      <c r="D38" t="s">
        <v>3</v>
      </c>
    </row>
    <row r="39" spans="1:4">
      <c r="A39" t="s">
        <v>28</v>
      </c>
      <c r="B39" s="2">
        <v>34.088999999999999</v>
      </c>
      <c r="C39">
        <v>3</v>
      </c>
      <c r="D39" t="s">
        <v>4</v>
      </c>
    </row>
    <row r="40" spans="1:4">
      <c r="A40" t="s">
        <v>28</v>
      </c>
      <c r="B40" s="2">
        <v>29.408000000000001</v>
      </c>
      <c r="C40">
        <v>10</v>
      </c>
      <c r="D40" t="s">
        <v>3</v>
      </c>
    </row>
    <row r="41" spans="1:4">
      <c r="A41" t="s">
        <v>28</v>
      </c>
      <c r="B41" s="2">
        <v>31.062000000000001</v>
      </c>
      <c r="C41">
        <v>5</v>
      </c>
      <c r="D4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1"/>
  <sheetViews>
    <sheetView workbookViewId="0">
      <selection activeCell="H2" sqref="H2"/>
    </sheetView>
  </sheetViews>
  <sheetFormatPr defaultRowHeight="15"/>
  <cols>
    <col min="1" max="1" width="9.140625" bestFit="1" customWidth="1"/>
    <col min="2" max="2" width="7" bestFit="1" customWidth="1"/>
    <col min="3" max="3" width="6.5703125" bestFit="1" customWidth="1"/>
    <col min="4" max="4" width="10.28515625" bestFit="1" customWidth="1"/>
    <col min="5" max="5" width="5.28515625" bestFit="1" customWidth="1"/>
    <col min="6" max="6" width="12" bestFit="1" customWidth="1"/>
    <col min="7" max="7" width="17.85546875" customWidth="1"/>
    <col min="8" max="8" width="14.5703125" customWidth="1"/>
    <col min="9" max="9" width="11.7109375" bestFit="1" customWidth="1"/>
  </cols>
  <sheetData>
    <row r="1" spans="1:9" ht="15.75" thickBot="1">
      <c r="A1" s="15"/>
      <c r="B1" s="12" t="s">
        <v>6</v>
      </c>
      <c r="C1" s="13"/>
      <c r="D1" s="14"/>
    </row>
    <row r="2" spans="1:9" ht="15.75" thickBot="1">
      <c r="A2" s="15" t="s">
        <v>5</v>
      </c>
      <c r="B2" s="9" t="s">
        <v>7</v>
      </c>
      <c r="C2" s="10" t="s">
        <v>0</v>
      </c>
      <c r="D2" s="11" t="s">
        <v>2</v>
      </c>
      <c r="G2" s="18" t="s">
        <v>11</v>
      </c>
      <c r="H2" s="19">
        <f>SUM(I6:I41)</f>
        <v>-25.277420750656031</v>
      </c>
    </row>
    <row r="3" spans="1:9" ht="15.75" thickBot="1">
      <c r="A3" s="6">
        <v>1</v>
      </c>
      <c r="B3" s="7">
        <v>0</v>
      </c>
      <c r="C3" s="7">
        <v>0</v>
      </c>
      <c r="D3" s="8">
        <v>0</v>
      </c>
    </row>
    <row r="5" spans="1:9" ht="30.75" thickBot="1">
      <c r="A5" s="17" t="s">
        <v>1</v>
      </c>
      <c r="B5" s="17" t="s">
        <v>7</v>
      </c>
      <c r="C5" s="17" t="s">
        <v>0</v>
      </c>
      <c r="D5" s="17" t="s">
        <v>2</v>
      </c>
      <c r="E5" s="16" t="s">
        <v>8</v>
      </c>
      <c r="F5" s="16" t="s">
        <v>9</v>
      </c>
      <c r="G5" s="16" t="s">
        <v>10</v>
      </c>
      <c r="H5" s="16" t="s">
        <v>12</v>
      </c>
      <c r="I5" s="16" t="s">
        <v>13</v>
      </c>
    </row>
    <row r="6" spans="1:9">
      <c r="A6">
        <v>0</v>
      </c>
      <c r="B6">
        <v>34.261000000000003</v>
      </c>
      <c r="C6">
        <v>12</v>
      </c>
      <c r="D6">
        <v>1</v>
      </c>
      <c r="E6" s="3">
        <f t="shared" ref="E6:E41" si="0">Intercept+StickerCoef*B6+AgeCoef*C6+CityCoef*D6</f>
        <v>1</v>
      </c>
      <c r="F6">
        <f>EXP(E6)</f>
        <v>2.7182818284590451</v>
      </c>
      <c r="G6">
        <f>F6/(1+F6)</f>
        <v>0.7310585786300049</v>
      </c>
      <c r="H6">
        <f>IF(A6=0,G6,1-G6)</f>
        <v>0.7310585786300049</v>
      </c>
      <c r="I6">
        <f>LN(H6)</f>
        <v>-0.31326168751822281</v>
      </c>
    </row>
    <row r="7" spans="1:9">
      <c r="A7">
        <v>0</v>
      </c>
      <c r="B7">
        <v>30.582999999999998</v>
      </c>
      <c r="C7">
        <v>12</v>
      </c>
      <c r="D7">
        <v>1</v>
      </c>
      <c r="E7" s="3">
        <f t="shared" si="0"/>
        <v>1</v>
      </c>
      <c r="F7">
        <f t="shared" ref="F7:F41" si="1">EXP(E7)</f>
        <v>2.7182818284590451</v>
      </c>
      <c r="G7">
        <f t="shared" ref="G7:G41" si="2">F7/(1+F7)</f>
        <v>0.7310585786300049</v>
      </c>
      <c r="H7">
        <f t="shared" ref="H7:H41" si="3">IF(A7=0,G7,1-G7)</f>
        <v>0.7310585786300049</v>
      </c>
      <c r="I7">
        <f t="shared" ref="I7:I41" si="4">LN(H7)</f>
        <v>-0.31326168751822281</v>
      </c>
    </row>
    <row r="8" spans="1:9">
      <c r="A8">
        <v>0</v>
      </c>
      <c r="B8">
        <v>31.521999999999998</v>
      </c>
      <c r="C8">
        <v>9</v>
      </c>
      <c r="D8">
        <v>1</v>
      </c>
      <c r="E8" s="3">
        <f t="shared" si="0"/>
        <v>1</v>
      </c>
      <c r="F8">
        <f t="shared" si="1"/>
        <v>2.7182818284590451</v>
      </c>
      <c r="G8">
        <f t="shared" si="2"/>
        <v>0.7310585786300049</v>
      </c>
      <c r="H8">
        <f t="shared" si="3"/>
        <v>0.7310585786300049</v>
      </c>
      <c r="I8">
        <f t="shared" si="4"/>
        <v>-0.31326168751822281</v>
      </c>
    </row>
    <row r="9" spans="1:9">
      <c r="A9">
        <v>0</v>
      </c>
      <c r="B9">
        <v>30.222000000000001</v>
      </c>
      <c r="C9">
        <v>11</v>
      </c>
      <c r="D9">
        <v>1</v>
      </c>
      <c r="E9" s="3">
        <f t="shared" si="0"/>
        <v>1</v>
      </c>
      <c r="F9">
        <f t="shared" si="1"/>
        <v>2.7182818284590451</v>
      </c>
      <c r="G9">
        <f t="shared" si="2"/>
        <v>0.7310585786300049</v>
      </c>
      <c r="H9">
        <f t="shared" si="3"/>
        <v>0.7310585786300049</v>
      </c>
      <c r="I9">
        <f t="shared" si="4"/>
        <v>-0.31326168751822281</v>
      </c>
    </row>
    <row r="10" spans="1:9">
      <c r="A10">
        <v>0</v>
      </c>
      <c r="B10">
        <v>26.515999999999998</v>
      </c>
      <c r="C10">
        <v>4</v>
      </c>
      <c r="D10">
        <v>1</v>
      </c>
      <c r="E10" s="3">
        <f t="shared" si="0"/>
        <v>1</v>
      </c>
      <c r="F10">
        <f t="shared" si="1"/>
        <v>2.7182818284590451</v>
      </c>
      <c r="G10">
        <f t="shared" si="2"/>
        <v>0.7310585786300049</v>
      </c>
      <c r="H10">
        <f t="shared" si="3"/>
        <v>0.7310585786300049</v>
      </c>
      <c r="I10">
        <f t="shared" si="4"/>
        <v>-0.31326168751822281</v>
      </c>
    </row>
    <row r="11" spans="1:9">
      <c r="A11">
        <v>0</v>
      </c>
      <c r="B11">
        <v>33.954999999999998</v>
      </c>
      <c r="C11">
        <v>9</v>
      </c>
      <c r="D11">
        <v>1</v>
      </c>
      <c r="E11" s="3">
        <f t="shared" si="0"/>
        <v>1</v>
      </c>
      <c r="F11">
        <f t="shared" si="1"/>
        <v>2.7182818284590451</v>
      </c>
      <c r="G11">
        <f t="shared" si="2"/>
        <v>0.7310585786300049</v>
      </c>
      <c r="H11">
        <f t="shared" si="3"/>
        <v>0.7310585786300049</v>
      </c>
      <c r="I11">
        <f t="shared" si="4"/>
        <v>-0.31326168751822281</v>
      </c>
    </row>
    <row r="12" spans="1:9">
      <c r="A12">
        <v>0</v>
      </c>
      <c r="B12">
        <v>25.347000000000001</v>
      </c>
      <c r="C12">
        <v>11</v>
      </c>
      <c r="D12">
        <v>1</v>
      </c>
      <c r="E12" s="3">
        <f t="shared" si="0"/>
        <v>1</v>
      </c>
      <c r="F12">
        <f t="shared" si="1"/>
        <v>2.7182818284590451</v>
      </c>
      <c r="G12">
        <f t="shared" si="2"/>
        <v>0.7310585786300049</v>
      </c>
      <c r="H12">
        <f t="shared" si="3"/>
        <v>0.7310585786300049</v>
      </c>
      <c r="I12">
        <f t="shared" si="4"/>
        <v>-0.31326168751822281</v>
      </c>
    </row>
    <row r="13" spans="1:9">
      <c r="A13">
        <v>0</v>
      </c>
      <c r="B13">
        <v>33.521000000000001</v>
      </c>
      <c r="C13">
        <v>17</v>
      </c>
      <c r="D13">
        <v>1</v>
      </c>
      <c r="E13" s="3">
        <f t="shared" si="0"/>
        <v>1</v>
      </c>
      <c r="F13">
        <f t="shared" si="1"/>
        <v>2.7182818284590451</v>
      </c>
      <c r="G13">
        <f t="shared" si="2"/>
        <v>0.7310585786300049</v>
      </c>
      <c r="H13">
        <f t="shared" si="3"/>
        <v>0.7310585786300049</v>
      </c>
      <c r="I13">
        <f t="shared" si="4"/>
        <v>-0.31326168751822281</v>
      </c>
    </row>
    <row r="14" spans="1:9">
      <c r="A14">
        <v>0</v>
      </c>
      <c r="B14">
        <v>25.6</v>
      </c>
      <c r="C14">
        <v>13</v>
      </c>
      <c r="D14">
        <v>1</v>
      </c>
      <c r="E14" s="3">
        <f t="shared" si="0"/>
        <v>1</v>
      </c>
      <c r="F14">
        <f t="shared" si="1"/>
        <v>2.7182818284590451</v>
      </c>
      <c r="G14">
        <f t="shared" si="2"/>
        <v>0.7310585786300049</v>
      </c>
      <c r="H14">
        <f t="shared" si="3"/>
        <v>0.7310585786300049</v>
      </c>
      <c r="I14">
        <f t="shared" si="4"/>
        <v>-0.31326168751822281</v>
      </c>
    </row>
    <row r="15" spans="1:9">
      <c r="A15">
        <v>0</v>
      </c>
      <c r="B15">
        <v>28.989000000000001</v>
      </c>
      <c r="C15">
        <v>14</v>
      </c>
      <c r="D15">
        <v>0</v>
      </c>
      <c r="E15" s="3">
        <f t="shared" si="0"/>
        <v>1</v>
      </c>
      <c r="F15">
        <f t="shared" si="1"/>
        <v>2.7182818284590451</v>
      </c>
      <c r="G15">
        <f t="shared" si="2"/>
        <v>0.7310585786300049</v>
      </c>
      <c r="H15">
        <f t="shared" si="3"/>
        <v>0.7310585786300049</v>
      </c>
      <c r="I15">
        <f t="shared" si="4"/>
        <v>-0.31326168751822281</v>
      </c>
    </row>
    <row r="16" spans="1:9">
      <c r="A16">
        <v>0</v>
      </c>
      <c r="B16">
        <v>33.753999999999998</v>
      </c>
      <c r="C16">
        <v>14</v>
      </c>
      <c r="D16">
        <v>1</v>
      </c>
      <c r="E16" s="3">
        <f t="shared" si="0"/>
        <v>1</v>
      </c>
      <c r="F16">
        <f t="shared" si="1"/>
        <v>2.7182818284590451</v>
      </c>
      <c r="G16">
        <f t="shared" si="2"/>
        <v>0.7310585786300049</v>
      </c>
      <c r="H16">
        <f t="shared" si="3"/>
        <v>0.7310585786300049</v>
      </c>
      <c r="I16">
        <f t="shared" si="4"/>
        <v>-0.31326168751822281</v>
      </c>
    </row>
    <row r="17" spans="1:9">
      <c r="A17">
        <v>0</v>
      </c>
      <c r="B17">
        <v>28.919</v>
      </c>
      <c r="C17">
        <v>17</v>
      </c>
      <c r="D17">
        <v>1</v>
      </c>
      <c r="E17" s="3">
        <f t="shared" si="0"/>
        <v>1</v>
      </c>
      <c r="F17">
        <f t="shared" si="1"/>
        <v>2.7182818284590451</v>
      </c>
      <c r="G17">
        <f t="shared" si="2"/>
        <v>0.7310585786300049</v>
      </c>
      <c r="H17">
        <f t="shared" si="3"/>
        <v>0.7310585786300049</v>
      </c>
      <c r="I17">
        <f t="shared" si="4"/>
        <v>-0.31326168751822281</v>
      </c>
    </row>
    <row r="18" spans="1:9">
      <c r="A18">
        <v>1</v>
      </c>
      <c r="B18">
        <v>29.164000000000001</v>
      </c>
      <c r="C18">
        <v>11</v>
      </c>
      <c r="D18">
        <v>0</v>
      </c>
      <c r="E18" s="3">
        <f t="shared" si="0"/>
        <v>1</v>
      </c>
      <c r="F18">
        <f t="shared" si="1"/>
        <v>2.7182818284590451</v>
      </c>
      <c r="G18">
        <f t="shared" si="2"/>
        <v>0.7310585786300049</v>
      </c>
      <c r="H18">
        <f t="shared" si="3"/>
        <v>0.2689414213699951</v>
      </c>
      <c r="I18">
        <f t="shared" si="4"/>
        <v>-1.3132616875182228</v>
      </c>
    </row>
    <row r="19" spans="1:9">
      <c r="A19">
        <v>0</v>
      </c>
      <c r="B19">
        <v>33.674999999999997</v>
      </c>
      <c r="C19">
        <v>16</v>
      </c>
      <c r="D19">
        <v>1</v>
      </c>
      <c r="E19" s="3">
        <f t="shared" si="0"/>
        <v>1</v>
      </c>
      <c r="F19">
        <f t="shared" si="1"/>
        <v>2.7182818284590451</v>
      </c>
      <c r="G19">
        <f t="shared" si="2"/>
        <v>0.7310585786300049</v>
      </c>
      <c r="H19">
        <f t="shared" si="3"/>
        <v>0.7310585786300049</v>
      </c>
      <c r="I19">
        <f t="shared" si="4"/>
        <v>-0.31326168751822281</v>
      </c>
    </row>
    <row r="20" spans="1:9">
      <c r="A20">
        <v>1</v>
      </c>
      <c r="B20">
        <v>34.124000000000002</v>
      </c>
      <c r="C20">
        <v>17</v>
      </c>
      <c r="D20">
        <v>1</v>
      </c>
      <c r="E20" s="3">
        <f t="shared" si="0"/>
        <v>1</v>
      </c>
      <c r="F20">
        <f t="shared" si="1"/>
        <v>2.7182818284590451</v>
      </c>
      <c r="G20">
        <f t="shared" si="2"/>
        <v>0.7310585786300049</v>
      </c>
      <c r="H20">
        <f t="shared" si="3"/>
        <v>0.2689414213699951</v>
      </c>
      <c r="I20">
        <f t="shared" si="4"/>
        <v>-1.3132616875182228</v>
      </c>
    </row>
    <row r="21" spans="1:9">
      <c r="A21">
        <v>0</v>
      </c>
      <c r="B21">
        <v>26.465</v>
      </c>
      <c r="C21">
        <v>15</v>
      </c>
      <c r="D21">
        <v>1</v>
      </c>
      <c r="E21" s="3">
        <f t="shared" si="0"/>
        <v>1</v>
      </c>
      <c r="F21">
        <f t="shared" si="1"/>
        <v>2.7182818284590451</v>
      </c>
      <c r="G21">
        <f t="shared" si="2"/>
        <v>0.7310585786300049</v>
      </c>
      <c r="H21">
        <f t="shared" si="3"/>
        <v>0.7310585786300049</v>
      </c>
      <c r="I21">
        <f t="shared" si="4"/>
        <v>-0.31326168751822281</v>
      </c>
    </row>
    <row r="22" spans="1:9">
      <c r="A22">
        <v>0</v>
      </c>
      <c r="B22">
        <v>29.18</v>
      </c>
      <c r="C22">
        <v>6</v>
      </c>
      <c r="D22">
        <v>0</v>
      </c>
      <c r="E22" s="3">
        <f t="shared" si="0"/>
        <v>1</v>
      </c>
      <c r="F22">
        <f t="shared" si="1"/>
        <v>2.7182818284590451</v>
      </c>
      <c r="G22">
        <f t="shared" si="2"/>
        <v>0.7310585786300049</v>
      </c>
      <c r="H22">
        <f t="shared" si="3"/>
        <v>0.7310585786300049</v>
      </c>
      <c r="I22">
        <f t="shared" si="4"/>
        <v>-0.31326168751822281</v>
      </c>
    </row>
    <row r="23" spans="1:9">
      <c r="A23">
        <v>0</v>
      </c>
      <c r="B23">
        <v>34.177999999999997</v>
      </c>
      <c r="C23">
        <v>16</v>
      </c>
      <c r="D23">
        <v>0</v>
      </c>
      <c r="E23" s="3">
        <f t="shared" si="0"/>
        <v>1</v>
      </c>
      <c r="F23">
        <f t="shared" si="1"/>
        <v>2.7182818284590451</v>
      </c>
      <c r="G23">
        <f t="shared" si="2"/>
        <v>0.7310585786300049</v>
      </c>
      <c r="H23">
        <f t="shared" si="3"/>
        <v>0.7310585786300049</v>
      </c>
      <c r="I23">
        <f t="shared" si="4"/>
        <v>-0.31326168751822281</v>
      </c>
    </row>
    <row r="24" spans="1:9">
      <c r="A24">
        <v>0</v>
      </c>
      <c r="B24">
        <v>25.327000000000002</v>
      </c>
      <c r="C24">
        <v>15</v>
      </c>
      <c r="D24">
        <v>1</v>
      </c>
      <c r="E24" s="3">
        <f t="shared" si="0"/>
        <v>1</v>
      </c>
      <c r="F24">
        <f t="shared" si="1"/>
        <v>2.7182818284590451</v>
      </c>
      <c r="G24">
        <f t="shared" si="2"/>
        <v>0.7310585786300049</v>
      </c>
      <c r="H24">
        <f t="shared" si="3"/>
        <v>0.7310585786300049</v>
      </c>
      <c r="I24">
        <f t="shared" si="4"/>
        <v>-0.31326168751822281</v>
      </c>
    </row>
    <row r="25" spans="1:9">
      <c r="A25">
        <v>0</v>
      </c>
      <c r="B25">
        <v>31.486999999999998</v>
      </c>
      <c r="C25">
        <v>18</v>
      </c>
      <c r="D25">
        <v>1</v>
      </c>
      <c r="E25" s="3">
        <f t="shared" si="0"/>
        <v>1</v>
      </c>
      <c r="F25">
        <f t="shared" si="1"/>
        <v>2.7182818284590451</v>
      </c>
      <c r="G25">
        <f t="shared" si="2"/>
        <v>0.7310585786300049</v>
      </c>
      <c r="H25">
        <f t="shared" si="3"/>
        <v>0.7310585786300049</v>
      </c>
      <c r="I25">
        <f t="shared" si="4"/>
        <v>-0.31326168751822281</v>
      </c>
    </row>
    <row r="26" spans="1:9">
      <c r="A26">
        <v>1</v>
      </c>
      <c r="B26">
        <v>27.337</v>
      </c>
      <c r="C26">
        <v>19</v>
      </c>
      <c r="D26">
        <v>0</v>
      </c>
      <c r="E26" s="3">
        <f t="shared" si="0"/>
        <v>1</v>
      </c>
      <c r="F26">
        <f t="shared" si="1"/>
        <v>2.7182818284590451</v>
      </c>
      <c r="G26">
        <f t="shared" si="2"/>
        <v>0.7310585786300049</v>
      </c>
      <c r="H26">
        <f t="shared" si="3"/>
        <v>0.2689414213699951</v>
      </c>
      <c r="I26">
        <f t="shared" si="4"/>
        <v>-1.3132616875182228</v>
      </c>
    </row>
    <row r="27" spans="1:9">
      <c r="A27">
        <v>0</v>
      </c>
      <c r="B27">
        <v>29.082999999999998</v>
      </c>
      <c r="C27">
        <v>13</v>
      </c>
      <c r="D27">
        <v>0</v>
      </c>
      <c r="E27" s="3">
        <f t="shared" si="0"/>
        <v>1</v>
      </c>
      <c r="F27">
        <f t="shared" si="1"/>
        <v>2.7182818284590451</v>
      </c>
      <c r="G27">
        <f t="shared" si="2"/>
        <v>0.7310585786300049</v>
      </c>
      <c r="H27">
        <f t="shared" si="3"/>
        <v>0.7310585786300049</v>
      </c>
      <c r="I27">
        <f t="shared" si="4"/>
        <v>-0.31326168751822281</v>
      </c>
    </row>
    <row r="28" spans="1:9">
      <c r="A28">
        <v>0</v>
      </c>
      <c r="B28">
        <v>34.42</v>
      </c>
      <c r="C28">
        <v>15</v>
      </c>
      <c r="D28">
        <v>0</v>
      </c>
      <c r="E28" s="3">
        <f t="shared" si="0"/>
        <v>1</v>
      </c>
      <c r="F28">
        <f t="shared" si="1"/>
        <v>2.7182818284590451</v>
      </c>
      <c r="G28">
        <f t="shared" si="2"/>
        <v>0.7310585786300049</v>
      </c>
      <c r="H28">
        <f t="shared" si="3"/>
        <v>0.7310585786300049</v>
      </c>
      <c r="I28">
        <f t="shared" si="4"/>
        <v>-0.31326168751822281</v>
      </c>
    </row>
    <row r="29" spans="1:9">
      <c r="A29">
        <v>1</v>
      </c>
      <c r="B29">
        <v>32.561999999999998</v>
      </c>
      <c r="C29">
        <v>13</v>
      </c>
      <c r="D29">
        <v>1</v>
      </c>
      <c r="E29" s="3">
        <f t="shared" si="0"/>
        <v>1</v>
      </c>
      <c r="F29">
        <f t="shared" si="1"/>
        <v>2.7182818284590451</v>
      </c>
      <c r="G29">
        <f t="shared" si="2"/>
        <v>0.7310585786300049</v>
      </c>
      <c r="H29">
        <f t="shared" si="3"/>
        <v>0.2689414213699951</v>
      </c>
      <c r="I29">
        <f t="shared" si="4"/>
        <v>-1.3132616875182228</v>
      </c>
    </row>
    <row r="30" spans="1:9">
      <c r="A30">
        <v>1</v>
      </c>
      <c r="B30">
        <v>31.283000000000001</v>
      </c>
      <c r="C30">
        <v>17</v>
      </c>
      <c r="D30">
        <v>0</v>
      </c>
      <c r="E30" s="3">
        <f t="shared" si="0"/>
        <v>1</v>
      </c>
      <c r="F30">
        <f t="shared" si="1"/>
        <v>2.7182818284590451</v>
      </c>
      <c r="G30">
        <f t="shared" si="2"/>
        <v>0.7310585786300049</v>
      </c>
      <c r="H30">
        <f t="shared" si="3"/>
        <v>0.2689414213699951</v>
      </c>
      <c r="I30">
        <f t="shared" si="4"/>
        <v>-1.3132616875182228</v>
      </c>
    </row>
    <row r="31" spans="1:9">
      <c r="A31">
        <v>1</v>
      </c>
      <c r="B31">
        <v>34.055</v>
      </c>
      <c r="C31">
        <v>21</v>
      </c>
      <c r="D31">
        <v>1</v>
      </c>
      <c r="E31" s="3">
        <f t="shared" si="0"/>
        <v>1</v>
      </c>
      <c r="F31">
        <f t="shared" si="1"/>
        <v>2.7182818284590451</v>
      </c>
      <c r="G31">
        <f t="shared" si="2"/>
        <v>0.7310585786300049</v>
      </c>
      <c r="H31">
        <f t="shared" si="3"/>
        <v>0.2689414213699951</v>
      </c>
      <c r="I31">
        <f t="shared" si="4"/>
        <v>-1.3132616875182228</v>
      </c>
    </row>
    <row r="32" spans="1:9">
      <c r="A32">
        <v>1</v>
      </c>
      <c r="B32">
        <v>30.439</v>
      </c>
      <c r="C32">
        <v>9</v>
      </c>
      <c r="D32">
        <v>0</v>
      </c>
      <c r="E32" s="3">
        <f t="shared" si="0"/>
        <v>1</v>
      </c>
      <c r="F32">
        <f t="shared" si="1"/>
        <v>2.7182818284590451</v>
      </c>
      <c r="G32">
        <f t="shared" si="2"/>
        <v>0.7310585786300049</v>
      </c>
      <c r="H32">
        <f t="shared" si="3"/>
        <v>0.2689414213699951</v>
      </c>
      <c r="I32">
        <f t="shared" si="4"/>
        <v>-1.3132616875182228</v>
      </c>
    </row>
    <row r="33" spans="1:9">
      <c r="A33">
        <v>1</v>
      </c>
      <c r="B33">
        <v>32.372</v>
      </c>
      <c r="C33">
        <v>16</v>
      </c>
      <c r="D33">
        <v>0</v>
      </c>
      <c r="E33" s="3">
        <f t="shared" si="0"/>
        <v>1</v>
      </c>
      <c r="F33">
        <f t="shared" si="1"/>
        <v>2.7182818284590451</v>
      </c>
      <c r="G33">
        <f t="shared" si="2"/>
        <v>0.7310585786300049</v>
      </c>
      <c r="H33">
        <f t="shared" si="3"/>
        <v>0.2689414213699951</v>
      </c>
      <c r="I33">
        <f t="shared" si="4"/>
        <v>-1.3132616875182228</v>
      </c>
    </row>
    <row r="34" spans="1:9">
      <c r="A34">
        <v>0</v>
      </c>
      <c r="B34">
        <v>31.236000000000001</v>
      </c>
      <c r="C34">
        <v>18</v>
      </c>
      <c r="D34">
        <v>0</v>
      </c>
      <c r="E34" s="3">
        <f t="shared" si="0"/>
        <v>1</v>
      </c>
      <c r="F34">
        <f t="shared" si="1"/>
        <v>2.7182818284590451</v>
      </c>
      <c r="G34">
        <f t="shared" si="2"/>
        <v>0.7310585786300049</v>
      </c>
      <c r="H34">
        <f t="shared" si="3"/>
        <v>0.7310585786300049</v>
      </c>
      <c r="I34">
        <f t="shared" si="4"/>
        <v>-0.31326168751822281</v>
      </c>
    </row>
    <row r="35" spans="1:9">
      <c r="A35">
        <v>1</v>
      </c>
      <c r="B35">
        <v>31.007999999999999</v>
      </c>
      <c r="C35">
        <v>13</v>
      </c>
      <c r="D35">
        <v>0</v>
      </c>
      <c r="E35" s="3">
        <f t="shared" si="0"/>
        <v>1</v>
      </c>
      <c r="F35">
        <f t="shared" si="1"/>
        <v>2.7182818284590451</v>
      </c>
      <c r="G35">
        <f t="shared" si="2"/>
        <v>0.7310585786300049</v>
      </c>
      <c r="H35">
        <f t="shared" si="3"/>
        <v>0.2689414213699951</v>
      </c>
      <c r="I35">
        <f t="shared" si="4"/>
        <v>-1.3132616875182228</v>
      </c>
    </row>
    <row r="36" spans="1:9">
      <c r="A36">
        <v>1</v>
      </c>
      <c r="B36">
        <v>33.235999999999997</v>
      </c>
      <c r="C36">
        <v>20</v>
      </c>
      <c r="D36">
        <v>0</v>
      </c>
      <c r="E36" s="3">
        <f t="shared" si="0"/>
        <v>1</v>
      </c>
      <c r="F36">
        <f t="shared" si="1"/>
        <v>2.7182818284590451</v>
      </c>
      <c r="G36">
        <f t="shared" si="2"/>
        <v>0.7310585786300049</v>
      </c>
      <c r="H36">
        <f t="shared" si="3"/>
        <v>0.2689414213699951</v>
      </c>
      <c r="I36">
        <f t="shared" si="4"/>
        <v>-1.3132616875182228</v>
      </c>
    </row>
    <row r="37" spans="1:9">
      <c r="A37">
        <v>1</v>
      </c>
      <c r="B37">
        <v>27.920999999999999</v>
      </c>
      <c r="C37">
        <v>15</v>
      </c>
      <c r="D37">
        <v>0</v>
      </c>
      <c r="E37" s="3">
        <f t="shared" si="0"/>
        <v>1</v>
      </c>
      <c r="F37">
        <f t="shared" si="1"/>
        <v>2.7182818284590451</v>
      </c>
      <c r="G37">
        <f t="shared" si="2"/>
        <v>0.7310585786300049</v>
      </c>
      <c r="H37">
        <f t="shared" si="3"/>
        <v>0.2689414213699951</v>
      </c>
      <c r="I37">
        <f t="shared" si="4"/>
        <v>-1.3132616875182228</v>
      </c>
    </row>
    <row r="38" spans="1:9">
      <c r="A38">
        <v>0</v>
      </c>
      <c r="B38">
        <v>34.478999999999999</v>
      </c>
      <c r="C38">
        <v>8</v>
      </c>
      <c r="D38">
        <v>1</v>
      </c>
      <c r="E38" s="3">
        <f t="shared" si="0"/>
        <v>1</v>
      </c>
      <c r="F38">
        <f t="shared" si="1"/>
        <v>2.7182818284590451</v>
      </c>
      <c r="G38">
        <f t="shared" si="2"/>
        <v>0.7310585786300049</v>
      </c>
      <c r="H38">
        <f t="shared" si="3"/>
        <v>0.7310585786300049</v>
      </c>
      <c r="I38">
        <f t="shared" si="4"/>
        <v>-0.31326168751822281</v>
      </c>
    </row>
    <row r="39" spans="1:9">
      <c r="A39">
        <v>1</v>
      </c>
      <c r="B39">
        <v>34.088999999999999</v>
      </c>
      <c r="C39">
        <v>3</v>
      </c>
      <c r="D39">
        <v>0</v>
      </c>
      <c r="E39" s="3">
        <f t="shared" si="0"/>
        <v>1</v>
      </c>
      <c r="F39">
        <f t="shared" si="1"/>
        <v>2.7182818284590451</v>
      </c>
      <c r="G39">
        <f t="shared" si="2"/>
        <v>0.7310585786300049</v>
      </c>
      <c r="H39">
        <f t="shared" si="3"/>
        <v>0.2689414213699951</v>
      </c>
      <c r="I39">
        <f t="shared" si="4"/>
        <v>-1.3132616875182228</v>
      </c>
    </row>
    <row r="40" spans="1:9">
      <c r="A40">
        <v>1</v>
      </c>
      <c r="B40">
        <v>29.408000000000001</v>
      </c>
      <c r="C40">
        <v>10</v>
      </c>
      <c r="D40">
        <v>1</v>
      </c>
      <c r="E40" s="3">
        <f t="shared" si="0"/>
        <v>1</v>
      </c>
      <c r="F40">
        <f t="shared" si="1"/>
        <v>2.7182818284590451</v>
      </c>
      <c r="G40">
        <f t="shared" si="2"/>
        <v>0.7310585786300049</v>
      </c>
      <c r="H40">
        <f t="shared" si="3"/>
        <v>0.2689414213699951</v>
      </c>
      <c r="I40">
        <f t="shared" si="4"/>
        <v>-1.3132616875182228</v>
      </c>
    </row>
    <row r="41" spans="1:9">
      <c r="A41">
        <v>1</v>
      </c>
      <c r="B41">
        <v>31.062000000000001</v>
      </c>
      <c r="C41">
        <v>5</v>
      </c>
      <c r="D41">
        <v>0</v>
      </c>
      <c r="E41" s="3">
        <f t="shared" si="0"/>
        <v>1</v>
      </c>
      <c r="F41">
        <f t="shared" si="1"/>
        <v>2.7182818284590451</v>
      </c>
      <c r="G41">
        <f t="shared" si="2"/>
        <v>0.7310585786300049</v>
      </c>
      <c r="H41">
        <f t="shared" si="3"/>
        <v>0.2689414213699951</v>
      </c>
      <c r="I41">
        <f t="shared" si="4"/>
        <v>-1.3132616875182228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/>
  <sheetData>
    <row r="1" spans="1:1">
      <c r="A1" s="3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/>
  <sheetData>
    <row r="1" spans="1:1">
      <c r="A1" s="36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1"/>
  <sheetViews>
    <sheetView workbookViewId="0">
      <selection activeCell="H2" sqref="H2"/>
    </sheetView>
  </sheetViews>
  <sheetFormatPr defaultRowHeight="15"/>
  <cols>
    <col min="1" max="1" width="9.140625" bestFit="1" customWidth="1"/>
    <col min="2" max="3" width="7.28515625" bestFit="1" customWidth="1"/>
    <col min="4" max="4" width="6.5703125" bestFit="1" customWidth="1"/>
    <col min="5" max="5" width="9" customWidth="1"/>
    <col min="6" max="6" width="12" bestFit="1" customWidth="1"/>
    <col min="7" max="7" width="17.85546875" customWidth="1"/>
    <col min="8" max="8" width="14.5703125" customWidth="1"/>
    <col min="9" max="9" width="11.7109375" bestFit="1" customWidth="1"/>
  </cols>
  <sheetData>
    <row r="1" spans="1:9" ht="15.75" thickBot="1">
      <c r="A1" s="15"/>
      <c r="B1" s="12" t="s">
        <v>6</v>
      </c>
      <c r="C1" s="13"/>
      <c r="D1" s="14"/>
    </row>
    <row r="2" spans="1:9" ht="15.75" thickBot="1">
      <c r="A2" s="15" t="s">
        <v>5</v>
      </c>
      <c r="B2" s="9" t="s">
        <v>7</v>
      </c>
      <c r="C2" s="10" t="s">
        <v>0</v>
      </c>
      <c r="D2" s="11" t="s">
        <v>2</v>
      </c>
      <c r="G2" s="18" t="s">
        <v>11</v>
      </c>
      <c r="H2" s="19">
        <f>SUM(I6:I41)</f>
        <v>-20.214636764082506</v>
      </c>
    </row>
    <row r="3" spans="1:9" ht="15.75" thickBot="1">
      <c r="A3" s="6">
        <v>3.2517354643556993</v>
      </c>
      <c r="B3" s="7">
        <v>-0.107860967598218</v>
      </c>
      <c r="C3" s="7">
        <v>-3.3234123725510697E-2</v>
      </c>
      <c r="D3" s="8">
        <v>1.9388025850771839</v>
      </c>
    </row>
    <row r="5" spans="1:9" ht="30.75" thickBot="1">
      <c r="A5" s="17" t="s">
        <v>1</v>
      </c>
      <c r="B5" s="17" t="s">
        <v>7</v>
      </c>
      <c r="C5" s="17" t="s">
        <v>0</v>
      </c>
      <c r="D5" s="17" t="s">
        <v>2</v>
      </c>
      <c r="E5" s="16" t="s">
        <v>8</v>
      </c>
      <c r="F5" s="16" t="s">
        <v>9</v>
      </c>
      <c r="G5" s="16" t="s">
        <v>10</v>
      </c>
      <c r="H5" s="16" t="s">
        <v>12</v>
      </c>
      <c r="I5" s="16" t="s">
        <v>13</v>
      </c>
    </row>
    <row r="6" spans="1:9">
      <c r="A6">
        <v>0</v>
      </c>
      <c r="B6">
        <v>34.261000000000003</v>
      </c>
      <c r="C6">
        <v>12</v>
      </c>
      <c r="D6">
        <v>1</v>
      </c>
      <c r="E6" s="3">
        <f t="shared" ref="E6:E41" si="0">Intercept+StickerCoef*B6+AgeCoef*C6+CityCoef*D6</f>
        <v>1.0963039538442076</v>
      </c>
      <c r="F6">
        <f>EXP(E6)</f>
        <v>2.9930829819964533</v>
      </c>
      <c r="G6">
        <f>F6/(1+F6)</f>
        <v>0.74956693749950021</v>
      </c>
      <c r="H6">
        <f>IF(A6=0,G6,1-G6)</f>
        <v>0.74956693749950021</v>
      </c>
      <c r="I6">
        <f>LN(H6)</f>
        <v>-0.28825965588831781</v>
      </c>
    </row>
    <row r="7" spans="1:9">
      <c r="A7">
        <v>0</v>
      </c>
      <c r="B7">
        <v>30.582999999999998</v>
      </c>
      <c r="C7">
        <v>12</v>
      </c>
      <c r="D7">
        <v>1</v>
      </c>
      <c r="E7" s="3">
        <f t="shared" si="0"/>
        <v>1.4930165926704537</v>
      </c>
      <c r="F7">
        <f t="shared" ref="F7:F41" si="1">EXP(E7)</f>
        <v>4.4505006375502125</v>
      </c>
      <c r="G7">
        <f t="shared" ref="G7:G41" si="2">F7/(1+F7)</f>
        <v>0.81653061498411983</v>
      </c>
      <c r="H7">
        <f t="shared" ref="H7:H41" si="3">IF(A7=0,G7,1-G7)</f>
        <v>0.81653061498411983</v>
      </c>
      <c r="I7">
        <f t="shared" ref="I7:I41" si="4">LN(H7)</f>
        <v>-0.20269087188677484</v>
      </c>
    </row>
    <row r="8" spans="1:9">
      <c r="A8">
        <v>0</v>
      </c>
      <c r="B8">
        <v>31.521999999999998</v>
      </c>
      <c r="C8">
        <v>9</v>
      </c>
      <c r="D8">
        <v>1</v>
      </c>
      <c r="E8" s="3">
        <f t="shared" si="0"/>
        <v>1.4914375152722594</v>
      </c>
      <c r="F8">
        <f t="shared" si="1"/>
        <v>4.4434784982926354</v>
      </c>
      <c r="G8">
        <f t="shared" si="2"/>
        <v>0.81629393772499459</v>
      </c>
      <c r="H8">
        <f t="shared" si="3"/>
        <v>0.81629393772499459</v>
      </c>
      <c r="I8">
        <f t="shared" si="4"/>
        <v>-0.20298077108064735</v>
      </c>
    </row>
    <row r="9" spans="1:9">
      <c r="A9">
        <v>0</v>
      </c>
      <c r="B9">
        <v>30.222000000000001</v>
      </c>
      <c r="C9">
        <v>11</v>
      </c>
      <c r="D9">
        <v>1</v>
      </c>
      <c r="E9" s="3">
        <f t="shared" si="0"/>
        <v>1.5651885256989209</v>
      </c>
      <c r="F9">
        <f t="shared" si="1"/>
        <v>4.7835766780283819</v>
      </c>
      <c r="G9">
        <f t="shared" si="2"/>
        <v>0.82709661241304755</v>
      </c>
      <c r="H9">
        <f t="shared" si="3"/>
        <v>0.82709661241304755</v>
      </c>
      <c r="I9">
        <f t="shared" si="4"/>
        <v>-0.18983376803314561</v>
      </c>
    </row>
    <row r="10" spans="1:9">
      <c r="A10">
        <v>0</v>
      </c>
      <c r="B10">
        <v>26.515999999999998</v>
      </c>
      <c r="C10">
        <v>4</v>
      </c>
      <c r="D10">
        <v>1</v>
      </c>
      <c r="E10" s="3">
        <f t="shared" si="0"/>
        <v>2.1975601376964917</v>
      </c>
      <c r="F10">
        <f t="shared" si="1"/>
        <v>9.0030205500025318</v>
      </c>
      <c r="G10">
        <f t="shared" si="2"/>
        <v>0.90003019637905801</v>
      </c>
      <c r="H10">
        <f t="shared" si="3"/>
        <v>0.90003019637905801</v>
      </c>
      <c r="I10">
        <f t="shared" si="4"/>
        <v>-0.1053269646883797</v>
      </c>
    </row>
    <row r="11" spans="1:9">
      <c r="A11">
        <v>0</v>
      </c>
      <c r="B11">
        <v>33.954999999999998</v>
      </c>
      <c r="C11">
        <v>9</v>
      </c>
      <c r="D11">
        <v>1</v>
      </c>
      <c r="E11" s="3">
        <f t="shared" si="0"/>
        <v>1.229011781105795</v>
      </c>
      <c r="F11">
        <f t="shared" si="1"/>
        <v>3.4178502826166723</v>
      </c>
      <c r="G11">
        <f t="shared" si="2"/>
        <v>0.77364556604944412</v>
      </c>
      <c r="H11">
        <f t="shared" si="3"/>
        <v>0.77364556604944412</v>
      </c>
      <c r="I11">
        <f t="shared" si="4"/>
        <v>-0.25664143527280048</v>
      </c>
    </row>
    <row r="12" spans="1:9">
      <c r="A12">
        <v>0</v>
      </c>
      <c r="B12">
        <v>25.347000000000001</v>
      </c>
      <c r="C12">
        <v>11</v>
      </c>
      <c r="D12">
        <v>1</v>
      </c>
      <c r="E12" s="3">
        <f t="shared" si="0"/>
        <v>2.0910107427402336</v>
      </c>
      <c r="F12">
        <f t="shared" si="1"/>
        <v>8.0930910647827705</v>
      </c>
      <c r="G12">
        <f t="shared" si="2"/>
        <v>0.89002639554848784</v>
      </c>
      <c r="H12">
        <f t="shared" si="3"/>
        <v>0.89002639554848784</v>
      </c>
      <c r="I12">
        <f t="shared" si="4"/>
        <v>-0.11650415877608968</v>
      </c>
    </row>
    <row r="13" spans="1:9">
      <c r="A13">
        <v>0</v>
      </c>
      <c r="B13">
        <v>33.521000000000001</v>
      </c>
      <c r="C13">
        <v>17</v>
      </c>
      <c r="D13">
        <v>1</v>
      </c>
      <c r="E13" s="3">
        <f t="shared" si="0"/>
        <v>1.0099504512393356</v>
      </c>
      <c r="F13">
        <f t="shared" si="1"/>
        <v>2.7454649772596222</v>
      </c>
      <c r="G13">
        <f t="shared" si="2"/>
        <v>0.73301045235466278</v>
      </c>
      <c r="H13">
        <f t="shared" si="3"/>
        <v>0.73301045235466278</v>
      </c>
      <c r="I13">
        <f t="shared" si="4"/>
        <v>-0.31059531750457176</v>
      </c>
    </row>
    <row r="14" spans="1:9">
      <c r="A14">
        <v>0</v>
      </c>
      <c r="B14">
        <v>25.6</v>
      </c>
      <c r="C14">
        <v>13</v>
      </c>
      <c r="D14">
        <v>1</v>
      </c>
      <c r="E14" s="3">
        <f t="shared" si="0"/>
        <v>1.9972536704868631</v>
      </c>
      <c r="F14">
        <f t="shared" si="1"/>
        <v>7.3687911559345141</v>
      </c>
      <c r="G14">
        <f t="shared" si="2"/>
        <v>0.88050842930990403</v>
      </c>
      <c r="H14">
        <f t="shared" si="3"/>
        <v>0.88050842930990403</v>
      </c>
      <c r="I14">
        <f t="shared" si="4"/>
        <v>-0.12725577776983302</v>
      </c>
    </row>
    <row r="15" spans="1:9">
      <c r="A15">
        <v>0</v>
      </c>
      <c r="B15">
        <v>28.989000000000001</v>
      </c>
      <c r="C15">
        <v>14</v>
      </c>
      <c r="D15">
        <v>0</v>
      </c>
      <c r="E15" s="3">
        <f t="shared" si="0"/>
        <v>-0.34032385750619221</v>
      </c>
      <c r="F15">
        <f t="shared" si="1"/>
        <v>0.71153984792341596</v>
      </c>
      <c r="G15">
        <f t="shared" si="2"/>
        <v>0.41573081034994064</v>
      </c>
      <c r="H15">
        <f t="shared" si="3"/>
        <v>0.41573081034994064</v>
      </c>
      <c r="I15">
        <f t="shared" si="4"/>
        <v>-0.87771731867924674</v>
      </c>
    </row>
    <row r="16" spans="1:9">
      <c r="A16">
        <v>0</v>
      </c>
      <c r="B16">
        <v>33.753999999999998</v>
      </c>
      <c r="C16">
        <v>14</v>
      </c>
      <c r="D16">
        <v>1</v>
      </c>
      <c r="E16" s="3">
        <f t="shared" si="0"/>
        <v>1.0845212169654832</v>
      </c>
      <c r="F16">
        <f t="shared" si="1"/>
        <v>2.9580232283093988</v>
      </c>
      <c r="G16">
        <f t="shared" si="2"/>
        <v>0.74734862775751498</v>
      </c>
      <c r="H16">
        <f t="shared" si="3"/>
        <v>0.74734862775751498</v>
      </c>
      <c r="I16">
        <f t="shared" si="4"/>
        <v>-0.29122349889635601</v>
      </c>
    </row>
    <row r="17" spans="1:9">
      <c r="A17">
        <v>0</v>
      </c>
      <c r="B17">
        <v>28.919</v>
      </c>
      <c r="C17">
        <v>17</v>
      </c>
      <c r="D17">
        <v>1</v>
      </c>
      <c r="E17" s="3">
        <f t="shared" si="0"/>
        <v>1.5063266241263347</v>
      </c>
      <c r="F17">
        <f t="shared" si="1"/>
        <v>4.5101329144175066</v>
      </c>
      <c r="G17">
        <f t="shared" si="2"/>
        <v>0.81851617455842929</v>
      </c>
      <c r="H17">
        <f t="shared" si="3"/>
        <v>0.81851617455842929</v>
      </c>
      <c r="I17">
        <f t="shared" si="4"/>
        <v>-0.20026212114636971</v>
      </c>
    </row>
    <row r="18" spans="1:9">
      <c r="A18">
        <v>1</v>
      </c>
      <c r="B18">
        <v>29.164000000000001</v>
      </c>
      <c r="C18">
        <v>11</v>
      </c>
      <c r="D18">
        <v>0</v>
      </c>
      <c r="E18" s="3">
        <f t="shared" si="0"/>
        <v>-0.25949715565934867</v>
      </c>
      <c r="F18">
        <f t="shared" si="1"/>
        <v>0.77143940222731311</v>
      </c>
      <c r="G18">
        <f t="shared" si="2"/>
        <v>0.43548732248890165</v>
      </c>
      <c r="H18">
        <f t="shared" si="3"/>
        <v>0.56451267751109835</v>
      </c>
      <c r="I18">
        <f t="shared" si="4"/>
        <v>-0.57179243769756638</v>
      </c>
    </row>
    <row r="19" spans="1:9">
      <c r="A19">
        <v>0</v>
      </c>
      <c r="B19">
        <v>33.674999999999997</v>
      </c>
      <c r="C19">
        <v>16</v>
      </c>
      <c r="D19">
        <v>1</v>
      </c>
      <c r="E19" s="3">
        <f t="shared" si="0"/>
        <v>1.0265739859547212</v>
      </c>
      <c r="F19">
        <f t="shared" si="1"/>
        <v>2.7914857639067567</v>
      </c>
      <c r="G19">
        <f t="shared" si="2"/>
        <v>0.7362511526432326</v>
      </c>
      <c r="H19">
        <f t="shared" si="3"/>
        <v>0.7362511526432326</v>
      </c>
      <c r="I19">
        <f t="shared" si="4"/>
        <v>-0.30618397845799716</v>
      </c>
    </row>
    <row r="20" spans="1:9">
      <c r="A20">
        <v>1</v>
      </c>
      <c r="B20">
        <v>34.124000000000002</v>
      </c>
      <c r="C20">
        <v>17</v>
      </c>
      <c r="D20">
        <v>1</v>
      </c>
      <c r="E20" s="3">
        <f t="shared" si="0"/>
        <v>0.94491028777760988</v>
      </c>
      <c r="F20">
        <f t="shared" si="1"/>
        <v>2.5725825761353933</v>
      </c>
      <c r="G20">
        <f t="shared" si="2"/>
        <v>0.72009044474438988</v>
      </c>
      <c r="H20">
        <f t="shared" si="3"/>
        <v>0.27990955525561012</v>
      </c>
      <c r="I20">
        <f t="shared" si="4"/>
        <v>-1.2732887449383474</v>
      </c>
    </row>
    <row r="21" spans="1:9">
      <c r="A21">
        <v>0</v>
      </c>
      <c r="B21">
        <v>26.465</v>
      </c>
      <c r="C21">
        <v>15</v>
      </c>
      <c r="D21">
        <v>1</v>
      </c>
      <c r="E21" s="3">
        <f t="shared" si="0"/>
        <v>1.8374856860633835</v>
      </c>
      <c r="F21">
        <f t="shared" si="1"/>
        <v>6.2807266731022313</v>
      </c>
      <c r="G21">
        <f t="shared" si="2"/>
        <v>0.86265107249604911</v>
      </c>
      <c r="H21">
        <f t="shared" si="3"/>
        <v>0.86265107249604911</v>
      </c>
      <c r="I21">
        <f t="shared" si="4"/>
        <v>-0.14774498889757556</v>
      </c>
    </row>
    <row r="22" spans="1:9">
      <c r="A22">
        <v>0</v>
      </c>
      <c r="B22">
        <v>29.18</v>
      </c>
      <c r="C22">
        <v>6</v>
      </c>
      <c r="D22">
        <v>0</v>
      </c>
      <c r="E22" s="3">
        <f t="shared" si="0"/>
        <v>-9.5052312513366127E-2</v>
      </c>
      <c r="F22">
        <f t="shared" si="1"/>
        <v>0.90932536412871512</v>
      </c>
      <c r="G22">
        <f t="shared" si="2"/>
        <v>0.47625479722449959</v>
      </c>
      <c r="H22">
        <f t="shared" si="3"/>
        <v>0.47625479722449959</v>
      </c>
      <c r="I22">
        <f t="shared" si="4"/>
        <v>-0.74180227967962264</v>
      </c>
    </row>
    <row r="23" spans="1:9">
      <c r="A23">
        <v>0</v>
      </c>
      <c r="B23">
        <v>34.177999999999997</v>
      </c>
      <c r="C23">
        <v>16</v>
      </c>
      <c r="D23">
        <v>0</v>
      </c>
      <c r="E23" s="3">
        <f t="shared" si="0"/>
        <v>-0.96648266582436659</v>
      </c>
      <c r="F23">
        <f t="shared" si="1"/>
        <v>0.3804187475198364</v>
      </c>
      <c r="G23">
        <f t="shared" si="2"/>
        <v>0.27558213636501616</v>
      </c>
      <c r="H23">
        <f t="shared" si="3"/>
        <v>0.27558213636501616</v>
      </c>
      <c r="I23">
        <f t="shared" si="4"/>
        <v>-1.2888695591965695</v>
      </c>
    </row>
    <row r="24" spans="1:9">
      <c r="A24">
        <v>0</v>
      </c>
      <c r="B24">
        <v>25.327000000000002</v>
      </c>
      <c r="C24">
        <v>15</v>
      </c>
      <c r="D24">
        <v>1</v>
      </c>
      <c r="E24" s="3">
        <f t="shared" si="0"/>
        <v>1.9602314671901553</v>
      </c>
      <c r="F24">
        <f t="shared" si="1"/>
        <v>7.1009705166396087</v>
      </c>
      <c r="G24">
        <f t="shared" si="2"/>
        <v>0.87655800031045983</v>
      </c>
      <c r="H24">
        <f t="shared" si="3"/>
        <v>0.87655800031045983</v>
      </c>
      <c r="I24">
        <f t="shared" si="4"/>
        <v>-0.13175240417985765</v>
      </c>
    </row>
    <row r="25" spans="1:9">
      <c r="A25">
        <v>0</v>
      </c>
      <c r="B25">
        <v>31.486999999999998</v>
      </c>
      <c r="C25">
        <v>18</v>
      </c>
      <c r="D25">
        <v>1</v>
      </c>
      <c r="E25" s="3">
        <f t="shared" si="0"/>
        <v>1.1961055356086006</v>
      </c>
      <c r="F25">
        <f t="shared" si="1"/>
        <v>3.3072119908151842</v>
      </c>
      <c r="G25">
        <f t="shared" si="2"/>
        <v>0.76783125554710863</v>
      </c>
      <c r="H25">
        <f t="shared" si="3"/>
        <v>0.76783125554710863</v>
      </c>
      <c r="I25">
        <f t="shared" si="4"/>
        <v>-0.26418528931599766</v>
      </c>
    </row>
    <row r="26" spans="1:9">
      <c r="A26">
        <v>1</v>
      </c>
      <c r="B26">
        <v>27.337</v>
      </c>
      <c r="C26">
        <v>19</v>
      </c>
      <c r="D26">
        <v>0</v>
      </c>
      <c r="E26" s="3">
        <f t="shared" si="0"/>
        <v>-0.32830815766148946</v>
      </c>
      <c r="F26">
        <f t="shared" si="1"/>
        <v>0.72014106852146076</v>
      </c>
      <c r="G26">
        <f t="shared" si="2"/>
        <v>0.41865233131167234</v>
      </c>
      <c r="H26">
        <f t="shared" si="3"/>
        <v>0.58134766868832766</v>
      </c>
      <c r="I26">
        <f t="shared" si="4"/>
        <v>-0.54240630404443024</v>
      </c>
    </row>
    <row r="27" spans="1:9">
      <c r="A27">
        <v>0</v>
      </c>
      <c r="B27">
        <v>29.082999999999998</v>
      </c>
      <c r="C27">
        <v>13</v>
      </c>
      <c r="D27">
        <v>0</v>
      </c>
      <c r="E27" s="3">
        <f t="shared" si="0"/>
        <v>-0.3172286647349139</v>
      </c>
      <c r="F27">
        <f t="shared" si="1"/>
        <v>0.72816423060651936</v>
      </c>
      <c r="G27">
        <f t="shared" si="2"/>
        <v>0.42135129156733075</v>
      </c>
      <c r="H27">
        <f t="shared" si="3"/>
        <v>0.42135129156733075</v>
      </c>
      <c r="I27">
        <f t="shared" si="4"/>
        <v>-0.86428837146093562</v>
      </c>
    </row>
    <row r="28" spans="1:9">
      <c r="A28">
        <v>0</v>
      </c>
      <c r="B28">
        <v>34.42</v>
      </c>
      <c r="C28">
        <v>15</v>
      </c>
      <c r="D28">
        <v>0</v>
      </c>
      <c r="E28" s="3">
        <f t="shared" si="0"/>
        <v>-0.95935089625762515</v>
      </c>
      <c r="F28">
        <f t="shared" si="1"/>
        <v>0.38314150386099793</v>
      </c>
      <c r="G28">
        <f t="shared" si="2"/>
        <v>0.27700817507931758</v>
      </c>
      <c r="H28">
        <f t="shared" si="3"/>
        <v>0.27700817507931758</v>
      </c>
      <c r="I28">
        <f t="shared" si="4"/>
        <v>-1.2837082603085721</v>
      </c>
    </row>
    <row r="29" spans="1:9">
      <c r="A29">
        <v>1</v>
      </c>
      <c r="B29">
        <v>32.561999999999998</v>
      </c>
      <c r="C29">
        <v>13</v>
      </c>
      <c r="D29">
        <v>1</v>
      </c>
      <c r="E29" s="3">
        <f t="shared" si="0"/>
        <v>1.2463256140680699</v>
      </c>
      <c r="F29">
        <f t="shared" si="1"/>
        <v>3.4775416233250471</v>
      </c>
      <c r="G29">
        <f t="shared" si="2"/>
        <v>0.7766631593572112</v>
      </c>
      <c r="H29">
        <f t="shared" si="3"/>
        <v>0.2233368406427888</v>
      </c>
      <c r="I29">
        <f t="shared" si="4"/>
        <v>-1.4990741510178511</v>
      </c>
    </row>
    <row r="30" spans="1:9">
      <c r="A30">
        <v>1</v>
      </c>
      <c r="B30">
        <v>31.283000000000001</v>
      </c>
      <c r="C30">
        <v>17</v>
      </c>
      <c r="D30">
        <v>0</v>
      </c>
      <c r="E30" s="3">
        <f t="shared" si="0"/>
        <v>-0.6874592883530366</v>
      </c>
      <c r="F30">
        <f t="shared" si="1"/>
        <v>0.50285204948933715</v>
      </c>
      <c r="G30">
        <f t="shared" si="2"/>
        <v>0.33459850532872093</v>
      </c>
      <c r="H30">
        <f t="shared" si="3"/>
        <v>0.66540149467127907</v>
      </c>
      <c r="I30">
        <f t="shared" si="4"/>
        <v>-0.40736466912544278</v>
      </c>
    </row>
    <row r="31" spans="1:9">
      <c r="A31">
        <v>1</v>
      </c>
      <c r="B31">
        <v>34.055</v>
      </c>
      <c r="C31">
        <v>21</v>
      </c>
      <c r="D31">
        <v>1</v>
      </c>
      <c r="E31" s="3">
        <f t="shared" si="0"/>
        <v>0.81941619963984458</v>
      </c>
      <c r="F31">
        <f t="shared" si="1"/>
        <v>2.2691747057533629</v>
      </c>
      <c r="G31">
        <f t="shared" si="2"/>
        <v>0.69411240144489139</v>
      </c>
      <c r="H31">
        <f t="shared" si="3"/>
        <v>0.30588759855510861</v>
      </c>
      <c r="I31">
        <f t="shared" si="4"/>
        <v>-1.1845375694934084</v>
      </c>
    </row>
    <row r="32" spans="1:9">
      <c r="A32">
        <v>1</v>
      </c>
      <c r="B32">
        <v>30.439</v>
      </c>
      <c r="C32">
        <v>9</v>
      </c>
      <c r="D32">
        <v>0</v>
      </c>
      <c r="E32" s="3">
        <f t="shared" si="0"/>
        <v>-0.3305516418960549</v>
      </c>
      <c r="F32">
        <f t="shared" si="1"/>
        <v>0.71852725434778808</v>
      </c>
      <c r="G32">
        <f t="shared" si="2"/>
        <v>0.41810640624403833</v>
      </c>
      <c r="H32">
        <f t="shared" si="3"/>
        <v>0.58189359375596172</v>
      </c>
      <c r="I32">
        <f t="shared" si="4"/>
        <v>-0.54146767656388861</v>
      </c>
    </row>
    <row r="33" spans="1:9">
      <c r="A33">
        <v>1</v>
      </c>
      <c r="B33">
        <v>32.372</v>
      </c>
      <c r="C33">
        <v>16</v>
      </c>
      <c r="D33">
        <v>0</v>
      </c>
      <c r="E33" s="3">
        <f t="shared" si="0"/>
        <v>-0.77168575834198516</v>
      </c>
      <c r="F33">
        <f t="shared" si="1"/>
        <v>0.46223319769026189</v>
      </c>
      <c r="G33">
        <f t="shared" si="2"/>
        <v>0.31611455574966002</v>
      </c>
      <c r="H33">
        <f t="shared" si="3"/>
        <v>0.68388544425033992</v>
      </c>
      <c r="I33">
        <f t="shared" si="4"/>
        <v>-0.37996485455195794</v>
      </c>
    </row>
    <row r="34" spans="1:9">
      <c r="A34">
        <v>0</v>
      </c>
      <c r="B34">
        <v>31.236000000000001</v>
      </c>
      <c r="C34">
        <v>18</v>
      </c>
      <c r="D34">
        <v>0</v>
      </c>
      <c r="E34" s="3">
        <f t="shared" si="0"/>
        <v>-0.71562394660143114</v>
      </c>
      <c r="F34">
        <f t="shared" si="1"/>
        <v>0.4888869772444619</v>
      </c>
      <c r="G34">
        <f t="shared" si="2"/>
        <v>0.32835734660616284</v>
      </c>
      <c r="H34">
        <f t="shared" si="3"/>
        <v>0.32835734660616284</v>
      </c>
      <c r="I34">
        <f t="shared" si="4"/>
        <v>-1.1136527922809665</v>
      </c>
    </row>
    <row r="35" spans="1:9">
      <c r="A35">
        <v>1</v>
      </c>
      <c r="B35">
        <v>31.007999999999999</v>
      </c>
      <c r="C35">
        <v>13</v>
      </c>
      <c r="D35">
        <v>0</v>
      </c>
      <c r="E35" s="3">
        <f t="shared" si="0"/>
        <v>-0.52486102736148377</v>
      </c>
      <c r="F35">
        <f t="shared" si="1"/>
        <v>0.59163758008936518</v>
      </c>
      <c r="G35">
        <f t="shared" si="2"/>
        <v>0.37171626725233936</v>
      </c>
      <c r="H35">
        <f t="shared" si="3"/>
        <v>0.62828373274766069</v>
      </c>
      <c r="I35">
        <f t="shared" si="4"/>
        <v>-0.46476341080820283</v>
      </c>
    </row>
    <row r="36" spans="1:9">
      <c r="A36">
        <v>1</v>
      </c>
      <c r="B36">
        <v>33.235999999999997</v>
      </c>
      <c r="C36">
        <v>20</v>
      </c>
      <c r="D36">
        <v>0</v>
      </c>
      <c r="E36" s="3">
        <f t="shared" si="0"/>
        <v>-0.99781412924888824</v>
      </c>
      <c r="F36">
        <f t="shared" si="1"/>
        <v>0.36868445759222573</v>
      </c>
      <c r="G36">
        <f t="shared" si="2"/>
        <v>0.26937140664314352</v>
      </c>
      <c r="H36">
        <f t="shared" si="3"/>
        <v>0.73062859335685648</v>
      </c>
      <c r="I36">
        <f t="shared" si="4"/>
        <v>-0.31385002857202987</v>
      </c>
    </row>
    <row r="37" spans="1:9">
      <c r="A37">
        <v>1</v>
      </c>
      <c r="B37">
        <v>27.920999999999999</v>
      </c>
      <c r="C37">
        <v>15</v>
      </c>
      <c r="D37">
        <v>0</v>
      </c>
      <c r="E37" s="3">
        <f t="shared" si="0"/>
        <v>-0.25836246783680616</v>
      </c>
      <c r="F37">
        <f t="shared" si="1"/>
        <v>0.7723152419312016</v>
      </c>
      <c r="G37">
        <f t="shared" si="2"/>
        <v>0.43576629239482761</v>
      </c>
      <c r="H37">
        <f t="shared" si="3"/>
        <v>0.56423370760517244</v>
      </c>
      <c r="I37">
        <f t="shared" si="4"/>
        <v>-0.57228673812729014</v>
      </c>
    </row>
    <row r="38" spans="1:9">
      <c r="A38">
        <v>0</v>
      </c>
      <c r="B38">
        <v>34.478999999999999</v>
      </c>
      <c r="C38">
        <v>8</v>
      </c>
      <c r="D38">
        <v>1</v>
      </c>
      <c r="E38" s="3">
        <f t="shared" si="0"/>
        <v>1.2057267578098392</v>
      </c>
      <c r="F38">
        <f t="shared" si="1"/>
        <v>3.3391849752000202</v>
      </c>
      <c r="G38">
        <f t="shared" si="2"/>
        <v>0.76954197488345066</v>
      </c>
      <c r="H38">
        <f t="shared" si="3"/>
        <v>0.76954197488345066</v>
      </c>
      <c r="I38">
        <f t="shared" si="4"/>
        <v>-0.26195977893430911</v>
      </c>
    </row>
    <row r="39" spans="1:9">
      <c r="A39">
        <v>1</v>
      </c>
      <c r="B39">
        <v>34.088999999999999</v>
      </c>
      <c r="C39">
        <v>3</v>
      </c>
      <c r="D39">
        <v>0</v>
      </c>
      <c r="E39" s="3">
        <f t="shared" si="0"/>
        <v>-0.52483943127648636</v>
      </c>
      <c r="F39">
        <f t="shared" si="1"/>
        <v>0.59165035728280069</v>
      </c>
      <c r="G39">
        <f t="shared" si="2"/>
        <v>0.37172131088692217</v>
      </c>
      <c r="H39">
        <f t="shared" si="3"/>
        <v>0.62827868911307783</v>
      </c>
      <c r="I39">
        <f t="shared" si="4"/>
        <v>-0.46477143847876684</v>
      </c>
    </row>
    <row r="40" spans="1:9">
      <c r="A40">
        <v>1</v>
      </c>
      <c r="B40">
        <v>29.408000000000001</v>
      </c>
      <c r="C40">
        <v>10</v>
      </c>
      <c r="D40">
        <v>1</v>
      </c>
      <c r="E40" s="3">
        <f t="shared" si="0"/>
        <v>1.6862214770493811</v>
      </c>
      <c r="F40">
        <f t="shared" si="1"/>
        <v>5.3990417118267633</v>
      </c>
      <c r="G40">
        <f t="shared" si="2"/>
        <v>0.84372660078902262</v>
      </c>
      <c r="H40">
        <f t="shared" si="3"/>
        <v>0.15627339921097738</v>
      </c>
      <c r="I40">
        <f t="shared" si="4"/>
        <v>-1.8561482466275241</v>
      </c>
    </row>
    <row r="41" spans="1:9">
      <c r="A41">
        <v>1</v>
      </c>
      <c r="B41">
        <v>31.062000000000001</v>
      </c>
      <c r="C41">
        <v>5</v>
      </c>
      <c r="D41">
        <v>0</v>
      </c>
      <c r="E41" s="3">
        <f t="shared" si="0"/>
        <v>-0.26481252980770192</v>
      </c>
      <c r="F41">
        <f t="shared" si="1"/>
        <v>0.76734979170542694</v>
      </c>
      <c r="G41">
        <f t="shared" si="2"/>
        <v>0.43418105193820344</v>
      </c>
      <c r="H41">
        <f t="shared" si="3"/>
        <v>0.56581894806179656</v>
      </c>
      <c r="I41">
        <f t="shared" si="4"/>
        <v>-0.56948113170087022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1"/>
  <sheetViews>
    <sheetView workbookViewId="0">
      <selection activeCell="H3" sqref="H3"/>
    </sheetView>
  </sheetViews>
  <sheetFormatPr defaultRowHeight="15"/>
  <cols>
    <col min="1" max="1" width="9.28515625" customWidth="1"/>
    <col min="2" max="3" width="7.28515625" bestFit="1" customWidth="1"/>
    <col min="4" max="4" width="6.5703125" bestFit="1" customWidth="1"/>
    <col min="6" max="6" width="12" bestFit="1" customWidth="1"/>
    <col min="7" max="7" width="15.42578125" bestFit="1" customWidth="1"/>
    <col min="8" max="8" width="14.140625" bestFit="1" customWidth="1"/>
    <col min="9" max="9" width="12.7109375" bestFit="1" customWidth="1"/>
    <col min="11" max="11" width="26.7109375" bestFit="1" customWidth="1"/>
    <col min="14" max="14" width="14.42578125" customWidth="1"/>
  </cols>
  <sheetData>
    <row r="1" spans="1:9" ht="15.75" thickBot="1">
      <c r="A1" s="15"/>
      <c r="B1" s="12" t="s">
        <v>6</v>
      </c>
      <c r="C1" s="13"/>
      <c r="D1" s="14"/>
    </row>
    <row r="2" spans="1:9" ht="15.75" thickBot="1">
      <c r="A2" s="15" t="s">
        <v>5</v>
      </c>
      <c r="B2" s="9" t="s">
        <v>7</v>
      </c>
      <c r="C2" s="10" t="s">
        <v>0</v>
      </c>
      <c r="D2" s="11" t="s">
        <v>2</v>
      </c>
      <c r="G2" s="18" t="s">
        <v>36</v>
      </c>
      <c r="H2" s="19">
        <f>SUM(I6:I41)</f>
        <v>-20.214636764082506</v>
      </c>
    </row>
    <row r="3" spans="1:9" ht="15.75" thickBot="1">
      <c r="A3" s="6">
        <v>3.2517354643556993</v>
      </c>
      <c r="B3" s="7">
        <v>-0.107860967598218</v>
      </c>
      <c r="C3" s="7">
        <v>-3.3234123725510697E-2</v>
      </c>
      <c r="D3" s="8">
        <v>1.9388025850771839</v>
      </c>
      <c r="G3" s="25" t="s">
        <v>37</v>
      </c>
      <c r="H3" s="19">
        <f>-2*H2</f>
        <v>40.429273528165012</v>
      </c>
    </row>
    <row r="5" spans="1:9" ht="30.75" thickBot="1">
      <c r="A5" s="17" t="s">
        <v>1</v>
      </c>
      <c r="B5" s="17" t="s">
        <v>7</v>
      </c>
      <c r="C5" s="17" t="s">
        <v>0</v>
      </c>
      <c r="D5" s="17" t="s">
        <v>2</v>
      </c>
      <c r="E5" s="16" t="s">
        <v>8</v>
      </c>
      <c r="F5" s="16" t="s">
        <v>9</v>
      </c>
      <c r="G5" s="16" t="s">
        <v>10</v>
      </c>
      <c r="H5" s="16" t="s">
        <v>12</v>
      </c>
      <c r="I5" s="16" t="s">
        <v>13</v>
      </c>
    </row>
    <row r="6" spans="1:9">
      <c r="A6">
        <v>0</v>
      </c>
      <c r="B6">
        <v>34.261000000000003</v>
      </c>
      <c r="C6">
        <v>12</v>
      </c>
      <c r="D6">
        <v>1</v>
      </c>
      <c r="E6" s="3">
        <f t="shared" ref="E6:E41" si="0">Intercept+StickerCoef*B6+AgeCoef*C6+CityCoef*D6</f>
        <v>1.0963039538442076</v>
      </c>
      <c r="F6">
        <f>EXP(E6)</f>
        <v>2.9930829819964533</v>
      </c>
      <c r="G6">
        <f>F6/(1+F6)</f>
        <v>0.74956693749950021</v>
      </c>
      <c r="H6">
        <f>IF(A6=0,G6,1-G6)</f>
        <v>0.74956693749950021</v>
      </c>
      <c r="I6">
        <f>LN(H6)</f>
        <v>-0.28825965588831781</v>
      </c>
    </row>
    <row r="7" spans="1:9">
      <c r="A7">
        <v>0</v>
      </c>
      <c r="B7">
        <v>30.582999999999998</v>
      </c>
      <c r="C7">
        <v>12</v>
      </c>
      <c r="D7">
        <v>1</v>
      </c>
      <c r="E7" s="3">
        <f t="shared" si="0"/>
        <v>1.4930165926704537</v>
      </c>
      <c r="F7">
        <f t="shared" ref="F7:F41" si="1">EXP(E7)</f>
        <v>4.4505006375502125</v>
      </c>
      <c r="G7">
        <f t="shared" ref="G7:G41" si="2">F7/(1+F7)</f>
        <v>0.81653061498411983</v>
      </c>
      <c r="H7">
        <f t="shared" ref="H7:H41" si="3">IF(A7=0,G7,1-G7)</f>
        <v>0.81653061498411983</v>
      </c>
      <c r="I7">
        <f t="shared" ref="I7:I41" si="4">LN(H7)</f>
        <v>-0.20269087188677484</v>
      </c>
    </row>
    <row r="8" spans="1:9">
      <c r="A8">
        <v>0</v>
      </c>
      <c r="B8">
        <v>31.521999999999998</v>
      </c>
      <c r="C8">
        <v>9</v>
      </c>
      <c r="D8">
        <v>1</v>
      </c>
      <c r="E8" s="3">
        <f t="shared" si="0"/>
        <v>1.4914375152722594</v>
      </c>
      <c r="F8">
        <f t="shared" si="1"/>
        <v>4.4434784982926354</v>
      </c>
      <c r="G8">
        <f t="shared" si="2"/>
        <v>0.81629393772499459</v>
      </c>
      <c r="H8">
        <f t="shared" si="3"/>
        <v>0.81629393772499459</v>
      </c>
      <c r="I8">
        <f t="shared" si="4"/>
        <v>-0.20298077108064735</v>
      </c>
    </row>
    <row r="9" spans="1:9">
      <c r="A9">
        <v>0</v>
      </c>
      <c r="B9">
        <v>30.222000000000001</v>
      </c>
      <c r="C9">
        <v>11</v>
      </c>
      <c r="D9">
        <v>1</v>
      </c>
      <c r="E9" s="3">
        <f t="shared" si="0"/>
        <v>1.5651885256989209</v>
      </c>
      <c r="F9">
        <f t="shared" si="1"/>
        <v>4.7835766780283819</v>
      </c>
      <c r="G9">
        <f t="shared" si="2"/>
        <v>0.82709661241304755</v>
      </c>
      <c r="H9">
        <f t="shared" si="3"/>
        <v>0.82709661241304755</v>
      </c>
      <c r="I9">
        <f t="shared" si="4"/>
        <v>-0.18983376803314561</v>
      </c>
    </row>
    <row r="10" spans="1:9">
      <c r="A10">
        <v>0</v>
      </c>
      <c r="B10">
        <v>26.515999999999998</v>
      </c>
      <c r="C10">
        <v>4</v>
      </c>
      <c r="D10">
        <v>1</v>
      </c>
      <c r="E10" s="3">
        <f t="shared" si="0"/>
        <v>2.1975601376964917</v>
      </c>
      <c r="F10">
        <f t="shared" si="1"/>
        <v>9.0030205500025318</v>
      </c>
      <c r="G10">
        <f t="shared" si="2"/>
        <v>0.90003019637905801</v>
      </c>
      <c r="H10">
        <f t="shared" si="3"/>
        <v>0.90003019637905801</v>
      </c>
      <c r="I10">
        <f t="shared" si="4"/>
        <v>-0.1053269646883797</v>
      </c>
    </row>
    <row r="11" spans="1:9">
      <c r="A11">
        <v>0</v>
      </c>
      <c r="B11">
        <v>33.954999999999998</v>
      </c>
      <c r="C11">
        <v>9</v>
      </c>
      <c r="D11">
        <v>1</v>
      </c>
      <c r="E11" s="3">
        <f t="shared" si="0"/>
        <v>1.229011781105795</v>
      </c>
      <c r="F11">
        <f t="shared" si="1"/>
        <v>3.4178502826166723</v>
      </c>
      <c r="G11">
        <f t="shared" si="2"/>
        <v>0.77364556604944412</v>
      </c>
      <c r="H11">
        <f t="shared" si="3"/>
        <v>0.77364556604944412</v>
      </c>
      <c r="I11">
        <f t="shared" si="4"/>
        <v>-0.25664143527280048</v>
      </c>
    </row>
    <row r="12" spans="1:9">
      <c r="A12">
        <v>0</v>
      </c>
      <c r="B12">
        <v>25.347000000000001</v>
      </c>
      <c r="C12">
        <v>11</v>
      </c>
      <c r="D12">
        <v>1</v>
      </c>
      <c r="E12" s="3">
        <f t="shared" si="0"/>
        <v>2.0910107427402336</v>
      </c>
      <c r="F12">
        <f t="shared" si="1"/>
        <v>8.0930910647827705</v>
      </c>
      <c r="G12">
        <f t="shared" si="2"/>
        <v>0.89002639554848784</v>
      </c>
      <c r="H12">
        <f t="shared" si="3"/>
        <v>0.89002639554848784</v>
      </c>
      <c r="I12">
        <f t="shared" si="4"/>
        <v>-0.11650415877608968</v>
      </c>
    </row>
    <row r="13" spans="1:9">
      <c r="A13">
        <v>0</v>
      </c>
      <c r="B13">
        <v>33.521000000000001</v>
      </c>
      <c r="C13">
        <v>17</v>
      </c>
      <c r="D13">
        <v>1</v>
      </c>
      <c r="E13" s="3">
        <f t="shared" si="0"/>
        <v>1.0099504512393356</v>
      </c>
      <c r="F13">
        <f t="shared" si="1"/>
        <v>2.7454649772596222</v>
      </c>
      <c r="G13">
        <f t="shared" si="2"/>
        <v>0.73301045235466278</v>
      </c>
      <c r="H13">
        <f t="shared" si="3"/>
        <v>0.73301045235466278</v>
      </c>
      <c r="I13">
        <f t="shared" si="4"/>
        <v>-0.31059531750457176</v>
      </c>
    </row>
    <row r="14" spans="1:9">
      <c r="A14">
        <v>0</v>
      </c>
      <c r="B14">
        <v>25.6</v>
      </c>
      <c r="C14">
        <v>13</v>
      </c>
      <c r="D14">
        <v>1</v>
      </c>
      <c r="E14" s="3">
        <f t="shared" si="0"/>
        <v>1.9972536704868631</v>
      </c>
      <c r="F14">
        <f t="shared" si="1"/>
        <v>7.3687911559345141</v>
      </c>
      <c r="G14">
        <f t="shared" si="2"/>
        <v>0.88050842930990403</v>
      </c>
      <c r="H14">
        <f t="shared" si="3"/>
        <v>0.88050842930990403</v>
      </c>
      <c r="I14">
        <f t="shared" si="4"/>
        <v>-0.12725577776983302</v>
      </c>
    </row>
    <row r="15" spans="1:9">
      <c r="A15">
        <v>0</v>
      </c>
      <c r="B15">
        <v>28.989000000000001</v>
      </c>
      <c r="C15">
        <v>14</v>
      </c>
      <c r="D15">
        <v>0</v>
      </c>
      <c r="E15" s="3">
        <f t="shared" si="0"/>
        <v>-0.34032385750619221</v>
      </c>
      <c r="F15">
        <f t="shared" si="1"/>
        <v>0.71153984792341596</v>
      </c>
      <c r="G15">
        <f t="shared" si="2"/>
        <v>0.41573081034994064</v>
      </c>
      <c r="H15">
        <f t="shared" si="3"/>
        <v>0.41573081034994064</v>
      </c>
      <c r="I15">
        <f t="shared" si="4"/>
        <v>-0.87771731867924674</v>
      </c>
    </row>
    <row r="16" spans="1:9">
      <c r="A16">
        <v>0</v>
      </c>
      <c r="B16">
        <v>33.753999999999998</v>
      </c>
      <c r="C16">
        <v>14</v>
      </c>
      <c r="D16">
        <v>1</v>
      </c>
      <c r="E16" s="3">
        <f t="shared" si="0"/>
        <v>1.0845212169654832</v>
      </c>
      <c r="F16">
        <f t="shared" si="1"/>
        <v>2.9580232283093988</v>
      </c>
      <c r="G16">
        <f t="shared" si="2"/>
        <v>0.74734862775751498</v>
      </c>
      <c r="H16">
        <f t="shared" si="3"/>
        <v>0.74734862775751498</v>
      </c>
      <c r="I16">
        <f t="shared" si="4"/>
        <v>-0.29122349889635601</v>
      </c>
    </row>
    <row r="17" spans="1:12">
      <c r="A17">
        <v>0</v>
      </c>
      <c r="B17">
        <v>28.919</v>
      </c>
      <c r="C17">
        <v>17</v>
      </c>
      <c r="D17">
        <v>1</v>
      </c>
      <c r="E17" s="3">
        <f t="shared" si="0"/>
        <v>1.5063266241263347</v>
      </c>
      <c r="F17">
        <f t="shared" si="1"/>
        <v>4.5101329144175066</v>
      </c>
      <c r="G17">
        <f t="shared" si="2"/>
        <v>0.81851617455842929</v>
      </c>
      <c r="H17">
        <f t="shared" si="3"/>
        <v>0.81851617455842929</v>
      </c>
      <c r="I17">
        <f t="shared" si="4"/>
        <v>-0.20026212114636971</v>
      </c>
    </row>
    <row r="18" spans="1:12">
      <c r="A18">
        <v>1</v>
      </c>
      <c r="B18">
        <v>29.164000000000001</v>
      </c>
      <c r="C18">
        <v>11</v>
      </c>
      <c r="D18">
        <v>0</v>
      </c>
      <c r="E18" s="3">
        <f t="shared" si="0"/>
        <v>-0.25949715565934867</v>
      </c>
      <c r="F18">
        <f t="shared" si="1"/>
        <v>0.77143940222731311</v>
      </c>
      <c r="G18">
        <f t="shared" si="2"/>
        <v>0.43548732248890165</v>
      </c>
      <c r="H18">
        <f t="shared" si="3"/>
        <v>0.56451267751109835</v>
      </c>
      <c r="I18">
        <f t="shared" si="4"/>
        <v>-0.57179243769756638</v>
      </c>
    </row>
    <row r="19" spans="1:12">
      <c r="A19">
        <v>0</v>
      </c>
      <c r="B19">
        <v>33.674999999999997</v>
      </c>
      <c r="C19">
        <v>16</v>
      </c>
      <c r="D19">
        <v>1</v>
      </c>
      <c r="E19" s="3">
        <f t="shared" si="0"/>
        <v>1.0265739859547212</v>
      </c>
      <c r="F19">
        <f t="shared" si="1"/>
        <v>2.7914857639067567</v>
      </c>
      <c r="G19">
        <f t="shared" si="2"/>
        <v>0.7362511526432326</v>
      </c>
      <c r="H19">
        <f t="shared" si="3"/>
        <v>0.7362511526432326</v>
      </c>
      <c r="I19">
        <f t="shared" si="4"/>
        <v>-0.30618397845799716</v>
      </c>
    </row>
    <row r="20" spans="1:12">
      <c r="A20">
        <v>1</v>
      </c>
      <c r="B20">
        <v>34.124000000000002</v>
      </c>
      <c r="C20">
        <v>17</v>
      </c>
      <c r="D20">
        <v>1</v>
      </c>
      <c r="E20" s="3">
        <f t="shared" si="0"/>
        <v>0.94491028777760988</v>
      </c>
      <c r="F20">
        <f t="shared" si="1"/>
        <v>2.5725825761353933</v>
      </c>
      <c r="G20">
        <f t="shared" si="2"/>
        <v>0.72009044474438988</v>
      </c>
      <c r="H20">
        <f t="shared" si="3"/>
        <v>0.27990955525561012</v>
      </c>
      <c r="I20">
        <f t="shared" si="4"/>
        <v>-1.2732887449383474</v>
      </c>
      <c r="L20" s="44"/>
    </row>
    <row r="21" spans="1:12">
      <c r="A21">
        <v>0</v>
      </c>
      <c r="B21">
        <v>26.465</v>
      </c>
      <c r="C21">
        <v>15</v>
      </c>
      <c r="D21">
        <v>1</v>
      </c>
      <c r="E21" s="3">
        <f t="shared" si="0"/>
        <v>1.8374856860633835</v>
      </c>
      <c r="F21">
        <f t="shared" si="1"/>
        <v>6.2807266731022313</v>
      </c>
      <c r="G21">
        <f t="shared" si="2"/>
        <v>0.86265107249604911</v>
      </c>
      <c r="H21">
        <f t="shared" si="3"/>
        <v>0.86265107249604911</v>
      </c>
      <c r="I21">
        <f t="shared" si="4"/>
        <v>-0.14774498889757556</v>
      </c>
      <c r="L21" s="44"/>
    </row>
    <row r="22" spans="1:12">
      <c r="A22">
        <v>0</v>
      </c>
      <c r="B22">
        <v>29.18</v>
      </c>
      <c r="C22">
        <v>6</v>
      </c>
      <c r="D22">
        <v>0</v>
      </c>
      <c r="E22" s="3">
        <f t="shared" si="0"/>
        <v>-9.5052312513366127E-2</v>
      </c>
      <c r="F22">
        <f t="shared" si="1"/>
        <v>0.90932536412871512</v>
      </c>
      <c r="G22">
        <f t="shared" si="2"/>
        <v>0.47625479722449959</v>
      </c>
      <c r="H22">
        <f t="shared" si="3"/>
        <v>0.47625479722449959</v>
      </c>
      <c r="I22">
        <f t="shared" si="4"/>
        <v>-0.74180227967962264</v>
      </c>
    </row>
    <row r="23" spans="1:12">
      <c r="A23">
        <v>0</v>
      </c>
      <c r="B23">
        <v>34.177999999999997</v>
      </c>
      <c r="C23">
        <v>16</v>
      </c>
      <c r="D23">
        <v>0</v>
      </c>
      <c r="E23" s="3">
        <f t="shared" si="0"/>
        <v>-0.96648266582436659</v>
      </c>
      <c r="F23">
        <f t="shared" si="1"/>
        <v>0.3804187475198364</v>
      </c>
      <c r="G23">
        <f t="shared" si="2"/>
        <v>0.27558213636501616</v>
      </c>
      <c r="H23">
        <f t="shared" si="3"/>
        <v>0.27558213636501616</v>
      </c>
      <c r="I23">
        <f t="shared" si="4"/>
        <v>-1.2888695591965695</v>
      </c>
    </row>
    <row r="24" spans="1:12">
      <c r="A24">
        <v>0</v>
      </c>
      <c r="B24">
        <v>25.327000000000002</v>
      </c>
      <c r="C24">
        <v>15</v>
      </c>
      <c r="D24">
        <v>1</v>
      </c>
      <c r="E24" s="3">
        <f t="shared" si="0"/>
        <v>1.9602314671901553</v>
      </c>
      <c r="F24">
        <f t="shared" si="1"/>
        <v>7.1009705166396087</v>
      </c>
      <c r="G24">
        <f t="shared" si="2"/>
        <v>0.87655800031045983</v>
      </c>
      <c r="H24">
        <f t="shared" si="3"/>
        <v>0.87655800031045983</v>
      </c>
      <c r="I24">
        <f t="shared" si="4"/>
        <v>-0.13175240417985765</v>
      </c>
    </row>
    <row r="25" spans="1:12">
      <c r="A25">
        <v>0</v>
      </c>
      <c r="B25">
        <v>31.486999999999998</v>
      </c>
      <c r="C25">
        <v>18</v>
      </c>
      <c r="D25">
        <v>1</v>
      </c>
      <c r="E25" s="3">
        <f t="shared" si="0"/>
        <v>1.1961055356086006</v>
      </c>
      <c r="F25">
        <f t="shared" si="1"/>
        <v>3.3072119908151842</v>
      </c>
      <c r="G25">
        <f t="shared" si="2"/>
        <v>0.76783125554710863</v>
      </c>
      <c r="H25">
        <f t="shared" si="3"/>
        <v>0.76783125554710863</v>
      </c>
      <c r="I25">
        <f t="shared" si="4"/>
        <v>-0.26418528931599766</v>
      </c>
    </row>
    <row r="26" spans="1:12">
      <c r="A26">
        <v>1</v>
      </c>
      <c r="B26">
        <v>27.337</v>
      </c>
      <c r="C26">
        <v>19</v>
      </c>
      <c r="D26">
        <v>0</v>
      </c>
      <c r="E26" s="3">
        <f t="shared" si="0"/>
        <v>-0.32830815766148946</v>
      </c>
      <c r="F26">
        <f t="shared" si="1"/>
        <v>0.72014106852146076</v>
      </c>
      <c r="G26">
        <f t="shared" si="2"/>
        <v>0.41865233131167234</v>
      </c>
      <c r="H26">
        <f t="shared" si="3"/>
        <v>0.58134766868832766</v>
      </c>
      <c r="I26">
        <f t="shared" si="4"/>
        <v>-0.54240630404443024</v>
      </c>
    </row>
    <row r="27" spans="1:12">
      <c r="A27">
        <v>0</v>
      </c>
      <c r="B27">
        <v>29.082999999999998</v>
      </c>
      <c r="C27">
        <v>13</v>
      </c>
      <c r="D27">
        <v>0</v>
      </c>
      <c r="E27" s="3">
        <f t="shared" si="0"/>
        <v>-0.3172286647349139</v>
      </c>
      <c r="F27">
        <f t="shared" si="1"/>
        <v>0.72816423060651936</v>
      </c>
      <c r="G27">
        <f t="shared" si="2"/>
        <v>0.42135129156733075</v>
      </c>
      <c r="H27">
        <f t="shared" si="3"/>
        <v>0.42135129156733075</v>
      </c>
      <c r="I27">
        <f t="shared" si="4"/>
        <v>-0.86428837146093562</v>
      </c>
    </row>
    <row r="28" spans="1:12">
      <c r="A28">
        <v>0</v>
      </c>
      <c r="B28">
        <v>34.42</v>
      </c>
      <c r="C28">
        <v>15</v>
      </c>
      <c r="D28">
        <v>0</v>
      </c>
      <c r="E28" s="3">
        <f t="shared" si="0"/>
        <v>-0.95935089625762515</v>
      </c>
      <c r="F28">
        <f t="shared" si="1"/>
        <v>0.38314150386099793</v>
      </c>
      <c r="G28">
        <f t="shared" si="2"/>
        <v>0.27700817507931758</v>
      </c>
      <c r="H28">
        <f t="shared" si="3"/>
        <v>0.27700817507931758</v>
      </c>
      <c r="I28">
        <f t="shared" si="4"/>
        <v>-1.2837082603085721</v>
      </c>
    </row>
    <row r="29" spans="1:12">
      <c r="A29">
        <v>1</v>
      </c>
      <c r="B29">
        <v>32.561999999999998</v>
      </c>
      <c r="C29">
        <v>13</v>
      </c>
      <c r="D29">
        <v>1</v>
      </c>
      <c r="E29" s="3">
        <f t="shared" si="0"/>
        <v>1.2463256140680699</v>
      </c>
      <c r="F29">
        <f t="shared" si="1"/>
        <v>3.4775416233250471</v>
      </c>
      <c r="G29">
        <f t="shared" si="2"/>
        <v>0.7766631593572112</v>
      </c>
      <c r="H29">
        <f t="shared" si="3"/>
        <v>0.2233368406427888</v>
      </c>
      <c r="I29">
        <f t="shared" si="4"/>
        <v>-1.4990741510178511</v>
      </c>
    </row>
    <row r="30" spans="1:12">
      <c r="A30">
        <v>1</v>
      </c>
      <c r="B30">
        <v>31.283000000000001</v>
      </c>
      <c r="C30">
        <v>17</v>
      </c>
      <c r="D30">
        <v>0</v>
      </c>
      <c r="E30" s="3">
        <f t="shared" si="0"/>
        <v>-0.6874592883530366</v>
      </c>
      <c r="F30">
        <f t="shared" si="1"/>
        <v>0.50285204948933715</v>
      </c>
      <c r="G30">
        <f t="shared" si="2"/>
        <v>0.33459850532872093</v>
      </c>
      <c r="H30">
        <f t="shared" si="3"/>
        <v>0.66540149467127907</v>
      </c>
      <c r="I30">
        <f t="shared" si="4"/>
        <v>-0.40736466912544278</v>
      </c>
    </row>
    <row r="31" spans="1:12">
      <c r="A31">
        <v>1</v>
      </c>
      <c r="B31">
        <v>34.055</v>
      </c>
      <c r="C31">
        <v>21</v>
      </c>
      <c r="D31">
        <v>1</v>
      </c>
      <c r="E31" s="3">
        <f t="shared" si="0"/>
        <v>0.81941619963984458</v>
      </c>
      <c r="F31">
        <f t="shared" si="1"/>
        <v>2.2691747057533629</v>
      </c>
      <c r="G31">
        <f t="shared" si="2"/>
        <v>0.69411240144489139</v>
      </c>
      <c r="H31">
        <f t="shared" si="3"/>
        <v>0.30588759855510861</v>
      </c>
      <c r="I31">
        <f t="shared" si="4"/>
        <v>-1.1845375694934084</v>
      </c>
    </row>
    <row r="32" spans="1:12">
      <c r="A32">
        <v>1</v>
      </c>
      <c r="B32">
        <v>30.439</v>
      </c>
      <c r="C32">
        <v>9</v>
      </c>
      <c r="D32">
        <v>0</v>
      </c>
      <c r="E32" s="3">
        <f t="shared" si="0"/>
        <v>-0.3305516418960549</v>
      </c>
      <c r="F32">
        <f t="shared" si="1"/>
        <v>0.71852725434778808</v>
      </c>
      <c r="G32">
        <f t="shared" si="2"/>
        <v>0.41810640624403833</v>
      </c>
      <c r="H32">
        <f t="shared" si="3"/>
        <v>0.58189359375596172</v>
      </c>
      <c r="I32">
        <f t="shared" si="4"/>
        <v>-0.54146767656388861</v>
      </c>
    </row>
    <row r="33" spans="1:9">
      <c r="A33">
        <v>1</v>
      </c>
      <c r="B33">
        <v>32.372</v>
      </c>
      <c r="C33">
        <v>16</v>
      </c>
      <c r="D33">
        <v>0</v>
      </c>
      <c r="E33" s="3">
        <f t="shared" si="0"/>
        <v>-0.77168575834198516</v>
      </c>
      <c r="F33">
        <f t="shared" si="1"/>
        <v>0.46223319769026189</v>
      </c>
      <c r="G33">
        <f t="shared" si="2"/>
        <v>0.31611455574966002</v>
      </c>
      <c r="H33">
        <f t="shared" si="3"/>
        <v>0.68388544425033992</v>
      </c>
      <c r="I33">
        <f t="shared" si="4"/>
        <v>-0.37996485455195794</v>
      </c>
    </row>
    <row r="34" spans="1:9">
      <c r="A34">
        <v>0</v>
      </c>
      <c r="B34">
        <v>31.236000000000001</v>
      </c>
      <c r="C34">
        <v>18</v>
      </c>
      <c r="D34">
        <v>0</v>
      </c>
      <c r="E34" s="3">
        <f t="shared" si="0"/>
        <v>-0.71562394660143114</v>
      </c>
      <c r="F34">
        <f t="shared" si="1"/>
        <v>0.4888869772444619</v>
      </c>
      <c r="G34">
        <f t="shared" si="2"/>
        <v>0.32835734660616284</v>
      </c>
      <c r="H34">
        <f t="shared" si="3"/>
        <v>0.32835734660616284</v>
      </c>
      <c r="I34">
        <f t="shared" si="4"/>
        <v>-1.1136527922809665</v>
      </c>
    </row>
    <row r="35" spans="1:9">
      <c r="A35">
        <v>1</v>
      </c>
      <c r="B35">
        <v>31.007999999999999</v>
      </c>
      <c r="C35">
        <v>13</v>
      </c>
      <c r="D35">
        <v>0</v>
      </c>
      <c r="E35" s="3">
        <f t="shared" si="0"/>
        <v>-0.52486102736148377</v>
      </c>
      <c r="F35">
        <f t="shared" si="1"/>
        <v>0.59163758008936518</v>
      </c>
      <c r="G35">
        <f t="shared" si="2"/>
        <v>0.37171626725233936</v>
      </c>
      <c r="H35">
        <f t="shared" si="3"/>
        <v>0.62828373274766069</v>
      </c>
      <c r="I35">
        <f t="shared" si="4"/>
        <v>-0.46476341080820283</v>
      </c>
    </row>
    <row r="36" spans="1:9">
      <c r="A36">
        <v>1</v>
      </c>
      <c r="B36">
        <v>33.235999999999997</v>
      </c>
      <c r="C36">
        <v>20</v>
      </c>
      <c r="D36">
        <v>0</v>
      </c>
      <c r="E36" s="3">
        <f t="shared" si="0"/>
        <v>-0.99781412924888824</v>
      </c>
      <c r="F36">
        <f t="shared" si="1"/>
        <v>0.36868445759222573</v>
      </c>
      <c r="G36">
        <f t="shared" si="2"/>
        <v>0.26937140664314352</v>
      </c>
      <c r="H36">
        <f t="shared" si="3"/>
        <v>0.73062859335685648</v>
      </c>
      <c r="I36">
        <f t="shared" si="4"/>
        <v>-0.31385002857202987</v>
      </c>
    </row>
    <row r="37" spans="1:9">
      <c r="A37">
        <v>1</v>
      </c>
      <c r="B37">
        <v>27.920999999999999</v>
      </c>
      <c r="C37">
        <v>15</v>
      </c>
      <c r="D37">
        <v>0</v>
      </c>
      <c r="E37" s="3">
        <f t="shared" si="0"/>
        <v>-0.25836246783680616</v>
      </c>
      <c r="F37">
        <f t="shared" si="1"/>
        <v>0.7723152419312016</v>
      </c>
      <c r="G37">
        <f t="shared" si="2"/>
        <v>0.43576629239482761</v>
      </c>
      <c r="H37">
        <f t="shared" si="3"/>
        <v>0.56423370760517244</v>
      </c>
      <c r="I37">
        <f t="shared" si="4"/>
        <v>-0.57228673812729014</v>
      </c>
    </row>
    <row r="38" spans="1:9">
      <c r="A38">
        <v>0</v>
      </c>
      <c r="B38">
        <v>34.478999999999999</v>
      </c>
      <c r="C38">
        <v>8</v>
      </c>
      <c r="D38">
        <v>1</v>
      </c>
      <c r="E38" s="3">
        <f t="shared" si="0"/>
        <v>1.2057267578098392</v>
      </c>
      <c r="F38">
        <f t="shared" si="1"/>
        <v>3.3391849752000202</v>
      </c>
      <c r="G38">
        <f t="shared" si="2"/>
        <v>0.76954197488345066</v>
      </c>
      <c r="H38">
        <f t="shared" si="3"/>
        <v>0.76954197488345066</v>
      </c>
      <c r="I38">
        <f t="shared" si="4"/>
        <v>-0.26195977893430911</v>
      </c>
    </row>
    <row r="39" spans="1:9">
      <c r="A39">
        <v>1</v>
      </c>
      <c r="B39">
        <v>34.088999999999999</v>
      </c>
      <c r="C39">
        <v>3</v>
      </c>
      <c r="D39">
        <v>0</v>
      </c>
      <c r="E39" s="3">
        <f t="shared" si="0"/>
        <v>-0.52483943127648636</v>
      </c>
      <c r="F39">
        <f t="shared" si="1"/>
        <v>0.59165035728280069</v>
      </c>
      <c r="G39">
        <f t="shared" si="2"/>
        <v>0.37172131088692217</v>
      </c>
      <c r="H39">
        <f t="shared" si="3"/>
        <v>0.62827868911307783</v>
      </c>
      <c r="I39">
        <f t="shared" si="4"/>
        <v>-0.46477143847876684</v>
      </c>
    </row>
    <row r="40" spans="1:9">
      <c r="A40">
        <v>1</v>
      </c>
      <c r="B40">
        <v>29.408000000000001</v>
      </c>
      <c r="C40">
        <v>10</v>
      </c>
      <c r="D40">
        <v>1</v>
      </c>
      <c r="E40" s="3">
        <f t="shared" si="0"/>
        <v>1.6862214770493811</v>
      </c>
      <c r="F40">
        <f t="shared" si="1"/>
        <v>5.3990417118267633</v>
      </c>
      <c r="G40">
        <f t="shared" si="2"/>
        <v>0.84372660078902262</v>
      </c>
      <c r="H40">
        <f t="shared" si="3"/>
        <v>0.15627339921097738</v>
      </c>
      <c r="I40">
        <f t="shared" si="4"/>
        <v>-1.8561482466275241</v>
      </c>
    </row>
    <row r="41" spans="1:9">
      <c r="A41">
        <v>1</v>
      </c>
      <c r="B41">
        <v>31.062000000000001</v>
      </c>
      <c r="C41">
        <v>5</v>
      </c>
      <c r="D41">
        <v>0</v>
      </c>
      <c r="E41" s="3">
        <f t="shared" si="0"/>
        <v>-0.26481252980770192</v>
      </c>
      <c r="F41">
        <f t="shared" si="1"/>
        <v>0.76734979170542694</v>
      </c>
      <c r="G41">
        <f t="shared" si="2"/>
        <v>0.43418105193820344</v>
      </c>
      <c r="H41">
        <f t="shared" si="3"/>
        <v>0.56581894806179656</v>
      </c>
      <c r="I41">
        <f t="shared" si="4"/>
        <v>-0.56948113170087022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I1" workbookViewId="0">
      <selection activeCell="P11" sqref="P11"/>
    </sheetView>
  </sheetViews>
  <sheetFormatPr defaultRowHeight="15"/>
  <cols>
    <col min="1" max="1" width="9.28515625" customWidth="1"/>
    <col min="2" max="3" width="7.28515625" bestFit="1" customWidth="1"/>
    <col min="4" max="4" width="6.5703125" bestFit="1" customWidth="1"/>
    <col min="6" max="6" width="12" bestFit="1" customWidth="1"/>
    <col min="7" max="7" width="15.42578125" bestFit="1" customWidth="1"/>
    <col min="8" max="8" width="14.140625" bestFit="1" customWidth="1"/>
    <col min="9" max="9" width="12.7109375" bestFit="1" customWidth="1"/>
    <col min="10" max="10" width="3.42578125" customWidth="1"/>
    <col min="11" max="11" width="26.7109375" bestFit="1" customWidth="1"/>
    <col min="14" max="14" width="14.42578125" customWidth="1"/>
    <col min="15" max="15" width="2.85546875" bestFit="1" customWidth="1"/>
    <col min="16" max="16" width="7" bestFit="1" customWidth="1"/>
    <col min="17" max="17" width="10.85546875" customWidth="1"/>
  </cols>
  <sheetData>
    <row r="1" spans="1:16" ht="15.75" thickBot="1">
      <c r="K1" s="15"/>
      <c r="L1" s="12" t="s">
        <v>6</v>
      </c>
      <c r="M1" s="13"/>
      <c r="N1" s="14"/>
    </row>
    <row r="2" spans="1:16" ht="15.75" thickBot="1">
      <c r="K2" s="15" t="s">
        <v>5</v>
      </c>
      <c r="L2" s="9" t="s">
        <v>7</v>
      </c>
      <c r="M2" s="10" t="s">
        <v>0</v>
      </c>
      <c r="N2" s="11" t="s">
        <v>2</v>
      </c>
    </row>
    <row r="3" spans="1:16" ht="15.75" thickBot="1">
      <c r="K3" s="6">
        <v>-3.2517555334812052</v>
      </c>
      <c r="L3" s="7">
        <v>0.10786164402290237</v>
      </c>
      <c r="M3" s="7">
        <v>3.3234183537770717E-2</v>
      </c>
      <c r="N3" s="8">
        <v>-1.9388031850760303</v>
      </c>
    </row>
    <row r="4" spans="1:16" ht="15.75" thickBot="1"/>
    <row r="5" spans="1:16" ht="30.75" thickBot="1">
      <c r="A5" s="17" t="s">
        <v>1</v>
      </c>
      <c r="B5" s="17" t="s">
        <v>7</v>
      </c>
      <c r="C5" s="17" t="s">
        <v>0</v>
      </c>
      <c r="D5" s="17" t="s">
        <v>2</v>
      </c>
      <c r="E5" s="16" t="s">
        <v>8</v>
      </c>
      <c r="F5" s="16" t="s">
        <v>9</v>
      </c>
      <c r="G5" s="16" t="s">
        <v>10</v>
      </c>
      <c r="H5" s="16" t="s">
        <v>12</v>
      </c>
      <c r="I5" s="16" t="s">
        <v>13</v>
      </c>
      <c r="K5" s="46" t="s">
        <v>13</v>
      </c>
      <c r="L5" s="19">
        <f>SUM(I6:I41)</f>
        <v>-20.214636764101051</v>
      </c>
    </row>
    <row r="6" spans="1:16" ht="15.75" thickBot="1">
      <c r="A6">
        <v>0</v>
      </c>
      <c r="B6">
        <v>34.261000000000003</v>
      </c>
      <c r="C6">
        <v>12</v>
      </c>
      <c r="D6">
        <v>1</v>
      </c>
      <c r="E6" s="3">
        <f t="shared" ref="E6:E41" si="0">Intercept+StickerCoef*B6+AgeCoef*C6+CityCoef*D6</f>
        <v>-1.0963007302353285</v>
      </c>
      <c r="F6">
        <f t="shared" ref="F6:F41" si="1">EXP(E6)</f>
        <v>0.33410474404790824</v>
      </c>
      <c r="G6">
        <f t="shared" ref="G6:G41" si="2">F6/(1+F6)</f>
        <v>0.25043366762505903</v>
      </c>
      <c r="H6">
        <f>IF(A6=1,G6,1-G6)</f>
        <v>0.74956633237494097</v>
      </c>
      <c r="I6">
        <f t="shared" ref="I6:I41" si="3">LN(H6)</f>
        <v>-0.28826046318753717</v>
      </c>
      <c r="K6" s="47" t="s">
        <v>38</v>
      </c>
      <c r="L6" s="48">
        <f>-2*L5</f>
        <v>40.429273528202103</v>
      </c>
    </row>
    <row r="7" spans="1:16">
      <c r="A7">
        <v>0</v>
      </c>
      <c r="B7">
        <v>30.582999999999998</v>
      </c>
      <c r="C7">
        <v>12</v>
      </c>
      <c r="D7">
        <v>1</v>
      </c>
      <c r="E7" s="3">
        <f t="shared" si="0"/>
        <v>-1.4930158569515637</v>
      </c>
      <c r="F7">
        <f t="shared" si="1"/>
        <v>0.22469398774642421</v>
      </c>
      <c r="G7">
        <f t="shared" si="2"/>
        <v>0.1834694952327533</v>
      </c>
      <c r="H7">
        <f t="shared" ref="H7:H41" si="4">IF(A7=1,G7,1-G7)</f>
        <v>0.81653050476724665</v>
      </c>
      <c r="I7">
        <f t="shared" si="3"/>
        <v>-0.20269100686870767</v>
      </c>
    </row>
    <row r="8" spans="1:16" ht="30.75" thickBot="1">
      <c r="A8">
        <v>0</v>
      </c>
      <c r="B8">
        <v>31.521999999999998</v>
      </c>
      <c r="C8">
        <v>9</v>
      </c>
      <c r="D8">
        <v>1</v>
      </c>
      <c r="E8" s="3">
        <f t="shared" si="0"/>
        <v>-1.4914363238273707</v>
      </c>
      <c r="F8">
        <f t="shared" si="1"/>
        <v>0.22504917978782601</v>
      </c>
      <c r="G8">
        <f t="shared" si="2"/>
        <v>0.1837062409419381</v>
      </c>
      <c r="H8">
        <f t="shared" si="4"/>
        <v>0.8162937590580619</v>
      </c>
      <c r="I8">
        <f t="shared" si="3"/>
        <v>-0.20298098995640274</v>
      </c>
      <c r="L8" s="17" t="s">
        <v>31</v>
      </c>
      <c r="M8" s="45" t="s">
        <v>38</v>
      </c>
      <c r="N8" s="17" t="s">
        <v>32</v>
      </c>
      <c r="O8" s="17" t="s">
        <v>33</v>
      </c>
      <c r="P8" s="17" t="s">
        <v>34</v>
      </c>
    </row>
    <row r="9" spans="1:16">
      <c r="A9">
        <v>0</v>
      </c>
      <c r="B9">
        <v>30.222000000000001</v>
      </c>
      <c r="C9">
        <v>11</v>
      </c>
      <c r="D9">
        <v>1</v>
      </c>
      <c r="E9" s="3">
        <f t="shared" si="0"/>
        <v>-1.5651880939816021</v>
      </c>
      <c r="F9">
        <f t="shared" si="1"/>
        <v>0.20904868867484658</v>
      </c>
      <c r="G9">
        <f t="shared" si="2"/>
        <v>0.17290344932590776</v>
      </c>
      <c r="H9">
        <f t="shared" si="4"/>
        <v>0.82709655067409227</v>
      </c>
      <c r="I9">
        <f t="shared" si="3"/>
        <v>-0.18983384267854575</v>
      </c>
      <c r="K9" s="37" t="s">
        <v>35</v>
      </c>
      <c r="L9" s="38">
        <v>-24.056945195923401</v>
      </c>
      <c r="M9" s="39">
        <f>-2*L9</f>
        <v>48.113890391846802</v>
      </c>
      <c r="N9" s="39" t="e">
        <v>#N/A</v>
      </c>
      <c r="P9" s="40" t="e">
        <v>#N/A</v>
      </c>
    </row>
    <row r="10" spans="1:16">
      <c r="A10">
        <v>0</v>
      </c>
      <c r="B10">
        <v>26.515999999999998</v>
      </c>
      <c r="C10">
        <v>4</v>
      </c>
      <c r="D10">
        <v>1</v>
      </c>
      <c r="E10" s="3">
        <f t="shared" si="0"/>
        <v>-2.1975626314948737</v>
      </c>
      <c r="F10">
        <f t="shared" si="1"/>
        <v>0.11107355588613493</v>
      </c>
      <c r="G10">
        <f t="shared" si="2"/>
        <v>9.9969579239556655E-2</v>
      </c>
      <c r="H10">
        <f t="shared" si="4"/>
        <v>0.90003042076044337</v>
      </c>
      <c r="I10">
        <f t="shared" si="3"/>
        <v>-0.10532671538412491</v>
      </c>
      <c r="K10" s="37"/>
      <c r="L10" s="41"/>
      <c r="M10" s="42"/>
      <c r="N10" s="42"/>
      <c r="P10" s="43"/>
    </row>
    <row r="11" spans="1:16">
      <c r="A11">
        <v>0</v>
      </c>
      <c r="B11">
        <v>33.954999999999998</v>
      </c>
      <c r="C11">
        <v>9</v>
      </c>
      <c r="D11">
        <v>1</v>
      </c>
      <c r="E11" s="3">
        <f t="shared" si="0"/>
        <v>-1.2290089439196492</v>
      </c>
      <c r="F11">
        <f t="shared" si="1"/>
        <v>0.29258239960838145</v>
      </c>
      <c r="G11">
        <f t="shared" si="2"/>
        <v>0.22635493079360067</v>
      </c>
      <c r="H11">
        <f t="shared" si="4"/>
        <v>0.77364506920639931</v>
      </c>
      <c r="I11">
        <f t="shared" si="3"/>
        <v>-0.25664207748316936</v>
      </c>
      <c r="K11" s="37" t="s">
        <v>39</v>
      </c>
      <c r="L11" s="41">
        <v>-23.785492595020116</v>
      </c>
      <c r="M11" s="42">
        <f>-2*L11</f>
        <v>47.570985190040233</v>
      </c>
      <c r="N11" s="42">
        <f>M9-M11</f>
        <v>0.54290520180656898</v>
      </c>
      <c r="O11">
        <v>1</v>
      </c>
      <c r="P11" s="43">
        <f>_xlfn.CHISQ.DIST.RT(N11,O11)</f>
        <v>0.46123120430212894</v>
      </c>
    </row>
    <row r="12" spans="1:16">
      <c r="A12">
        <v>0</v>
      </c>
      <c r="B12">
        <v>25.347000000000001</v>
      </c>
      <c r="C12">
        <v>11</v>
      </c>
      <c r="D12">
        <v>1</v>
      </c>
      <c r="E12" s="3">
        <f t="shared" si="0"/>
        <v>-2.0910136085932511</v>
      </c>
      <c r="F12">
        <f t="shared" si="1"/>
        <v>0.12356182899048231</v>
      </c>
      <c r="G12">
        <f t="shared" si="2"/>
        <v>0.10997332394382099</v>
      </c>
      <c r="H12">
        <f t="shared" si="4"/>
        <v>0.89002667605617902</v>
      </c>
      <c r="I12">
        <f t="shared" si="3"/>
        <v>-0.11650384360830546</v>
      </c>
      <c r="K12" s="37"/>
      <c r="L12" s="41"/>
      <c r="M12" s="42"/>
      <c r="N12" s="42"/>
      <c r="P12" s="43"/>
    </row>
    <row r="13" spans="1:16">
      <c r="A13">
        <v>0</v>
      </c>
      <c r="B13">
        <v>33.521000000000001</v>
      </c>
      <c r="C13">
        <v>17</v>
      </c>
      <c r="D13">
        <v>1</v>
      </c>
      <c r="E13" s="3">
        <f t="shared" si="0"/>
        <v>-1.0099474291234229</v>
      </c>
      <c r="F13">
        <f t="shared" si="1"/>
        <v>0.36423812738584965</v>
      </c>
      <c r="G13">
        <f t="shared" si="2"/>
        <v>0.26699013909236063</v>
      </c>
      <c r="H13">
        <f t="shared" si="4"/>
        <v>0.73300986090763942</v>
      </c>
      <c r="I13">
        <f t="shared" si="3"/>
        <v>-0.31059612437882583</v>
      </c>
      <c r="K13" s="37" t="s">
        <v>40</v>
      </c>
      <c r="L13" s="41">
        <v>-23.726904489527982</v>
      </c>
      <c r="M13" s="42">
        <f>-2*L13</f>
        <v>47.453808979055964</v>
      </c>
      <c r="N13" s="42">
        <f>M9-M13</f>
        <v>0.66008141279083787</v>
      </c>
      <c r="O13">
        <v>2</v>
      </c>
      <c r="P13" s="43">
        <f>_xlfn.CHISQ.DIST.RT(N13,O13)</f>
        <v>0.71889446923378109</v>
      </c>
    </row>
    <row r="14" spans="1:16">
      <c r="A14">
        <v>0</v>
      </c>
      <c r="B14">
        <v>25.6</v>
      </c>
      <c r="C14">
        <v>13</v>
      </c>
      <c r="D14">
        <v>1</v>
      </c>
      <c r="E14" s="3">
        <f t="shared" si="0"/>
        <v>-1.9972562455799157</v>
      </c>
      <c r="F14">
        <f t="shared" si="1"/>
        <v>0.13570711989915837</v>
      </c>
      <c r="G14">
        <f t="shared" si="2"/>
        <v>0.11949129975623299</v>
      </c>
      <c r="H14">
        <f t="shared" si="4"/>
        <v>0.88050870024376704</v>
      </c>
      <c r="I14">
        <f t="shared" si="3"/>
        <v>-0.12725547006826843</v>
      </c>
      <c r="K14" s="37"/>
      <c r="L14" s="41"/>
      <c r="M14" s="42"/>
      <c r="N14" s="42"/>
      <c r="P14" s="43"/>
    </row>
    <row r="15" spans="1:16" ht="15.75" thickBot="1">
      <c r="A15">
        <v>0</v>
      </c>
      <c r="B15">
        <v>28.989000000000001</v>
      </c>
      <c r="C15">
        <v>14</v>
      </c>
      <c r="D15">
        <v>0</v>
      </c>
      <c r="E15" s="3">
        <f t="shared" si="0"/>
        <v>0.34032423462750178</v>
      </c>
      <c r="F15">
        <f t="shared" si="1"/>
        <v>1.4054031970799929</v>
      </c>
      <c r="G15">
        <f t="shared" si="2"/>
        <v>0.58426928125233368</v>
      </c>
      <c r="H15">
        <f t="shared" si="4"/>
        <v>0.41573071874766632</v>
      </c>
      <c r="I15">
        <f t="shared" si="3"/>
        <v>-0.8777175390196259</v>
      </c>
      <c r="K15" s="37" t="s">
        <v>41</v>
      </c>
      <c r="L15" s="6">
        <v>-20.214636764082506</v>
      </c>
      <c r="M15" s="7">
        <f>-2*L15</f>
        <v>40.429273528165012</v>
      </c>
      <c r="N15" s="7">
        <f>M9-M15</f>
        <v>7.6846168636817893</v>
      </c>
      <c r="O15" s="23">
        <v>3</v>
      </c>
      <c r="P15" s="8">
        <f>_xlfn.CHISQ.DIST.RT(N15,O15)</f>
        <v>5.2999863200827169E-2</v>
      </c>
    </row>
    <row r="16" spans="1:16">
      <c r="A16">
        <v>0</v>
      </c>
      <c r="B16">
        <v>33.753999999999998</v>
      </c>
      <c r="C16">
        <v>14</v>
      </c>
      <c r="D16">
        <v>1</v>
      </c>
      <c r="E16" s="3">
        <f t="shared" si="0"/>
        <v>-1.0845182166793992</v>
      </c>
      <c r="F16">
        <f t="shared" si="1"/>
        <v>0.33806462056152187</v>
      </c>
      <c r="G16">
        <f t="shared" si="2"/>
        <v>0.25265193875289244</v>
      </c>
      <c r="H16">
        <f t="shared" si="4"/>
        <v>0.74734806124710751</v>
      </c>
      <c r="I16">
        <f t="shared" si="3"/>
        <v>-0.2912242569236021</v>
      </c>
      <c r="L16" s="44"/>
    </row>
    <row r="17" spans="1:9">
      <c r="A17">
        <v>0</v>
      </c>
      <c r="B17">
        <v>28.919</v>
      </c>
      <c r="C17">
        <v>17</v>
      </c>
      <c r="D17">
        <v>1</v>
      </c>
      <c r="E17" s="3">
        <f t="shared" si="0"/>
        <v>-1.5063267149168196</v>
      </c>
      <c r="F17">
        <f t="shared" si="1"/>
        <v>0.22172293548441271</v>
      </c>
      <c r="G17">
        <f t="shared" si="2"/>
        <v>0.18148381195487637</v>
      </c>
      <c r="H17">
        <f t="shared" si="4"/>
        <v>0.8185161880451236</v>
      </c>
      <c r="I17">
        <f t="shared" si="3"/>
        <v>-0.20026210466936581</v>
      </c>
    </row>
    <row r="18" spans="1:9">
      <c r="A18">
        <v>1</v>
      </c>
      <c r="B18">
        <v>29.164000000000001</v>
      </c>
      <c r="C18">
        <v>11</v>
      </c>
      <c r="D18">
        <v>0</v>
      </c>
      <c r="E18" s="3">
        <f t="shared" si="0"/>
        <v>0.25949747171819737</v>
      </c>
      <c r="F18">
        <f t="shared" si="1"/>
        <v>1.296278506350182</v>
      </c>
      <c r="G18">
        <f t="shared" si="2"/>
        <v>0.56451275521040811</v>
      </c>
      <c r="H18">
        <f t="shared" si="4"/>
        <v>0.56451275521040811</v>
      </c>
      <c r="I18">
        <f t="shared" si="3"/>
        <v>-0.571792300057957</v>
      </c>
    </row>
    <row r="19" spans="1:9">
      <c r="A19">
        <v>0</v>
      </c>
      <c r="B19">
        <v>33.674999999999997</v>
      </c>
      <c r="C19">
        <v>16</v>
      </c>
      <c r="D19">
        <v>1</v>
      </c>
      <c r="E19" s="3">
        <f t="shared" si="0"/>
        <v>-1.026570919481667</v>
      </c>
      <c r="F19">
        <f t="shared" si="1"/>
        <v>0.3582332675335681</v>
      </c>
      <c r="G19">
        <f t="shared" si="2"/>
        <v>0.26374944282147367</v>
      </c>
      <c r="H19">
        <f t="shared" si="4"/>
        <v>0.73625055717852628</v>
      </c>
      <c r="I19">
        <f t="shared" si="3"/>
        <v>-0.30618478723764386</v>
      </c>
    </row>
    <row r="20" spans="1:9">
      <c r="A20">
        <v>1</v>
      </c>
      <c r="B20">
        <v>34.124000000000002</v>
      </c>
      <c r="C20">
        <v>17</v>
      </c>
      <c r="D20">
        <v>1</v>
      </c>
      <c r="E20" s="3">
        <f t="shared" si="0"/>
        <v>-0.94490685777761252</v>
      </c>
      <c r="F20">
        <f t="shared" si="1"/>
        <v>0.38871577506682542</v>
      </c>
      <c r="G20">
        <f t="shared" si="2"/>
        <v>0.27991024660760433</v>
      </c>
      <c r="H20">
        <f t="shared" si="4"/>
        <v>0.27991024660760433</v>
      </c>
      <c r="I20">
        <f t="shared" si="3"/>
        <v>-1.2732862750293092</v>
      </c>
    </row>
    <row r="21" spans="1:9">
      <c r="A21">
        <v>0</v>
      </c>
      <c r="B21">
        <v>26.465</v>
      </c>
      <c r="C21">
        <v>15</v>
      </c>
      <c r="D21">
        <v>1</v>
      </c>
      <c r="E21" s="3">
        <f t="shared" si="0"/>
        <v>-1.8374875564245636</v>
      </c>
      <c r="F21">
        <f t="shared" si="1"/>
        <v>0.15921694760626182</v>
      </c>
      <c r="G21">
        <f t="shared" si="2"/>
        <v>0.13734870589585382</v>
      </c>
      <c r="H21">
        <f t="shared" si="4"/>
        <v>0.8626512941041462</v>
      </c>
      <c r="I21">
        <f t="shared" si="3"/>
        <v>-0.1477447320056807</v>
      </c>
    </row>
    <row r="22" spans="1:9">
      <c r="A22">
        <v>0</v>
      </c>
      <c r="B22">
        <v>29.18</v>
      </c>
      <c r="C22">
        <v>6</v>
      </c>
      <c r="D22">
        <v>0</v>
      </c>
      <c r="E22" s="3">
        <f t="shared" si="0"/>
        <v>9.5052340333710295E-2</v>
      </c>
      <c r="F22">
        <f t="shared" si="1"/>
        <v>1.0997164131438375</v>
      </c>
      <c r="G22">
        <f t="shared" si="2"/>
        <v>0.52374520971490035</v>
      </c>
      <c r="H22">
        <f t="shared" si="4"/>
        <v>0.47625479028509965</v>
      </c>
      <c r="I22">
        <f t="shared" si="3"/>
        <v>-0.74180229425039457</v>
      </c>
    </row>
    <row r="23" spans="1:9">
      <c r="A23">
        <v>0</v>
      </c>
      <c r="B23">
        <v>34.177999999999997</v>
      </c>
      <c r="C23">
        <v>16</v>
      </c>
      <c r="D23">
        <v>0</v>
      </c>
      <c r="E23" s="3">
        <f t="shared" si="0"/>
        <v>0.96648667253788334</v>
      </c>
      <c r="F23">
        <f t="shared" si="1"/>
        <v>2.6286927582857884</v>
      </c>
      <c r="G23">
        <f t="shared" si="2"/>
        <v>0.72441866352101836</v>
      </c>
      <c r="H23">
        <f t="shared" si="4"/>
        <v>0.27558133647898164</v>
      </c>
      <c r="I23">
        <f t="shared" si="3"/>
        <v>-1.2888724617330181</v>
      </c>
    </row>
    <row r="24" spans="1:9">
      <c r="A24">
        <v>0</v>
      </c>
      <c r="B24">
        <v>25.327000000000002</v>
      </c>
      <c r="C24">
        <v>15</v>
      </c>
      <c r="D24">
        <v>1</v>
      </c>
      <c r="E24" s="3">
        <f t="shared" si="0"/>
        <v>-1.9602341073226262</v>
      </c>
      <c r="F24">
        <f t="shared" si="1"/>
        <v>0.14082544879291273</v>
      </c>
      <c r="G24">
        <f t="shared" si="2"/>
        <v>0.12344171401673905</v>
      </c>
      <c r="H24">
        <f t="shared" si="4"/>
        <v>0.87655828598326091</v>
      </c>
      <c r="I24">
        <f t="shared" si="3"/>
        <v>-0.13175207827700303</v>
      </c>
    </row>
    <row r="25" spans="1:9">
      <c r="A25">
        <v>0</v>
      </c>
      <c r="B25">
        <v>31.486999999999998</v>
      </c>
      <c r="C25">
        <v>18</v>
      </c>
      <c r="D25">
        <v>1</v>
      </c>
      <c r="E25" s="3">
        <f t="shared" si="0"/>
        <v>-1.196103829528236</v>
      </c>
      <c r="F25">
        <f t="shared" si="1"/>
        <v>0.30237000496461452</v>
      </c>
      <c r="G25">
        <f t="shared" si="2"/>
        <v>0.2321690485898667</v>
      </c>
      <c r="H25">
        <f t="shared" si="4"/>
        <v>0.76783095141013336</v>
      </c>
      <c r="I25">
        <f t="shared" si="3"/>
        <v>-0.2641856854147932</v>
      </c>
    </row>
    <row r="26" spans="1:9">
      <c r="A26">
        <v>1</v>
      </c>
      <c r="B26">
        <v>27.337</v>
      </c>
      <c r="C26">
        <v>19</v>
      </c>
      <c r="D26">
        <v>0</v>
      </c>
      <c r="E26" s="3">
        <f t="shared" si="0"/>
        <v>0.32830771639052048</v>
      </c>
      <c r="F26">
        <f t="shared" si="1"/>
        <v>1.3886162065194421</v>
      </c>
      <c r="G26">
        <f t="shared" si="2"/>
        <v>0.581347561290667</v>
      </c>
      <c r="H26">
        <f t="shared" si="4"/>
        <v>0.581347561290667</v>
      </c>
      <c r="I26">
        <f t="shared" si="3"/>
        <v>-0.542406488783574</v>
      </c>
    </row>
    <row r="27" spans="1:9">
      <c r="A27">
        <v>0</v>
      </c>
      <c r="B27">
        <v>29.082999999999998</v>
      </c>
      <c r="C27">
        <v>13</v>
      </c>
      <c r="D27">
        <v>0</v>
      </c>
      <c r="E27" s="3">
        <f t="shared" si="0"/>
        <v>0.31722904562788334</v>
      </c>
      <c r="F27">
        <f t="shared" si="1"/>
        <v>1.3733170881795425</v>
      </c>
      <c r="G27">
        <f t="shared" si="2"/>
        <v>0.57864880129984997</v>
      </c>
      <c r="H27">
        <f t="shared" si="4"/>
        <v>0.42135119870015003</v>
      </c>
      <c r="I27">
        <f t="shared" si="3"/>
        <v>-0.86428859186417828</v>
      </c>
    </row>
    <row r="28" spans="1:9">
      <c r="A28">
        <v>0</v>
      </c>
      <c r="B28">
        <v>34.42</v>
      </c>
      <c r="C28">
        <v>15</v>
      </c>
      <c r="D28">
        <v>0</v>
      </c>
      <c r="E28" s="3">
        <f t="shared" si="0"/>
        <v>0.95935500685365516</v>
      </c>
      <c r="F28">
        <f t="shared" si="1"/>
        <v>2.6100124902346149</v>
      </c>
      <c r="G28">
        <f t="shared" si="2"/>
        <v>0.72299264816809261</v>
      </c>
      <c r="H28">
        <f t="shared" si="4"/>
        <v>0.27700735183190739</v>
      </c>
      <c r="I28">
        <f t="shared" si="3"/>
        <v>-1.2837112322375892</v>
      </c>
    </row>
    <row r="29" spans="1:9">
      <c r="A29">
        <v>1</v>
      </c>
      <c r="B29">
        <v>32.561999999999998</v>
      </c>
      <c r="C29">
        <v>13</v>
      </c>
      <c r="D29">
        <v>1</v>
      </c>
      <c r="E29" s="3">
        <f t="shared" si="0"/>
        <v>-1.2463234798924696</v>
      </c>
      <c r="F29">
        <f t="shared" si="1"/>
        <v>0.28756007619593255</v>
      </c>
      <c r="G29">
        <f t="shared" si="2"/>
        <v>0.22333721083176358</v>
      </c>
      <c r="H29">
        <f t="shared" si="4"/>
        <v>0.22333721083176358</v>
      </c>
      <c r="I29">
        <f t="shared" si="3"/>
        <v>-1.4990724934826818</v>
      </c>
    </row>
    <row r="30" spans="1:9">
      <c r="A30">
        <v>1</v>
      </c>
      <c r="B30">
        <v>31.283000000000001</v>
      </c>
      <c r="C30">
        <v>17</v>
      </c>
      <c r="D30">
        <v>0</v>
      </c>
      <c r="E30" s="3">
        <f t="shared" si="0"/>
        <v>0.68746139662935213</v>
      </c>
      <c r="F30">
        <f t="shared" si="1"/>
        <v>1.9886606990944415</v>
      </c>
      <c r="G30">
        <f t="shared" si="2"/>
        <v>0.66540196406269936</v>
      </c>
      <c r="H30">
        <f t="shared" si="4"/>
        <v>0.66540196406269936</v>
      </c>
      <c r="I30">
        <f t="shared" si="3"/>
        <v>-0.40736396369983358</v>
      </c>
    </row>
    <row r="31" spans="1:9">
      <c r="A31">
        <v>1</v>
      </c>
      <c r="B31">
        <v>34.055</v>
      </c>
      <c r="C31">
        <v>21</v>
      </c>
      <c r="D31">
        <v>1</v>
      </c>
      <c r="E31" s="3">
        <f t="shared" si="0"/>
        <v>-0.8194125770641103</v>
      </c>
      <c r="F31">
        <f t="shared" si="1"/>
        <v>0.44069045016535913</v>
      </c>
      <c r="G31">
        <f t="shared" si="2"/>
        <v>0.30588836770229</v>
      </c>
      <c r="H31">
        <f t="shared" si="4"/>
        <v>0.30588836770229</v>
      </c>
      <c r="I31">
        <f t="shared" si="3"/>
        <v>-1.1845350550200593</v>
      </c>
    </row>
    <row r="32" spans="1:9">
      <c r="A32">
        <v>1</v>
      </c>
      <c r="B32">
        <v>30.439</v>
      </c>
      <c r="C32">
        <v>9</v>
      </c>
      <c r="D32">
        <v>0</v>
      </c>
      <c r="E32" s="3">
        <f t="shared" si="0"/>
        <v>0.3305527007718565</v>
      </c>
      <c r="F32">
        <f t="shared" si="1"/>
        <v>1.3917371301163373</v>
      </c>
      <c r="G32">
        <f t="shared" si="2"/>
        <v>0.58189385137347482</v>
      </c>
      <c r="H32">
        <f t="shared" si="4"/>
        <v>0.58189385137347482</v>
      </c>
      <c r="I32">
        <f t="shared" si="3"/>
        <v>-0.54146723384126916</v>
      </c>
    </row>
    <row r="33" spans="1:9">
      <c r="A33">
        <v>1</v>
      </c>
      <c r="B33">
        <v>32.372</v>
      </c>
      <c r="C33">
        <v>16</v>
      </c>
      <c r="D33">
        <v>0</v>
      </c>
      <c r="E33" s="3">
        <f t="shared" si="0"/>
        <v>0.7716885434325218</v>
      </c>
      <c r="F33">
        <f t="shared" si="1"/>
        <v>2.1634161935822434</v>
      </c>
      <c r="G33">
        <f t="shared" si="2"/>
        <v>0.68388604634801375</v>
      </c>
      <c r="H33">
        <f t="shared" si="4"/>
        <v>0.68388604634801375</v>
      </c>
      <c r="I33">
        <f t="shared" si="3"/>
        <v>-0.37996397414513855</v>
      </c>
    </row>
    <row r="34" spans="1:9">
      <c r="A34">
        <v>0</v>
      </c>
      <c r="B34">
        <v>31.236000000000001</v>
      </c>
      <c r="C34">
        <v>18</v>
      </c>
      <c r="D34">
        <v>0</v>
      </c>
      <c r="E34" s="3">
        <f t="shared" si="0"/>
        <v>0.71562608289804608</v>
      </c>
      <c r="F34">
        <f t="shared" si="1"/>
        <v>2.0454669133042955</v>
      </c>
      <c r="G34">
        <f t="shared" si="2"/>
        <v>0.67164312452995534</v>
      </c>
      <c r="H34">
        <f t="shared" si="4"/>
        <v>0.32835687547004466</v>
      </c>
      <c r="I34">
        <f t="shared" si="3"/>
        <v>-1.1136542271093968</v>
      </c>
    </row>
    <row r="35" spans="1:9">
      <c r="A35">
        <v>1</v>
      </c>
      <c r="B35">
        <v>31.007999999999999</v>
      </c>
      <c r="C35">
        <v>13</v>
      </c>
      <c r="D35">
        <v>0</v>
      </c>
      <c r="E35" s="3">
        <f t="shared" si="0"/>
        <v>0.52486271037197063</v>
      </c>
      <c r="F35">
        <f t="shared" si="1"/>
        <v>1.6902267818431271</v>
      </c>
      <c r="G35">
        <f t="shared" si="2"/>
        <v>0.62828412580337167</v>
      </c>
      <c r="H35">
        <f t="shared" si="4"/>
        <v>0.62828412580337167</v>
      </c>
      <c r="I35">
        <f t="shared" si="3"/>
        <v>-0.46476278520615788</v>
      </c>
    </row>
    <row r="36" spans="1:9">
      <c r="A36">
        <v>1</v>
      </c>
      <c r="B36">
        <v>33.235999999999997</v>
      </c>
      <c r="C36">
        <v>20</v>
      </c>
      <c r="D36">
        <v>0</v>
      </c>
      <c r="E36" s="3">
        <f t="shared" si="0"/>
        <v>0.99781773801939211</v>
      </c>
      <c r="F36">
        <f t="shared" si="1"/>
        <v>2.7123562932588947</v>
      </c>
      <c r="G36">
        <f t="shared" si="2"/>
        <v>0.7306293036000191</v>
      </c>
      <c r="H36">
        <f t="shared" si="4"/>
        <v>0.7306293036000191</v>
      </c>
      <c r="I36">
        <f t="shared" si="3"/>
        <v>-0.31384905647372463</v>
      </c>
    </row>
    <row r="37" spans="1:9">
      <c r="A37">
        <v>1</v>
      </c>
      <c r="B37">
        <v>27.920999999999999</v>
      </c>
      <c r="C37">
        <v>15</v>
      </c>
      <c r="D37">
        <v>0</v>
      </c>
      <c r="E37" s="3">
        <f t="shared" si="0"/>
        <v>0.2583621823488127</v>
      </c>
      <c r="F37">
        <f t="shared" si="1"/>
        <v>1.2948076902011056</v>
      </c>
      <c r="G37">
        <f t="shared" si="2"/>
        <v>0.56423363741108745</v>
      </c>
      <c r="H37">
        <f t="shared" si="4"/>
        <v>0.56423363741108745</v>
      </c>
      <c r="I37">
        <f t="shared" si="3"/>
        <v>-0.5722868625333446</v>
      </c>
    </row>
    <row r="38" spans="1:9">
      <c r="A38">
        <v>0</v>
      </c>
      <c r="B38">
        <v>34.478999999999999</v>
      </c>
      <c r="C38">
        <v>8</v>
      </c>
      <c r="D38">
        <v>1</v>
      </c>
      <c r="E38" s="3">
        <f t="shared" si="0"/>
        <v>-1.2057236259894193</v>
      </c>
      <c r="F38">
        <f t="shared" si="1"/>
        <v>0.29947521303920066</v>
      </c>
      <c r="G38">
        <f t="shared" si="2"/>
        <v>0.2304585805363619</v>
      </c>
      <c r="H38">
        <f t="shared" si="4"/>
        <v>0.76954141946363808</v>
      </c>
      <c r="I38">
        <f t="shared" si="3"/>
        <v>-0.26196050068832794</v>
      </c>
    </row>
    <row r="39" spans="1:9">
      <c r="A39">
        <v>1</v>
      </c>
      <c r="B39">
        <v>34.088999999999999</v>
      </c>
      <c r="C39">
        <v>3</v>
      </c>
      <c r="D39">
        <v>0</v>
      </c>
      <c r="E39" s="3">
        <f t="shared" si="0"/>
        <v>0.52484260022882545</v>
      </c>
      <c r="F39">
        <f t="shared" si="1"/>
        <v>1.6901927914823731</v>
      </c>
      <c r="G39">
        <f t="shared" si="2"/>
        <v>0.62827942920441349</v>
      </c>
      <c r="H39">
        <f t="shared" si="4"/>
        <v>0.62827942920441349</v>
      </c>
      <c r="I39">
        <f t="shared" si="3"/>
        <v>-0.46477026051282183</v>
      </c>
    </row>
    <row r="40" spans="1:9">
      <c r="A40">
        <v>1</v>
      </c>
      <c r="B40">
        <v>29.408000000000001</v>
      </c>
      <c r="C40">
        <v>10</v>
      </c>
      <c r="D40">
        <v>1</v>
      </c>
      <c r="E40" s="3">
        <f t="shared" si="0"/>
        <v>-1.6862216557540153</v>
      </c>
      <c r="F40">
        <f t="shared" si="1"/>
        <v>0.18521802102488891</v>
      </c>
      <c r="G40">
        <f t="shared" si="2"/>
        <v>0.15627337564841115</v>
      </c>
      <c r="H40">
        <f t="shared" si="4"/>
        <v>0.15627337564841115</v>
      </c>
      <c r="I40">
        <f t="shared" si="3"/>
        <v>-1.8561483974053796</v>
      </c>
    </row>
    <row r="41" spans="1:9">
      <c r="A41">
        <v>1</v>
      </c>
      <c r="B41">
        <v>31.062000000000001</v>
      </c>
      <c r="C41">
        <v>5</v>
      </c>
      <c r="D41">
        <v>0</v>
      </c>
      <c r="E41" s="3">
        <f t="shared" si="0"/>
        <v>0.26481377084704205</v>
      </c>
      <c r="F41">
        <f t="shared" si="1"/>
        <v>1.3031882615327461</v>
      </c>
      <c r="G41">
        <f t="shared" si="2"/>
        <v>0.56581925294525814</v>
      </c>
      <c r="H41">
        <f t="shared" si="4"/>
        <v>0.56581925294525814</v>
      </c>
      <c r="I41">
        <f t="shared" si="3"/>
        <v>-0.56948059286529307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37"/>
    </sheetView>
  </sheetViews>
  <sheetFormatPr defaultRowHeight="15"/>
  <sheetData>
    <row r="1" spans="1:4" ht="15.75" thickBot="1">
      <c r="A1" s="17" t="s">
        <v>1</v>
      </c>
      <c r="B1" s="17" t="s">
        <v>7</v>
      </c>
      <c r="C1" s="17" t="s">
        <v>0</v>
      </c>
      <c r="D1" s="17" t="s">
        <v>2</v>
      </c>
    </row>
    <row r="2" spans="1:4">
      <c r="A2">
        <v>0</v>
      </c>
      <c r="B2">
        <v>34.261000000000003</v>
      </c>
      <c r="C2">
        <v>12</v>
      </c>
      <c r="D2">
        <v>1</v>
      </c>
    </row>
    <row r="3" spans="1:4">
      <c r="A3">
        <v>0</v>
      </c>
      <c r="B3">
        <v>30.582999999999998</v>
      </c>
      <c r="C3">
        <v>12</v>
      </c>
      <c r="D3">
        <v>1</v>
      </c>
    </row>
    <row r="4" spans="1:4">
      <c r="A4">
        <v>0</v>
      </c>
      <c r="B4">
        <v>31.521999999999998</v>
      </c>
      <c r="C4">
        <v>9</v>
      </c>
      <c r="D4">
        <v>1</v>
      </c>
    </row>
    <row r="5" spans="1:4">
      <c r="A5">
        <v>0</v>
      </c>
      <c r="B5">
        <v>30.222000000000001</v>
      </c>
      <c r="C5">
        <v>11</v>
      </c>
      <c r="D5">
        <v>1</v>
      </c>
    </row>
    <row r="6" spans="1:4">
      <c r="A6">
        <v>0</v>
      </c>
      <c r="B6">
        <v>26.515999999999998</v>
      </c>
      <c r="C6">
        <v>4</v>
      </c>
      <c r="D6">
        <v>1</v>
      </c>
    </row>
    <row r="7" spans="1:4">
      <c r="A7">
        <v>0</v>
      </c>
      <c r="B7">
        <v>33.954999999999998</v>
      </c>
      <c r="C7">
        <v>9</v>
      </c>
      <c r="D7">
        <v>1</v>
      </c>
    </row>
    <row r="8" spans="1:4">
      <c r="A8">
        <v>0</v>
      </c>
      <c r="B8">
        <v>25.347000000000001</v>
      </c>
      <c r="C8">
        <v>11</v>
      </c>
      <c r="D8">
        <v>1</v>
      </c>
    </row>
    <row r="9" spans="1:4">
      <c r="A9">
        <v>0</v>
      </c>
      <c r="B9">
        <v>33.521000000000001</v>
      </c>
      <c r="C9">
        <v>17</v>
      </c>
      <c r="D9">
        <v>1</v>
      </c>
    </row>
    <row r="10" spans="1:4">
      <c r="A10">
        <v>0</v>
      </c>
      <c r="B10">
        <v>25.6</v>
      </c>
      <c r="C10">
        <v>13</v>
      </c>
      <c r="D10">
        <v>1</v>
      </c>
    </row>
    <row r="11" spans="1:4">
      <c r="A11">
        <v>0</v>
      </c>
      <c r="B11">
        <v>28.989000000000001</v>
      </c>
      <c r="C11">
        <v>14</v>
      </c>
      <c r="D11">
        <v>0</v>
      </c>
    </row>
    <row r="12" spans="1:4">
      <c r="A12">
        <v>0</v>
      </c>
      <c r="B12">
        <v>33.753999999999998</v>
      </c>
      <c r="C12">
        <v>14</v>
      </c>
      <c r="D12">
        <v>1</v>
      </c>
    </row>
    <row r="13" spans="1:4">
      <c r="A13">
        <v>0</v>
      </c>
      <c r="B13">
        <v>28.919</v>
      </c>
      <c r="C13">
        <v>17</v>
      </c>
      <c r="D13">
        <v>1</v>
      </c>
    </row>
    <row r="14" spans="1:4">
      <c r="A14">
        <v>1</v>
      </c>
      <c r="B14">
        <v>29.164000000000001</v>
      </c>
      <c r="C14">
        <v>11</v>
      </c>
      <c r="D14">
        <v>0</v>
      </c>
    </row>
    <row r="15" spans="1:4">
      <c r="A15">
        <v>0</v>
      </c>
      <c r="B15">
        <v>33.674999999999997</v>
      </c>
      <c r="C15">
        <v>16</v>
      </c>
      <c r="D15">
        <v>1</v>
      </c>
    </row>
    <row r="16" spans="1:4">
      <c r="A16">
        <v>1</v>
      </c>
      <c r="B16">
        <v>34.124000000000002</v>
      </c>
      <c r="C16">
        <v>17</v>
      </c>
      <c r="D16">
        <v>1</v>
      </c>
    </row>
    <row r="17" spans="1:4">
      <c r="A17">
        <v>0</v>
      </c>
      <c r="B17">
        <v>26.465</v>
      </c>
      <c r="C17">
        <v>15</v>
      </c>
      <c r="D17">
        <v>1</v>
      </c>
    </row>
    <row r="18" spans="1:4">
      <c r="A18">
        <v>0</v>
      </c>
      <c r="B18">
        <v>29.18</v>
      </c>
      <c r="C18">
        <v>6</v>
      </c>
      <c r="D18">
        <v>0</v>
      </c>
    </row>
    <row r="19" spans="1:4">
      <c r="A19">
        <v>0</v>
      </c>
      <c r="B19">
        <v>34.177999999999997</v>
      </c>
      <c r="C19">
        <v>16</v>
      </c>
      <c r="D19">
        <v>0</v>
      </c>
    </row>
    <row r="20" spans="1:4">
      <c r="A20">
        <v>0</v>
      </c>
      <c r="B20">
        <v>25.327000000000002</v>
      </c>
      <c r="C20">
        <v>15</v>
      </c>
      <c r="D20">
        <v>1</v>
      </c>
    </row>
    <row r="21" spans="1:4">
      <c r="A21">
        <v>0</v>
      </c>
      <c r="B21">
        <v>31.486999999999998</v>
      </c>
      <c r="C21">
        <v>18</v>
      </c>
      <c r="D21">
        <v>1</v>
      </c>
    </row>
    <row r="22" spans="1:4">
      <c r="A22">
        <v>1</v>
      </c>
      <c r="B22">
        <v>27.337</v>
      </c>
      <c r="C22">
        <v>19</v>
      </c>
      <c r="D22">
        <v>0</v>
      </c>
    </row>
    <row r="23" spans="1:4">
      <c r="A23">
        <v>0</v>
      </c>
      <c r="B23">
        <v>29.082999999999998</v>
      </c>
      <c r="C23">
        <v>13</v>
      </c>
      <c r="D23">
        <v>0</v>
      </c>
    </row>
    <row r="24" spans="1:4">
      <c r="A24">
        <v>0</v>
      </c>
      <c r="B24">
        <v>34.42</v>
      </c>
      <c r="C24">
        <v>15</v>
      </c>
      <c r="D24">
        <v>0</v>
      </c>
    </row>
    <row r="25" spans="1:4">
      <c r="A25">
        <v>1</v>
      </c>
      <c r="B25">
        <v>32.561999999999998</v>
      </c>
      <c r="C25">
        <v>13</v>
      </c>
      <c r="D25">
        <v>1</v>
      </c>
    </row>
    <row r="26" spans="1:4">
      <c r="A26">
        <v>1</v>
      </c>
      <c r="B26">
        <v>31.283000000000001</v>
      </c>
      <c r="C26">
        <v>17</v>
      </c>
      <c r="D26">
        <v>0</v>
      </c>
    </row>
    <row r="27" spans="1:4">
      <c r="A27">
        <v>1</v>
      </c>
      <c r="B27">
        <v>34.055</v>
      </c>
      <c r="C27">
        <v>21</v>
      </c>
      <c r="D27">
        <v>1</v>
      </c>
    </row>
    <row r="28" spans="1:4">
      <c r="A28">
        <v>1</v>
      </c>
      <c r="B28">
        <v>30.439</v>
      </c>
      <c r="C28">
        <v>9</v>
      </c>
      <c r="D28">
        <v>0</v>
      </c>
    </row>
    <row r="29" spans="1:4">
      <c r="A29">
        <v>1</v>
      </c>
      <c r="B29">
        <v>32.372</v>
      </c>
      <c r="C29">
        <v>16</v>
      </c>
      <c r="D29">
        <v>0</v>
      </c>
    </row>
    <row r="30" spans="1:4">
      <c r="A30">
        <v>0</v>
      </c>
      <c r="B30">
        <v>31.236000000000001</v>
      </c>
      <c r="C30">
        <v>18</v>
      </c>
      <c r="D30">
        <v>0</v>
      </c>
    </row>
    <row r="31" spans="1:4">
      <c r="A31">
        <v>1</v>
      </c>
      <c r="B31">
        <v>31.007999999999999</v>
      </c>
      <c r="C31">
        <v>13</v>
      </c>
      <c r="D31">
        <v>0</v>
      </c>
    </row>
    <row r="32" spans="1:4">
      <c r="A32">
        <v>1</v>
      </c>
      <c r="B32">
        <v>33.235999999999997</v>
      </c>
      <c r="C32">
        <v>20</v>
      </c>
      <c r="D32">
        <v>0</v>
      </c>
    </row>
    <row r="33" spans="1:4">
      <c r="A33">
        <v>1</v>
      </c>
      <c r="B33">
        <v>27.920999999999999</v>
      </c>
      <c r="C33">
        <v>15</v>
      </c>
      <c r="D33">
        <v>0</v>
      </c>
    </row>
    <row r="34" spans="1:4">
      <c r="A34">
        <v>0</v>
      </c>
      <c r="B34">
        <v>34.478999999999999</v>
      </c>
      <c r="C34">
        <v>8</v>
      </c>
      <c r="D34">
        <v>1</v>
      </c>
    </row>
    <row r="35" spans="1:4">
      <c r="A35">
        <v>1</v>
      </c>
      <c r="B35">
        <v>34.088999999999999</v>
      </c>
      <c r="C35">
        <v>3</v>
      </c>
      <c r="D35">
        <v>0</v>
      </c>
    </row>
    <row r="36" spans="1:4">
      <c r="A36">
        <v>1</v>
      </c>
      <c r="B36">
        <v>29.408000000000001</v>
      </c>
      <c r="C36">
        <v>10</v>
      </c>
      <c r="D36">
        <v>1</v>
      </c>
    </row>
    <row r="37" spans="1:4">
      <c r="A37">
        <v>1</v>
      </c>
      <c r="B37">
        <v>31.062000000000001</v>
      </c>
      <c r="C37">
        <v>5</v>
      </c>
      <c r="D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topLeftCell="A5" workbookViewId="0">
      <selection activeCell="M20" sqref="M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16</vt:i4>
      </vt:variant>
    </vt:vector>
  </HeadingPairs>
  <TitlesOfParts>
    <vt:vector size="30" baseType="lpstr">
      <vt:lpstr>Fig 5.1</vt:lpstr>
      <vt:lpstr>Fig 5.2</vt:lpstr>
      <vt:lpstr>Fig 5.3</vt:lpstr>
      <vt:lpstr>Fig 5.4</vt:lpstr>
      <vt:lpstr>Fig 5.5</vt:lpstr>
      <vt:lpstr>Fig 5.6</vt:lpstr>
      <vt:lpstr>Fig 5.7</vt:lpstr>
      <vt:lpstr>Fig 5.8</vt:lpstr>
      <vt:lpstr>Fig 5.9</vt:lpstr>
      <vt:lpstr>Fig 5.10</vt:lpstr>
      <vt:lpstr>Fig 5.11</vt:lpstr>
      <vt:lpstr>Fig 5.12</vt:lpstr>
      <vt:lpstr>Fig 5.13</vt:lpstr>
      <vt:lpstr>Fig 5.14</vt:lpstr>
      <vt:lpstr>'Fig 5.10'!AgeCoef</vt:lpstr>
      <vt:lpstr>'Fig 5.5'!AgeCoef</vt:lpstr>
      <vt:lpstr>'Fig 5.8'!AgeCoef</vt:lpstr>
      <vt:lpstr>'Fig 5.9'!AgeCoef</vt:lpstr>
      <vt:lpstr>'Fig 5.10'!CityCoef</vt:lpstr>
      <vt:lpstr>'Fig 5.5'!CityCoef</vt:lpstr>
      <vt:lpstr>'Fig 5.8'!CityCoef</vt:lpstr>
      <vt:lpstr>'Fig 5.9'!CityCoef</vt:lpstr>
      <vt:lpstr>'Fig 5.10'!Intercept</vt:lpstr>
      <vt:lpstr>'Fig 5.5'!Intercept</vt:lpstr>
      <vt:lpstr>'Fig 5.8'!Intercept</vt:lpstr>
      <vt:lpstr>'Fig 5.9'!Intercept</vt:lpstr>
      <vt:lpstr>'Fig 5.10'!StickerCoef</vt:lpstr>
      <vt:lpstr>'Fig 5.5'!StickerCoef</vt:lpstr>
      <vt:lpstr>'Fig 5.8'!StickerCoef</vt:lpstr>
      <vt:lpstr>'Fig 5.9'!StickerCoef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2016-07-07T23:30:02Z</dcterms:created>
  <dcterms:modified xsi:type="dcterms:W3CDTF">2016-07-18T20:21:50Z</dcterms:modified>
</cp:coreProperties>
</file>