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tyn\Documents\mesoSPIM\"/>
    </mc:Choice>
  </mc:AlternateContent>
  <xr:revisionPtr revIDLastSave="0" documentId="8_{8A4D50B4-5585-4F73-9D07-8ABFE1662B74}" xr6:coauthVersionLast="44" xr6:coauthVersionMax="44" xr10:uidLastSave="{00000000-0000-0000-0000-000000000000}"/>
  <bookViews>
    <workbookView xWindow="210" yWindow="330" windowWidth="27300" windowHeight="16650" xr2:uid="{00000000-000D-0000-FFFF-FFFF00000000}"/>
  </bookViews>
  <sheets>
    <sheet name="MainBreakdown" sheetId="1" r:id="rId1"/>
    <sheet name="ThorlabsComponents" sheetId="4" r:id="rId2"/>
    <sheet name="MachinedCompon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5" i="1" l="1"/>
  <c r="F128" i="1"/>
  <c r="F129" i="1"/>
  <c r="F127" i="1"/>
  <c r="F2" i="4" l="1"/>
  <c r="F3" i="4"/>
  <c r="F4" i="4"/>
  <c r="F5" i="4"/>
  <c r="F6" i="4"/>
  <c r="F7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F23" i="4"/>
  <c r="F25" i="4"/>
  <c r="F27" i="4"/>
  <c r="F28" i="4"/>
  <c r="F29" i="4"/>
  <c r="F30" i="4"/>
  <c r="F31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9" i="4"/>
  <c r="F80" i="4"/>
  <c r="F81" i="4"/>
  <c r="F82" i="4"/>
  <c r="F83" i="4"/>
  <c r="F84" i="4"/>
  <c r="F97" i="4"/>
  <c r="F85" i="4"/>
  <c r="F86" i="4"/>
  <c r="F87" i="4"/>
  <c r="F88" i="4"/>
  <c r="F89" i="4"/>
  <c r="F90" i="4"/>
  <c r="F91" i="4"/>
  <c r="F92" i="4"/>
  <c r="F93" i="4"/>
  <c r="F94" i="4"/>
  <c r="F95" i="4"/>
  <c r="F96" i="4"/>
  <c r="F99" i="4"/>
  <c r="F100" i="4"/>
  <c r="F101" i="4"/>
  <c r="F105" i="4" l="1"/>
  <c r="E124" i="1" s="1"/>
  <c r="F124" i="1" s="1"/>
  <c r="F47" i="1"/>
  <c r="O47" i="1" s="1"/>
  <c r="F42" i="1"/>
  <c r="O42" i="1" s="1"/>
  <c r="F43" i="1"/>
  <c r="O43" i="1" s="1"/>
  <c r="F44" i="1"/>
  <c r="O44" i="1" s="1"/>
  <c r="F45" i="1"/>
  <c r="O45" i="1" s="1"/>
  <c r="F46" i="1"/>
  <c r="O46" i="1" s="1"/>
  <c r="F41" i="1"/>
  <c r="O41" i="1" s="1"/>
  <c r="F16" i="1"/>
  <c r="O16" i="1" s="1"/>
  <c r="F17" i="1"/>
  <c r="O17" i="1" s="1"/>
  <c r="F18" i="1"/>
  <c r="O18" i="1" s="1"/>
  <c r="F19" i="1"/>
  <c r="O19" i="1" s="1"/>
  <c r="F15" i="1"/>
  <c r="O15" i="1" s="1"/>
  <c r="F36" i="1"/>
  <c r="O36" i="1" s="1"/>
  <c r="F37" i="1"/>
  <c r="O37" i="1" s="1"/>
  <c r="F38" i="1"/>
  <c r="O38" i="1" s="1"/>
  <c r="F35" i="1"/>
  <c r="O35" i="1" s="1"/>
  <c r="F55" i="1"/>
  <c r="F56" i="1"/>
  <c r="O56" i="1" s="1"/>
  <c r="F57" i="1"/>
  <c r="O57" i="1" s="1"/>
  <c r="F58" i="1"/>
  <c r="O58" i="1" s="1"/>
  <c r="F60" i="1"/>
  <c r="O60" i="1" s="1"/>
  <c r="F61" i="1"/>
  <c r="F54" i="1"/>
  <c r="O54" i="1" s="1"/>
  <c r="F30" i="1"/>
  <c r="O30" i="1" s="1"/>
  <c r="F31" i="1"/>
  <c r="O31" i="1" s="1"/>
  <c r="F32" i="1"/>
  <c r="O32" i="1" s="1"/>
  <c r="F33" i="1"/>
  <c r="O33" i="1" s="1"/>
  <c r="F29" i="1"/>
  <c r="O29" i="1" s="1"/>
  <c r="F75" i="1"/>
  <c r="O75" i="1" s="1"/>
  <c r="F76" i="1"/>
  <c r="O76" i="1" s="1"/>
  <c r="F77" i="1"/>
  <c r="O77" i="1" s="1"/>
  <c r="F78" i="1"/>
  <c r="O78" i="1" s="1"/>
  <c r="F79" i="1"/>
  <c r="O79" i="1" s="1"/>
  <c r="F80" i="1"/>
  <c r="O80" i="1" s="1"/>
  <c r="F74" i="1"/>
  <c r="O74" i="1" s="1"/>
  <c r="O55" i="1" l="1"/>
  <c r="O69" i="1"/>
  <c r="O68" i="1"/>
  <c r="O67" i="1"/>
  <c r="K139" i="1" l="1"/>
  <c r="F90" i="1"/>
  <c r="F110" i="1" l="1"/>
  <c r="F109" i="1"/>
  <c r="F23" i="1"/>
  <c r="F24" i="1"/>
  <c r="F22" i="1"/>
  <c r="F21" i="1"/>
  <c r="F111" i="1" l="1"/>
  <c r="F112" i="1"/>
  <c r="F113" i="1"/>
  <c r="F114" i="1"/>
  <c r="F116" i="1"/>
  <c r="F117" i="1"/>
  <c r="F118" i="1"/>
  <c r="F108" i="1"/>
  <c r="F107" i="1"/>
  <c r="F71" i="1"/>
  <c r="F89" i="1"/>
  <c r="F88" i="1"/>
  <c r="F87" i="1"/>
  <c r="F86" i="1"/>
  <c r="F85" i="1"/>
  <c r="F84" i="1"/>
  <c r="F83" i="1"/>
  <c r="F69" i="1"/>
  <c r="F68" i="1"/>
  <c r="F67" i="1"/>
  <c r="F4" i="1"/>
  <c r="F10" i="1"/>
  <c r="F11" i="1"/>
  <c r="F12" i="1"/>
  <c r="F13" i="1"/>
  <c r="F7" i="1"/>
  <c r="K138" i="1" l="1"/>
  <c r="F138" i="1"/>
  <c r="N138" i="1" l="1"/>
</calcChain>
</file>

<file path=xl/sharedStrings.xml><?xml version="1.0" encoding="utf-8"?>
<sst xmlns="http://schemas.openxmlformats.org/spreadsheetml/2006/main" count="781" uniqueCount="408">
  <si>
    <t>Assembly</t>
  </si>
  <si>
    <t>Subassembly</t>
  </si>
  <si>
    <t>Detection path</t>
  </si>
  <si>
    <t>ORCA-FLASH 4.0 V3 CAMLINK</t>
  </si>
  <si>
    <t xml:space="preserve">Part # </t>
  </si>
  <si>
    <t>Description</t>
  </si>
  <si>
    <t>QTY</t>
  </si>
  <si>
    <t xml:space="preserve">Vendor </t>
  </si>
  <si>
    <t>Unit Price (CHF)</t>
  </si>
  <si>
    <t>Detection path: Major Components</t>
  </si>
  <si>
    <t>Price (CHF)</t>
  </si>
  <si>
    <t>Hamamatsu</t>
  </si>
  <si>
    <t>C13440-20CU V3</t>
  </si>
  <si>
    <t>Comment</t>
  </si>
  <si>
    <t>Detection Path</t>
  </si>
  <si>
    <t>N1564600</t>
  </si>
  <si>
    <t>N1564200</t>
  </si>
  <si>
    <t>N1563500</t>
  </si>
  <si>
    <t>N1564500</t>
  </si>
  <si>
    <t>Olympus</t>
  </si>
  <si>
    <t>MVX-ZB10 Zoombody</t>
  </si>
  <si>
    <t>MVPLAPO1x Objective</t>
  </si>
  <si>
    <t>MVX-TLU Tube lens</t>
  </si>
  <si>
    <t>MVX-TV1xC C-Mount Adapter</t>
  </si>
  <si>
    <t>99A135</t>
  </si>
  <si>
    <t>The 2x works, but has large amounts of distortion</t>
  </si>
  <si>
    <t>Excitation Path</t>
  </si>
  <si>
    <t>Excitation path: Major Components</t>
  </si>
  <si>
    <t>Computer</t>
  </si>
  <si>
    <t>Camera</t>
  </si>
  <si>
    <t>Olympus Microscope</t>
  </si>
  <si>
    <t>Newport</t>
  </si>
  <si>
    <t>RS-2000 Table</t>
  </si>
  <si>
    <t>Optical Table</t>
  </si>
  <si>
    <t>RS-2000</t>
  </si>
  <si>
    <t>Sample &amp; Microscope Stages</t>
  </si>
  <si>
    <t>Controller</t>
  </si>
  <si>
    <t>EL-16-40-TC-VIS-5D-1-C</t>
  </si>
  <si>
    <t>EL-E-4i</t>
  </si>
  <si>
    <t>CAB-6-300</t>
  </si>
  <si>
    <t>Optotune</t>
  </si>
  <si>
    <t>EL16 Lenses</t>
  </si>
  <si>
    <t>Lens Driver</t>
  </si>
  <si>
    <t>Cables</t>
  </si>
  <si>
    <t>ETL Unit</t>
  </si>
  <si>
    <t>National Instruments</t>
  </si>
  <si>
    <t>781161-01</t>
  </si>
  <si>
    <t>763065-01</t>
  </si>
  <si>
    <t>779632-01</t>
  </si>
  <si>
    <t>777643-01</t>
  </si>
  <si>
    <t>192061-02</t>
  </si>
  <si>
    <t>778512-01</t>
  </si>
  <si>
    <t>184749-02</t>
  </si>
  <si>
    <t>NI PXIe-1073 Integrated MXIe, 5 Periph Slots, PCIe-8361, 3m Cable</t>
  </si>
  <si>
    <t>Power Cord, 220V, 10A, Swiss</t>
  </si>
  <si>
    <t>PXI-6259 (32 Analog Inputs, 48 Digital I/O, 4 Analog Outputs)</t>
  </si>
  <si>
    <t>BNC-2110 Noise Rejecting, Shielded BNC Connector Block</t>
  </si>
  <si>
    <t>SHC68-68-EPM Shielded Cable, 68-D-Type to 68 VHDCI Offset, 2 m</t>
  </si>
  <si>
    <t>NI PXI-6733 with 8 16-Bit Waveform Analog Outputs</t>
  </si>
  <si>
    <t>SH68-68-EP, Shielded Cable, 2 m</t>
  </si>
  <si>
    <t>Nikon</t>
  </si>
  <si>
    <t>Scan unit</t>
  </si>
  <si>
    <t>Nikon AF-S 50 mm f/1.4 G</t>
  </si>
  <si>
    <t>Excitation &amp; detection path: Minor components</t>
  </si>
  <si>
    <t>Excitation</t>
  </si>
  <si>
    <t>Detection: Emission Filters</t>
  </si>
  <si>
    <t>CPVM</t>
  </si>
  <si>
    <t>SHB025</t>
  </si>
  <si>
    <t>SM1V10</t>
  </si>
  <si>
    <t>XRN25C/M</t>
  </si>
  <si>
    <t>XRN-B1/M</t>
  </si>
  <si>
    <t>SM1A39</t>
  </si>
  <si>
    <t>AC254-075-A-ML</t>
  </si>
  <si>
    <t>BBE1-E02</t>
  </si>
  <si>
    <t>SM2NFM</t>
  </si>
  <si>
    <t>RS2P/M</t>
  </si>
  <si>
    <t>RS10M</t>
  </si>
  <si>
    <t>PH75/M</t>
  </si>
  <si>
    <t>XT95P3</t>
  </si>
  <si>
    <t>KB25/M</t>
  </si>
  <si>
    <t>GVS211/M</t>
  </si>
  <si>
    <t>GCE001</t>
  </si>
  <si>
    <t>Thorlabs</t>
  </si>
  <si>
    <t>Portmann Instruments</t>
  </si>
  <si>
    <t>UQ-205-H80 10x20x80</t>
  </si>
  <si>
    <t>UQ-753-H100 40x40x100</t>
  </si>
  <si>
    <t>UQ-751 20x20 mm</t>
  </si>
  <si>
    <t>UQ-752 30x30</t>
  </si>
  <si>
    <t>UQ-753 40x40</t>
  </si>
  <si>
    <t>UQ-754 50x50</t>
  </si>
  <si>
    <t>UQ-203 5x10x45</t>
  </si>
  <si>
    <t>UQ-204 10x10x45</t>
  </si>
  <si>
    <t>UQ-205 10x20x45</t>
  </si>
  <si>
    <t xml:space="preserve">Sample cuvettes </t>
  </si>
  <si>
    <t>Galvomount-22mm-diameter-Thorlabs-Left.ipt</t>
  </si>
  <si>
    <t>Galvomount-22mm-diameter-Thorlabs-Right.ipt</t>
  </si>
  <si>
    <t>Servo-Dynamixel-Adapter-V2.ipt</t>
  </si>
  <si>
    <t>Large-cuvette-mount-40mm-V3.ipt</t>
  </si>
  <si>
    <t>Large-cuvette-mount-50mm-V3.ipt</t>
  </si>
  <si>
    <t>Sample-cuvette-clamp-20mm-V3.ipt</t>
  </si>
  <si>
    <t>Sample Mounts</t>
  </si>
  <si>
    <t>Aluminium</t>
  </si>
  <si>
    <t>SUM</t>
  </si>
  <si>
    <t>60mm-blank-cageplate-LCP03M-Nikon-MOD.ipt</t>
  </si>
  <si>
    <t>Electronics / Signal generation</t>
  </si>
  <si>
    <t>SICP</t>
  </si>
  <si>
    <t>DG20-1500-H2-MD</t>
  </si>
  <si>
    <t>Signal generation</t>
  </si>
  <si>
    <t>Digitec</t>
  </si>
  <si>
    <t>Excitation path: Major optical components</t>
  </si>
  <si>
    <t>Servo mount</t>
  </si>
  <si>
    <t>R2L2S3P2</t>
  </si>
  <si>
    <t>Robotis Dynamixel MX-28R</t>
  </si>
  <si>
    <t>Bought via nodna.de</t>
  </si>
  <si>
    <t>Zoom servo</t>
  </si>
  <si>
    <t>902-0064-000</t>
  </si>
  <si>
    <t>Nodna</t>
  </si>
  <si>
    <t>YF USB to RS485 Adapter</t>
  </si>
  <si>
    <t xml:space="preserve">Playzone </t>
  </si>
  <si>
    <t>P00001056</t>
  </si>
  <si>
    <t>Robotis FR07-F101K Set Rotate Bracket (N101 Typ)</t>
  </si>
  <si>
    <t>903-0163-100</t>
  </si>
  <si>
    <t>(DX-C4-240) Dynamixel DX/RX Cable 4-pin 240mm</t>
  </si>
  <si>
    <t>DX-C4-240</t>
  </si>
  <si>
    <t xml:space="preserve">USB Adapter </t>
  </si>
  <si>
    <t>UQ-205-H120 10x20x120</t>
  </si>
  <si>
    <t>UQ-753-H120 40x40x120</t>
  </si>
  <si>
    <t>Standard cuvette for mouse brains &amp; CLARITY</t>
  </si>
  <si>
    <t>Whole-Mouse CNS Cuvettes</t>
  </si>
  <si>
    <t>Mechanical Workshop</t>
  </si>
  <si>
    <t>Have to be modified</t>
  </si>
  <si>
    <t>Have to be modified: BNC cables need to be soldered</t>
  </si>
  <si>
    <t>Needs to be selected according to needs &amp; room configuration</t>
  </si>
  <si>
    <t>Powered USB-Hub</t>
  </si>
  <si>
    <t>Simple USB-Hub for powering the ETL-Drivers</t>
  </si>
  <si>
    <t>Fun Stuff</t>
  </si>
  <si>
    <t>Custom Neon | mesospim.org | Classic Red | 100cm on white matte Aluminium</t>
  </si>
  <si>
    <t>This is the glowing red "mesospim.org" neon sign, can be identical to order DE176398</t>
  </si>
  <si>
    <t>Neon Sign</t>
  </si>
  <si>
    <t>sygns.de</t>
  </si>
  <si>
    <t>Reichelt</t>
  </si>
  <si>
    <t>DELOCK 12498</t>
  </si>
  <si>
    <t>BNC to SMB cable, 3 m</t>
  </si>
  <si>
    <t>SMB cables for Analog &amp; Digital Laser control. A Sole-6 would require SMA cables</t>
  </si>
  <si>
    <t>P100/M</t>
  </si>
  <si>
    <t>MVX-10-Bracket-V5.ipt</t>
  </si>
  <si>
    <t>Only if Thorlabs Scanners are used</t>
  </si>
  <si>
    <t>Modified LCP03M</t>
  </si>
  <si>
    <t>POM (Polyoxymethylen)</t>
  </si>
  <si>
    <t>Large-cuvette-mount-30mm-V1.ipt</t>
  </si>
  <si>
    <t>if 30 mm cuvettes are desired</t>
  </si>
  <si>
    <t>Order one for each planned immersion cuvette mount / imaging medium</t>
  </si>
  <si>
    <t>Brass</t>
  </si>
  <si>
    <t>Redesign is being worked on</t>
  </si>
  <si>
    <t>UBP2/M</t>
  </si>
  <si>
    <t>AIBS To Buy?</t>
  </si>
  <si>
    <t>AIBS total</t>
  </si>
  <si>
    <t>Semrock</t>
  </si>
  <si>
    <t>Ordered?</t>
  </si>
  <si>
    <t>Quote</t>
  </si>
  <si>
    <t>Price</t>
  </si>
  <si>
    <t>x</t>
  </si>
  <si>
    <t>Req 29129</t>
  </si>
  <si>
    <t>Vendor</t>
  </si>
  <si>
    <t>www.trossenrobotics.com</t>
  </si>
  <si>
    <t>Amazon</t>
  </si>
  <si>
    <t>Req 29131</t>
  </si>
  <si>
    <t>CamLink card</t>
  </si>
  <si>
    <t>QT-U1259193</t>
  </si>
  <si>
    <t>Edmund</t>
  </si>
  <si>
    <t>Q008233/01</t>
  </si>
  <si>
    <t>FF01-440/40-32</t>
  </si>
  <si>
    <t>FF01-510/42-32</t>
  </si>
  <si>
    <t>FF01-562/40-32</t>
  </si>
  <si>
    <t>FF01-585/40-32</t>
  </si>
  <si>
    <t>FF01-640/40-32</t>
  </si>
  <si>
    <t>FF01-679/41-32</t>
  </si>
  <si>
    <t>SIZING - STANDARD</t>
  </si>
  <si>
    <t>Sizing fee</t>
  </si>
  <si>
    <t>440/40 nm BrightLine® single-band bandpass filter (DAPI)</t>
  </si>
  <si>
    <t>510/42 nm BrightLine® single-band bandpass filter (GFP)</t>
  </si>
  <si>
    <t>562/40 nm BrightLine® single-band bandpass filter (mOrange)</t>
  </si>
  <si>
    <t>585/40 nm BrightLine® single-band bandpass filter (tdTomato)</t>
  </si>
  <si>
    <t>640/40 nm BrightLine® single-band bandpass filter (mKate2)</t>
  </si>
  <si>
    <t>679/41 nm BrightLine® single-band bandpass filter (Alexa647)</t>
  </si>
  <si>
    <t>AVR</t>
  </si>
  <si>
    <t>Vortran</t>
  </si>
  <si>
    <t>Coherent</t>
  </si>
  <si>
    <t>Stradus® 488 – 150</t>
  </si>
  <si>
    <t>Stradus® 405 – 100</t>
  </si>
  <si>
    <t>Stradus® 639-150</t>
  </si>
  <si>
    <t>405 nm excitation - DAPI</t>
  </si>
  <si>
    <t>488 nm Excitation - GFP and DiO</t>
  </si>
  <si>
    <t>552 nm Excitation - mOrange, tdTomato, and DiI</t>
  </si>
  <si>
    <t>594 nm excitation - mKate2</t>
  </si>
  <si>
    <t>640 nm excitation - Alexa647</t>
  </si>
  <si>
    <t>10 Gbit switch</t>
  </si>
  <si>
    <t>Acquisition PC</t>
  </si>
  <si>
    <t>Monitor</t>
  </si>
  <si>
    <t>Monitor arm</t>
  </si>
  <si>
    <t>NAS chassis</t>
  </si>
  <si>
    <t>NAS drives</t>
  </si>
  <si>
    <t>Rail kit for NAS</t>
  </si>
  <si>
    <t>NAS initialization</t>
  </si>
  <si>
    <t>TS-1677XU-RP-2700-16G-US</t>
  </si>
  <si>
    <t>ST10000NM0086</t>
  </si>
  <si>
    <t>RAIL-A03-57</t>
  </si>
  <si>
    <t>NASBIT-48</t>
  </si>
  <si>
    <t>SimplyNAS</t>
  </si>
  <si>
    <t>QNAP 3U 16-Bay Rackmount NAS/iSCSI IP-SAN</t>
  </si>
  <si>
    <t>Seagate Exos X10 10TB SATA</t>
  </si>
  <si>
    <t>Rail-Kit for TVS-EC1580MU-SAS-RP</t>
  </si>
  <si>
    <t>Network Attached Storage Burn in Testing</t>
  </si>
  <si>
    <t>2019-4972</t>
  </si>
  <si>
    <t>Breadboard</t>
  </si>
  <si>
    <t>Fiber coupler</t>
  </si>
  <si>
    <t>Coupler mount</t>
  </si>
  <si>
    <t>405/488 combiner</t>
  </si>
  <si>
    <t>ZT405rdc</t>
  </si>
  <si>
    <t>488/552 combiner</t>
  </si>
  <si>
    <t>552/594 combiner</t>
  </si>
  <si>
    <t>594/640 combiner</t>
  </si>
  <si>
    <t>ZT594rdc</t>
  </si>
  <si>
    <t>Chroma</t>
  </si>
  <si>
    <t>ZT514rdc</t>
  </si>
  <si>
    <t>ZT561rdc</t>
  </si>
  <si>
    <t>1" Polaris mirror mounts</t>
  </si>
  <si>
    <t>1/2" polaris mounts</t>
  </si>
  <si>
    <t>25 mm x 1/2" base</t>
  </si>
  <si>
    <t>25 mm clamps</t>
  </si>
  <si>
    <t>1/2" mirror 10 pack</t>
  </si>
  <si>
    <t>1/2" lens mount</t>
  </si>
  <si>
    <t>mini-series posts</t>
  </si>
  <si>
    <t>Mini-series clamps</t>
  </si>
  <si>
    <t>POLARIS-K1-H</t>
  </si>
  <si>
    <t>POLARIS-K05</t>
  </si>
  <si>
    <t>PAF2-A4A</t>
  </si>
  <si>
    <t>HCP</t>
  </si>
  <si>
    <t>Fiber: S405-XP,Tubing: FT030-Y,End 1: FC/APC,End 2: FC/APC,Length: 5 m</t>
  </si>
  <si>
    <t>PF05-03 - 10 pk</t>
  </si>
  <si>
    <t>PF10-03-P01</t>
  </si>
  <si>
    <t>TRP1</t>
  </si>
  <si>
    <t>MSC2</t>
  </si>
  <si>
    <t>RS05P</t>
  </si>
  <si>
    <t>1" mirror mount</t>
  </si>
  <si>
    <t>FMP1</t>
  </si>
  <si>
    <t>FMP05</t>
  </si>
  <si>
    <t>RS4M</t>
  </si>
  <si>
    <t>4 mm spacer, 25 mm diameter</t>
  </si>
  <si>
    <t>MB1218</t>
  </si>
  <si>
    <t>1" Mirror</t>
  </si>
  <si>
    <t>CF038</t>
  </si>
  <si>
    <t>FIBER</t>
  </si>
  <si>
    <t>ASI</t>
  </si>
  <si>
    <t>32 mm filter wheel, 6 position</t>
  </si>
  <si>
    <t>Tiger box</t>
  </si>
  <si>
    <t>Mounting flange between filter wheel and scope body</t>
  </si>
  <si>
    <t>Mounting flange between filter wheel and tube lens</t>
  </si>
  <si>
    <t>100119-RN</t>
  </si>
  <si>
    <t>Motion control card</t>
  </si>
  <si>
    <t>TGDCM2</t>
  </si>
  <si>
    <t>OE-1250-A</t>
  </si>
  <si>
    <t>Detection arm translation stage</t>
  </si>
  <si>
    <t>C60-3060-CMR-1011</t>
  </si>
  <si>
    <t>C60-3060_CMR_MO</t>
  </si>
  <si>
    <t>LS-5013</t>
  </si>
  <si>
    <t>LS-100-AMCCH</t>
  </si>
  <si>
    <t>LS-50-AMERL</t>
  </si>
  <si>
    <t>50 mm travel stage</t>
  </si>
  <si>
    <t>100 mm travel stage</t>
  </si>
  <si>
    <t>Right angle stage bracket</t>
  </si>
  <si>
    <t>Rotatable C mount adapter</t>
  </si>
  <si>
    <t>C mount thread adapter</t>
  </si>
  <si>
    <t>COHR-81540-3</t>
  </si>
  <si>
    <t>NETGEAR 8-Port 10Gig Gigabit Ethernet Smart Managed Pro Switch</t>
  </si>
  <si>
    <t>XS708T</t>
  </si>
  <si>
    <t>NETGEAR </t>
  </si>
  <si>
    <t>U3417W</t>
  </si>
  <si>
    <t>Dell U3417W FR3PK 34-Inch Screen Led-Lit Monitor</t>
  </si>
  <si>
    <t>Req 29661</t>
  </si>
  <si>
    <t>RRS22810</t>
  </si>
  <si>
    <t>Base</t>
  </si>
  <si>
    <t>Excitation post</t>
  </si>
  <si>
    <t>PS15M</t>
  </si>
  <si>
    <t>Main rail</t>
  </si>
  <si>
    <t>XT95SP-1000</t>
  </si>
  <si>
    <t>MVX-10-Bracket-V5</t>
  </si>
  <si>
    <t>TubeLensClamp</t>
  </si>
  <si>
    <t>CF175</t>
  </si>
  <si>
    <t>Servo-Dynamixel-Adapter-V2</t>
  </si>
  <si>
    <t>Camera mount</t>
  </si>
  <si>
    <t>Large-cuvette-mount-40mm</t>
  </si>
  <si>
    <t>Servo focus</t>
  </si>
  <si>
    <t>Sample mount</t>
  </si>
  <si>
    <t>Immersion bath</t>
  </si>
  <si>
    <t>Cuvette mount</t>
  </si>
  <si>
    <t>RS8M</t>
  </si>
  <si>
    <t>Sample-cuvette-clamp-20mm-V3</t>
  </si>
  <si>
    <t>Cuvette rail</t>
  </si>
  <si>
    <t>Scope rail</t>
  </si>
  <si>
    <t>Gantry</t>
  </si>
  <si>
    <t>XT95N6</t>
  </si>
  <si>
    <t>XT95B-500</t>
  </si>
  <si>
    <t>Stage gantry</t>
  </si>
  <si>
    <t>TBB1515</t>
  </si>
  <si>
    <t>ER1</t>
  </si>
  <si>
    <t>ER4</t>
  </si>
  <si>
    <t>ER2</t>
  </si>
  <si>
    <t>Galvomount-22mm-diameter-Thorlabs-Right</t>
  </si>
  <si>
    <t>Galvomount-22mm-diameter-Thorlabs-Left</t>
  </si>
  <si>
    <t>60mm-blank-cageplate-LCP03M-Nikon-MOD</t>
  </si>
  <si>
    <t>SM1FCA-APC</t>
  </si>
  <si>
    <t>SHCP025</t>
  </si>
  <si>
    <t>SM1L10</t>
  </si>
  <si>
    <t>TR50M</t>
  </si>
  <si>
    <t>KCB1EC</t>
  </si>
  <si>
    <t>H45E1</t>
  </si>
  <si>
    <t>KC1</t>
  </si>
  <si>
    <t>AC300-080-A</t>
  </si>
  <si>
    <t>CP12</t>
  </si>
  <si>
    <t>ER3</t>
  </si>
  <si>
    <t>ER90C</t>
  </si>
  <si>
    <t>XT34SD-250</t>
  </si>
  <si>
    <t>CP02B</t>
  </si>
  <si>
    <t>Unit Price (USD)</t>
  </si>
  <si>
    <t>PB2/M</t>
  </si>
  <si>
    <t>XT95RC3/M</t>
  </si>
  <si>
    <t>XT95RC4/M</t>
  </si>
  <si>
    <t>MB1545/M</t>
  </si>
  <si>
    <t>TR100/M</t>
  </si>
  <si>
    <t>RA180/M</t>
  </si>
  <si>
    <t>RA90/M</t>
  </si>
  <si>
    <t>TR75/M</t>
  </si>
  <si>
    <t>PY005/M</t>
  </si>
  <si>
    <t>PY005A2/M</t>
  </si>
  <si>
    <t>RB13P1/M</t>
  </si>
  <si>
    <t>RS25/M</t>
  </si>
  <si>
    <t>XT95P12/M</t>
  </si>
  <si>
    <t>XT95P13/M</t>
  </si>
  <si>
    <t>10 pack</t>
  </si>
  <si>
    <t>4 pack</t>
  </si>
  <si>
    <t>ST1XY-S/M</t>
  </si>
  <si>
    <t>ER05</t>
  </si>
  <si>
    <t>ER025</t>
  </si>
  <si>
    <t>ER90A</t>
  </si>
  <si>
    <t>Laser launch</t>
  </si>
  <si>
    <t>CP33/M</t>
  </si>
  <si>
    <t>nominal price</t>
  </si>
  <si>
    <t>XT34HP/M</t>
  </si>
  <si>
    <t>CP33T/M</t>
  </si>
  <si>
    <t>RS38/M</t>
  </si>
  <si>
    <t>RS6M</t>
  </si>
  <si>
    <t>RS12M</t>
  </si>
  <si>
    <t>Rotation mount for 30 mm cage</t>
  </si>
  <si>
    <t>CRM1/M</t>
  </si>
  <si>
    <t>Achromatic waveplate</t>
  </si>
  <si>
    <t>PBS</t>
  </si>
  <si>
    <t>Platform mount</t>
  </si>
  <si>
    <t>AHWP05M-600</t>
  </si>
  <si>
    <t>CCM5-PBS201/M</t>
  </si>
  <si>
    <t>KM05PM/M</t>
  </si>
  <si>
    <t>Total</t>
  </si>
  <si>
    <t>GPS011-US</t>
  </si>
  <si>
    <t>ThorlabsComponents</t>
  </si>
  <si>
    <t>OPT Capability</t>
  </si>
  <si>
    <t>Edmund Optics</t>
  </si>
  <si>
    <t>0.9x telecentric lens, c mount</t>
  </si>
  <si>
    <t>62-901</t>
  </si>
  <si>
    <t>56-025</t>
  </si>
  <si>
    <t>Telecentric lens mount</t>
  </si>
  <si>
    <t>BFS-U3-200S6M-C</t>
  </si>
  <si>
    <t>Point Grey</t>
  </si>
  <si>
    <t>Blackfly -  20 MP, 18 FPS, SONY IMX183, MONO</t>
  </si>
  <si>
    <t>Stage</t>
  </si>
  <si>
    <t>Mounting</t>
  </si>
  <si>
    <t>Ring light</t>
  </si>
  <si>
    <t>Emission filter</t>
  </si>
  <si>
    <t>Part</t>
  </si>
  <si>
    <t>Qty</t>
  </si>
  <si>
    <t>Material</t>
  </si>
  <si>
    <t>Aluminum</t>
  </si>
  <si>
    <t>3D print resin</t>
  </si>
  <si>
    <t>Aluminum / mod Thorlabs part</t>
  </si>
  <si>
    <t>Brass (aluminum or resin?)</t>
  </si>
  <si>
    <t>RS1.5P4/M</t>
  </si>
  <si>
    <t>60 mm clamp</t>
  </si>
  <si>
    <t>1 for 60 mm clamp; 4 for v block</t>
  </si>
  <si>
    <t>V block</t>
  </si>
  <si>
    <t>McMaster</t>
  </si>
  <si>
    <t>Economy V block - base could be 0.5 mm thinner, depending on tolerances</t>
  </si>
  <si>
    <t>20065A8</t>
  </si>
  <si>
    <t>FileName</t>
  </si>
  <si>
    <t>Large-cuvette-mount-40mm-V3</t>
  </si>
  <si>
    <t>110519-RN</t>
  </si>
  <si>
    <t>Sigma-Aldrich</t>
  </si>
  <si>
    <t>Z805750</t>
  </si>
  <si>
    <t>Analytics Shop</t>
  </si>
  <si>
    <t>HL101-20-40</t>
  </si>
  <si>
    <t>Anh</t>
  </si>
  <si>
    <t>Warehouse</t>
  </si>
  <si>
    <t>Stradus 488-150</t>
  </si>
  <si>
    <t>Stradus 639-150</t>
  </si>
  <si>
    <t>Stradus 405-100</t>
  </si>
  <si>
    <t>AIP059462</t>
  </si>
  <si>
    <t>Req 30437</t>
  </si>
  <si>
    <t>Actual to date</t>
  </si>
  <si>
    <t>50 x 50 quartz</t>
  </si>
  <si>
    <t>McMaster-Carr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</si>
</sst>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8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3F3F76"/>
      <name val="Calibri"/>
      <family val="2"/>
      <scheme val="minor"/>
    </font>
    <font>
      <b/>
      <sz val="8"/>
      <color rgb="FF3F3F76"/>
      <name val="Calibri"/>
      <family val="2"/>
      <scheme val="minor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Calibri"/>
      <family val="2"/>
      <scheme val="minor"/>
    </font>
    <font>
      <sz val="8"/>
      <color rgb="FF32313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  <bgColor rgb="FFFFFFCC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3" fillId="0" borderId="0"/>
    <xf numFmtId="0" fontId="4" fillId="4" borderId="0" applyBorder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5" fillId="2" borderId="1" xfId="1" applyFont="1" applyFill="1"/>
    <xf numFmtId="2" fontId="5" fillId="2" borderId="1" xfId="1" applyNumberFormat="1" applyFont="1" applyFill="1"/>
    <xf numFmtId="0" fontId="6" fillId="0" borderId="0" xfId="0" applyFont="1"/>
    <xf numFmtId="0" fontId="7" fillId="0" borderId="0" xfId="0" applyFont="1"/>
    <xf numFmtId="2" fontId="6" fillId="0" borderId="0" xfId="0" applyNumberFormat="1" applyFont="1"/>
    <xf numFmtId="0" fontId="7" fillId="3" borderId="2" xfId="2" applyFont="1"/>
    <xf numFmtId="0" fontId="6" fillId="3" borderId="2" xfId="2" applyFont="1"/>
    <xf numFmtId="2" fontId="6" fillId="3" borderId="2" xfId="2" applyNumberFormat="1" applyFont="1"/>
    <xf numFmtId="0" fontId="8" fillId="3" borderId="2" xfId="2" applyFont="1"/>
    <xf numFmtId="0" fontId="9" fillId="0" borderId="0" xfId="3" applyFont="1"/>
    <xf numFmtId="2" fontId="9" fillId="0" borderId="0" xfId="3" applyNumberFormat="1" applyFont="1"/>
    <xf numFmtId="0" fontId="8" fillId="0" borderId="0" xfId="3" applyFont="1"/>
    <xf numFmtId="0" fontId="9" fillId="3" borderId="2" xfId="2" applyFont="1"/>
    <xf numFmtId="2" fontId="9" fillId="3" borderId="2" xfId="2" applyNumberFormat="1" applyFont="1"/>
    <xf numFmtId="0" fontId="10" fillId="0" borderId="0" xfId="0" applyFont="1"/>
    <xf numFmtId="2" fontId="10" fillId="0" borderId="0" xfId="0" applyNumberFormat="1" applyFont="1"/>
    <xf numFmtId="0" fontId="9" fillId="0" borderId="0" xfId="3" applyFont="1" applyFill="1"/>
    <xf numFmtId="0" fontId="11" fillId="3" borderId="2" xfId="2" applyFont="1"/>
    <xf numFmtId="0" fontId="12" fillId="3" borderId="2" xfId="2" applyFont="1"/>
    <xf numFmtId="0" fontId="13" fillId="3" borderId="2" xfId="2" applyFont="1"/>
    <xf numFmtId="2" fontId="12" fillId="3" borderId="2" xfId="2" applyNumberFormat="1" applyFont="1"/>
    <xf numFmtId="0" fontId="16" fillId="0" borderId="0" xfId="0" applyFont="1"/>
    <xf numFmtId="0" fontId="7" fillId="0" borderId="0" xfId="0" applyFont="1" applyFill="1" applyBorder="1"/>
    <xf numFmtId="2" fontId="7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Fill="1"/>
    <xf numFmtId="0" fontId="6" fillId="5" borderId="0" xfId="0" applyFont="1" applyFill="1"/>
    <xf numFmtId="0" fontId="14" fillId="5" borderId="0" xfId="0" applyFont="1" applyFill="1"/>
    <xf numFmtId="0" fontId="7" fillId="5" borderId="0" xfId="0" applyFont="1" applyFill="1"/>
    <xf numFmtId="0" fontId="15" fillId="5" borderId="0" xfId="0" applyFont="1" applyFill="1"/>
    <xf numFmtId="2" fontId="6" fillId="0" borderId="0" xfId="0" applyNumberFormat="1" applyFont="1" applyFill="1"/>
    <xf numFmtId="0" fontId="6" fillId="0" borderId="0" xfId="6" applyFont="1" applyFill="1" applyAlignment="1">
      <alignment horizontal="left" vertical="center" wrapText="1"/>
    </xf>
    <xf numFmtId="44" fontId="6" fillId="0" borderId="0" xfId="5" applyFont="1"/>
    <xf numFmtId="44" fontId="5" fillId="2" borderId="1" xfId="5" applyFont="1" applyFill="1" applyBorder="1"/>
    <xf numFmtId="0" fontId="14" fillId="0" borderId="0" xfId="0" applyFont="1" applyFill="1"/>
    <xf numFmtId="44" fontId="14" fillId="0" borderId="0" xfId="5" applyFont="1" applyFill="1"/>
    <xf numFmtId="0" fontId="18" fillId="0" borderId="0" xfId="0" applyFont="1"/>
    <xf numFmtId="44" fontId="6" fillId="0" borderId="0" xfId="0" applyNumberFormat="1" applyFont="1"/>
    <xf numFmtId="0" fontId="7" fillId="5" borderId="0" xfId="0" applyFont="1" applyFill="1" applyBorder="1"/>
    <xf numFmtId="0" fontId="19" fillId="0" borderId="0" xfId="0" applyFont="1"/>
    <xf numFmtId="0" fontId="20" fillId="0" borderId="0" xfId="0" applyFont="1"/>
  </cellXfs>
  <cellStyles count="7">
    <cellStyle name="Currency" xfId="5" builtinId="4"/>
    <cellStyle name="Explanatory Text 2" xfId="4" xr:uid="{00000000-0005-0000-0000-000001000000}"/>
    <cellStyle name="Heading 1" xfId="1" builtinId="16"/>
    <cellStyle name="Hyperlink" xfId="6" builtinId="8"/>
    <cellStyle name="Normal" xfId="0" builtinId="0"/>
    <cellStyle name="Normal 2" xfId="3" xr:uid="{00000000-0005-0000-0000-000005000000}"/>
    <cellStyle name="Note" xfId="2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9"/>
  <sheetViews>
    <sheetView tabSelected="1" topLeftCell="C8" zoomScale="85" zoomScaleNormal="85" workbookViewId="0">
      <selection activeCell="C100" sqref="C100"/>
    </sheetView>
  </sheetViews>
  <sheetFormatPr defaultRowHeight="11.25" x14ac:dyDescent="0.2"/>
  <cols>
    <col min="1" max="1" width="22.5703125" style="3" customWidth="1"/>
    <col min="2" max="2" width="23.5703125" style="3" customWidth="1"/>
    <col min="3" max="3" width="68.140625" style="4" customWidth="1"/>
    <col min="4" max="4" width="5" style="3" customWidth="1"/>
    <col min="5" max="5" width="16" style="5" customWidth="1"/>
    <col min="6" max="6" width="12.7109375" style="5" customWidth="1"/>
    <col min="7" max="7" width="16.5703125" style="3" customWidth="1"/>
    <col min="8" max="8" width="16.85546875" style="3" customWidth="1"/>
    <col min="9" max="9" width="69.28515625" style="3" customWidth="1"/>
    <col min="10" max="10" width="19.85546875" style="3" customWidth="1"/>
    <col min="11" max="11" width="10.42578125" style="3" customWidth="1"/>
    <col min="12" max="12" width="5.140625" style="3" customWidth="1"/>
    <col min="13" max="13" width="11.140625" style="3" customWidth="1"/>
    <col min="14" max="14" width="17.7109375" style="3" customWidth="1"/>
    <col min="15" max="16384" width="9.140625" style="3"/>
  </cols>
  <sheetData>
    <row r="1" spans="1:15" s="1" customFormat="1" ht="12" thickBot="1" x14ac:dyDescent="0.25">
      <c r="A1" s="1" t="s">
        <v>4</v>
      </c>
      <c r="B1" s="1" t="s">
        <v>7</v>
      </c>
      <c r="C1" s="1" t="s">
        <v>5</v>
      </c>
      <c r="D1" s="1" t="s">
        <v>6</v>
      </c>
      <c r="E1" s="2" t="s">
        <v>8</v>
      </c>
      <c r="F1" s="2" t="s">
        <v>10</v>
      </c>
      <c r="G1" s="1" t="s">
        <v>0</v>
      </c>
      <c r="H1" s="1" t="s">
        <v>1</v>
      </c>
      <c r="I1" s="1" t="s">
        <v>13</v>
      </c>
      <c r="K1" s="1" t="s">
        <v>155</v>
      </c>
      <c r="L1" s="1" t="s">
        <v>158</v>
      </c>
      <c r="M1" s="1" t="s">
        <v>163</v>
      </c>
      <c r="N1" s="1" t="s">
        <v>159</v>
      </c>
      <c r="O1" s="1" t="s">
        <v>160</v>
      </c>
    </row>
    <row r="2" spans="1:15" ht="16.350000000000001" customHeight="1" thickTop="1" x14ac:dyDescent="0.2"/>
    <row r="3" spans="1:15" s="7" customFormat="1" ht="16.350000000000001" customHeight="1" x14ac:dyDescent="0.2">
      <c r="A3" s="6" t="s">
        <v>33</v>
      </c>
      <c r="C3" s="6"/>
      <c r="E3" s="8"/>
      <c r="F3" s="8"/>
    </row>
    <row r="4" spans="1:15" x14ac:dyDescent="0.2">
      <c r="A4" s="3" t="s">
        <v>34</v>
      </c>
      <c r="B4" s="3" t="s">
        <v>31</v>
      </c>
      <c r="C4" s="3" t="s">
        <v>32</v>
      </c>
      <c r="D4" s="3">
        <v>1</v>
      </c>
      <c r="E4" s="3">
        <v>8000</v>
      </c>
      <c r="F4" s="3">
        <f>E4*D4</f>
        <v>8000</v>
      </c>
      <c r="G4" s="3" t="s">
        <v>33</v>
      </c>
      <c r="I4" s="3" t="s">
        <v>132</v>
      </c>
      <c r="K4" s="3">
        <v>0</v>
      </c>
      <c r="M4" s="3" t="s">
        <v>398</v>
      </c>
      <c r="N4" s="3" t="s">
        <v>399</v>
      </c>
      <c r="O4" s="3">
        <v>0</v>
      </c>
    </row>
    <row r="5" spans="1:15" x14ac:dyDescent="0.2">
      <c r="C5" s="3"/>
      <c r="E5" s="3"/>
      <c r="F5" s="3"/>
    </row>
    <row r="6" spans="1:15" s="7" customFormat="1" x14ac:dyDescent="0.2">
      <c r="A6" s="9" t="s">
        <v>9</v>
      </c>
      <c r="C6" s="6"/>
      <c r="E6" s="8"/>
      <c r="F6" s="8"/>
    </row>
    <row r="7" spans="1:15" x14ac:dyDescent="0.2">
      <c r="A7" s="3" t="s">
        <v>12</v>
      </c>
      <c r="B7" s="3" t="s">
        <v>11</v>
      </c>
      <c r="C7" s="3" t="s">
        <v>3</v>
      </c>
      <c r="D7" s="3">
        <v>1</v>
      </c>
      <c r="E7" s="5">
        <v>16850</v>
      </c>
      <c r="F7" s="5">
        <f>E7*D7</f>
        <v>16850</v>
      </c>
      <c r="G7" s="3" t="s">
        <v>2</v>
      </c>
      <c r="H7" s="3" t="s">
        <v>29</v>
      </c>
      <c r="K7" s="3">
        <v>1</v>
      </c>
      <c r="L7" s="3" t="s">
        <v>161</v>
      </c>
      <c r="M7" s="3" t="s">
        <v>19</v>
      </c>
      <c r="N7" s="3" t="s">
        <v>168</v>
      </c>
      <c r="O7" s="3">
        <v>15510</v>
      </c>
    </row>
    <row r="8" spans="1:15" x14ac:dyDescent="0.2">
      <c r="C8" s="3"/>
      <c r="H8" s="3" t="s">
        <v>167</v>
      </c>
      <c r="K8" s="3">
        <v>1</v>
      </c>
      <c r="L8" s="3" t="s">
        <v>161</v>
      </c>
      <c r="M8" s="3" t="s">
        <v>19</v>
      </c>
      <c r="N8" s="3" t="s">
        <v>168</v>
      </c>
      <c r="O8" s="3">
        <v>1880</v>
      </c>
    </row>
    <row r="9" spans="1:15" x14ac:dyDescent="0.2">
      <c r="C9" s="3"/>
    </row>
    <row r="10" spans="1:15" x14ac:dyDescent="0.2">
      <c r="A10" s="3" t="s">
        <v>15</v>
      </c>
      <c r="B10" s="3" t="s">
        <v>19</v>
      </c>
      <c r="C10" s="3" t="s">
        <v>20</v>
      </c>
      <c r="D10" s="3">
        <v>1</v>
      </c>
      <c r="E10" s="5">
        <v>5950</v>
      </c>
      <c r="F10" s="5">
        <f t="shared" ref="F10:F71" si="0">E10*D10</f>
        <v>5950</v>
      </c>
      <c r="G10" s="3" t="s">
        <v>2</v>
      </c>
      <c r="H10" s="3" t="s">
        <v>30</v>
      </c>
      <c r="K10" s="3">
        <v>1</v>
      </c>
      <c r="L10" s="3" t="s">
        <v>161</v>
      </c>
      <c r="M10" s="3" t="s">
        <v>19</v>
      </c>
      <c r="N10" s="3" t="s">
        <v>168</v>
      </c>
      <c r="O10" s="3">
        <v>5085.76</v>
      </c>
    </row>
    <row r="11" spans="1:15" x14ac:dyDescent="0.2">
      <c r="A11" s="3" t="s">
        <v>16</v>
      </c>
      <c r="B11" s="3" t="s">
        <v>19</v>
      </c>
      <c r="C11" s="3" t="s">
        <v>21</v>
      </c>
      <c r="D11" s="3">
        <v>1</v>
      </c>
      <c r="E11" s="5">
        <v>3180</v>
      </c>
      <c r="F11" s="5">
        <f t="shared" si="0"/>
        <v>3180</v>
      </c>
      <c r="G11" s="3" t="s">
        <v>2</v>
      </c>
      <c r="H11" s="3" t="s">
        <v>30</v>
      </c>
      <c r="I11" s="3" t="s">
        <v>25</v>
      </c>
      <c r="K11" s="3">
        <v>1</v>
      </c>
      <c r="L11" s="3" t="s">
        <v>161</v>
      </c>
      <c r="M11" s="3" t="s">
        <v>19</v>
      </c>
      <c r="N11" s="3" t="s">
        <v>168</v>
      </c>
      <c r="O11" s="3">
        <v>2036.88</v>
      </c>
    </row>
    <row r="12" spans="1:15" x14ac:dyDescent="0.2">
      <c r="A12" s="3" t="s">
        <v>17</v>
      </c>
      <c r="B12" s="3" t="s">
        <v>19</v>
      </c>
      <c r="C12" s="3" t="s">
        <v>22</v>
      </c>
      <c r="D12" s="3">
        <v>1</v>
      </c>
      <c r="E12" s="5">
        <v>1170</v>
      </c>
      <c r="F12" s="5">
        <f t="shared" si="0"/>
        <v>1170</v>
      </c>
      <c r="G12" s="3" t="s">
        <v>2</v>
      </c>
      <c r="H12" s="3" t="s">
        <v>30</v>
      </c>
      <c r="K12" s="3">
        <v>1</v>
      </c>
      <c r="L12" s="3" t="s">
        <v>161</v>
      </c>
      <c r="M12" s="3" t="s">
        <v>19</v>
      </c>
      <c r="N12" s="3" t="s">
        <v>168</v>
      </c>
      <c r="O12" s="3">
        <v>833.52</v>
      </c>
    </row>
    <row r="13" spans="1:15" x14ac:dyDescent="0.2">
      <c r="A13" s="3" t="s">
        <v>18</v>
      </c>
      <c r="B13" s="3" t="s">
        <v>19</v>
      </c>
      <c r="C13" s="3" t="s">
        <v>23</v>
      </c>
      <c r="D13" s="3">
        <v>1</v>
      </c>
      <c r="E13" s="5">
        <v>303</v>
      </c>
      <c r="F13" s="5">
        <f t="shared" si="0"/>
        <v>303</v>
      </c>
      <c r="G13" s="3" t="s">
        <v>2</v>
      </c>
      <c r="H13" s="3" t="s">
        <v>30</v>
      </c>
      <c r="K13" s="3">
        <v>1</v>
      </c>
      <c r="L13" s="3" t="s">
        <v>161</v>
      </c>
      <c r="M13" s="3" t="s">
        <v>19</v>
      </c>
      <c r="N13" s="3" t="s">
        <v>168</v>
      </c>
      <c r="O13" s="3">
        <v>187.68</v>
      </c>
    </row>
    <row r="14" spans="1:15" x14ac:dyDescent="0.2">
      <c r="C14" s="3"/>
    </row>
    <row r="15" spans="1:15" x14ac:dyDescent="0.2">
      <c r="B15" s="3" t="s">
        <v>253</v>
      </c>
      <c r="C15" s="3" t="s">
        <v>254</v>
      </c>
      <c r="D15" s="3">
        <v>1</v>
      </c>
      <c r="E15" s="5">
        <v>3750</v>
      </c>
      <c r="F15" s="5">
        <f>D15*E15</f>
        <v>3750</v>
      </c>
      <c r="K15" s="3">
        <v>1</v>
      </c>
      <c r="L15" s="3" t="s">
        <v>161</v>
      </c>
      <c r="M15" s="3" t="s">
        <v>253</v>
      </c>
      <c r="N15" s="3" t="s">
        <v>258</v>
      </c>
      <c r="O15" s="3">
        <f>K15*F15</f>
        <v>3750</v>
      </c>
    </row>
    <row r="16" spans="1:15" x14ac:dyDescent="0.2">
      <c r="B16" s="3" t="s">
        <v>253</v>
      </c>
      <c r="C16" s="3" t="s">
        <v>36</v>
      </c>
      <c r="D16" s="3">
        <v>1</v>
      </c>
      <c r="E16" s="5">
        <v>1075</v>
      </c>
      <c r="F16" s="5">
        <f t="shared" ref="F16:F19" si="1">D16*E16</f>
        <v>1075</v>
      </c>
      <c r="K16" s="3">
        <v>1</v>
      </c>
      <c r="L16" s="3" t="s">
        <v>161</v>
      </c>
      <c r="M16" s="3" t="s">
        <v>253</v>
      </c>
      <c r="N16" s="3" t="s">
        <v>258</v>
      </c>
      <c r="O16" s="3">
        <f t="shared" ref="O16:O19" si="2">K16*F16</f>
        <v>1075</v>
      </c>
    </row>
    <row r="17" spans="1:15" x14ac:dyDescent="0.2">
      <c r="B17" s="3" t="s">
        <v>253</v>
      </c>
      <c r="C17" s="3" t="s">
        <v>256</v>
      </c>
      <c r="D17" s="3">
        <v>1</v>
      </c>
      <c r="E17" s="5">
        <v>375</v>
      </c>
      <c r="F17" s="5">
        <f t="shared" si="1"/>
        <v>375</v>
      </c>
      <c r="K17" s="3">
        <v>1</v>
      </c>
      <c r="L17" s="3" t="s">
        <v>161</v>
      </c>
      <c r="M17" s="3" t="s">
        <v>253</v>
      </c>
      <c r="N17" s="3" t="s">
        <v>258</v>
      </c>
      <c r="O17" s="3">
        <f t="shared" si="2"/>
        <v>375</v>
      </c>
    </row>
    <row r="18" spans="1:15" x14ac:dyDescent="0.2">
      <c r="B18" s="3" t="s">
        <v>253</v>
      </c>
      <c r="C18" s="3" t="s">
        <v>257</v>
      </c>
      <c r="D18" s="3">
        <v>1</v>
      </c>
      <c r="E18" s="5">
        <v>375</v>
      </c>
      <c r="F18" s="5">
        <f t="shared" si="1"/>
        <v>375</v>
      </c>
      <c r="K18" s="3">
        <v>1</v>
      </c>
      <c r="L18" s="3" t="s">
        <v>161</v>
      </c>
      <c r="M18" s="3" t="s">
        <v>253</v>
      </c>
      <c r="N18" s="3" t="s">
        <v>258</v>
      </c>
      <c r="O18" s="3">
        <f t="shared" si="2"/>
        <v>375</v>
      </c>
    </row>
    <row r="19" spans="1:15" x14ac:dyDescent="0.2">
      <c r="B19" s="3" t="s">
        <v>253</v>
      </c>
      <c r="C19" s="3" t="s">
        <v>255</v>
      </c>
      <c r="D19" s="3">
        <v>1</v>
      </c>
      <c r="E19" s="5">
        <v>5425</v>
      </c>
      <c r="F19" s="5">
        <f t="shared" si="1"/>
        <v>5425</v>
      </c>
      <c r="K19" s="3">
        <v>1</v>
      </c>
      <c r="L19" s="3" t="s">
        <v>161</v>
      </c>
      <c r="M19" s="3" t="s">
        <v>253</v>
      </c>
      <c r="N19" s="3" t="s">
        <v>258</v>
      </c>
      <c r="O19" s="3">
        <f t="shared" si="2"/>
        <v>5425</v>
      </c>
    </row>
    <row r="20" spans="1:15" x14ac:dyDescent="0.2">
      <c r="A20" s="3" t="s">
        <v>24</v>
      </c>
      <c r="C20" s="3"/>
      <c r="E20" s="3"/>
      <c r="F20" s="3"/>
    </row>
    <row r="21" spans="1:15" x14ac:dyDescent="0.2">
      <c r="A21" s="3" t="s">
        <v>115</v>
      </c>
      <c r="B21" s="3" t="s">
        <v>116</v>
      </c>
      <c r="C21" s="3" t="s">
        <v>112</v>
      </c>
      <c r="D21" s="3">
        <v>1</v>
      </c>
      <c r="E21" s="5">
        <v>250</v>
      </c>
      <c r="F21" s="5">
        <f t="shared" si="0"/>
        <v>250</v>
      </c>
      <c r="G21" s="3" t="s">
        <v>2</v>
      </c>
      <c r="H21" s="3" t="s">
        <v>114</v>
      </c>
      <c r="I21" s="3" t="s">
        <v>113</v>
      </c>
      <c r="K21" s="3">
        <v>1</v>
      </c>
      <c r="L21" s="3" t="s">
        <v>161</v>
      </c>
      <c r="M21" s="3" t="s">
        <v>164</v>
      </c>
      <c r="N21" s="3" t="s">
        <v>162</v>
      </c>
      <c r="O21" s="3">
        <v>225.9</v>
      </c>
    </row>
    <row r="22" spans="1:15" x14ac:dyDescent="0.2">
      <c r="A22" s="3" t="s">
        <v>121</v>
      </c>
      <c r="B22" s="3" t="s">
        <v>116</v>
      </c>
      <c r="C22" s="3" t="s">
        <v>120</v>
      </c>
      <c r="D22" s="3">
        <v>1</v>
      </c>
      <c r="E22" s="5">
        <v>45</v>
      </c>
      <c r="F22" s="5">
        <f t="shared" si="0"/>
        <v>45</v>
      </c>
      <c r="G22" s="3" t="s">
        <v>2</v>
      </c>
      <c r="H22" s="3" t="s">
        <v>114</v>
      </c>
      <c r="I22" s="3" t="s">
        <v>113</v>
      </c>
      <c r="K22" s="3">
        <v>1</v>
      </c>
      <c r="L22" s="3" t="s">
        <v>161</v>
      </c>
      <c r="M22" s="3" t="s">
        <v>164</v>
      </c>
      <c r="N22" s="3" t="s">
        <v>162</v>
      </c>
      <c r="O22" s="3">
        <v>41.9</v>
      </c>
    </row>
    <row r="23" spans="1:15" x14ac:dyDescent="0.2">
      <c r="A23" s="3" t="s">
        <v>123</v>
      </c>
      <c r="B23" s="3" t="s">
        <v>116</v>
      </c>
      <c r="C23" s="3" t="s">
        <v>122</v>
      </c>
      <c r="D23" s="3">
        <v>1</v>
      </c>
      <c r="E23" s="5">
        <v>8</v>
      </c>
      <c r="F23" s="5">
        <f t="shared" si="0"/>
        <v>8</v>
      </c>
      <c r="G23" s="3" t="s">
        <v>2</v>
      </c>
      <c r="H23" s="3" t="s">
        <v>114</v>
      </c>
      <c r="I23" s="3" t="s">
        <v>113</v>
      </c>
      <c r="K23" s="3">
        <v>1</v>
      </c>
      <c r="L23" s="3" t="s">
        <v>161</v>
      </c>
      <c r="M23" s="3" t="s">
        <v>164</v>
      </c>
      <c r="N23" s="3" t="s">
        <v>162</v>
      </c>
      <c r="O23" s="3">
        <v>28.24</v>
      </c>
    </row>
    <row r="24" spans="1:15" x14ac:dyDescent="0.2">
      <c r="A24" s="3" t="s">
        <v>119</v>
      </c>
      <c r="B24" s="3" t="s">
        <v>118</v>
      </c>
      <c r="C24" s="3" t="s">
        <v>117</v>
      </c>
      <c r="D24" s="3">
        <v>1</v>
      </c>
      <c r="E24" s="5">
        <v>12.5</v>
      </c>
      <c r="F24" s="5">
        <f t="shared" si="0"/>
        <v>12.5</v>
      </c>
      <c r="G24" s="3" t="s">
        <v>2</v>
      </c>
      <c r="H24" s="3" t="s">
        <v>114</v>
      </c>
      <c r="I24" s="3" t="s">
        <v>124</v>
      </c>
      <c r="K24" s="3">
        <v>1</v>
      </c>
      <c r="L24" s="3" t="s">
        <v>161</v>
      </c>
      <c r="M24" s="3" t="s">
        <v>165</v>
      </c>
      <c r="N24" s="3" t="s">
        <v>166</v>
      </c>
      <c r="O24" s="3">
        <v>29.99</v>
      </c>
    </row>
    <row r="25" spans="1:15" x14ac:dyDescent="0.2">
      <c r="C25" s="3"/>
    </row>
    <row r="26" spans="1:15" s="26" customFormat="1" x14ac:dyDescent="0.2">
      <c r="A26" s="26" t="s">
        <v>390</v>
      </c>
      <c r="B26" s="26" t="s">
        <v>388</v>
      </c>
      <c r="C26" s="26" t="s">
        <v>389</v>
      </c>
      <c r="D26" s="26">
        <v>1</v>
      </c>
      <c r="E26" s="31">
        <v>17.78</v>
      </c>
      <c r="F26" s="31"/>
      <c r="K26" s="26">
        <v>1</v>
      </c>
      <c r="L26" s="26" t="s">
        <v>161</v>
      </c>
      <c r="M26" s="26" t="s">
        <v>407</v>
      </c>
      <c r="N26" s="26" t="s">
        <v>390</v>
      </c>
      <c r="O26" s="26">
        <v>17.78</v>
      </c>
    </row>
    <row r="27" spans="1:15" x14ac:dyDescent="0.2">
      <c r="A27" s="10"/>
      <c r="B27" s="10"/>
      <c r="C27" s="12"/>
      <c r="E27" s="11"/>
    </row>
    <row r="28" spans="1:15" s="7" customFormat="1" x14ac:dyDescent="0.2">
      <c r="A28" s="9" t="s">
        <v>27</v>
      </c>
      <c r="B28" s="13"/>
      <c r="C28" s="9"/>
      <c r="E28" s="14"/>
      <c r="F28" s="8"/>
    </row>
    <row r="29" spans="1:15" s="26" customFormat="1" x14ac:dyDescent="0.2">
      <c r="A29" s="26" t="s">
        <v>189</v>
      </c>
      <c r="B29" s="26" t="s">
        <v>186</v>
      </c>
      <c r="C29" s="26" t="s">
        <v>191</v>
      </c>
      <c r="D29" s="26">
        <v>1</v>
      </c>
      <c r="E29" s="31">
        <v>3550</v>
      </c>
      <c r="F29" s="31">
        <f>E29*D29</f>
        <v>3550</v>
      </c>
      <c r="K29" s="26">
        <v>1</v>
      </c>
      <c r="L29" s="26" t="s">
        <v>161</v>
      </c>
      <c r="M29" s="26" t="s">
        <v>186</v>
      </c>
      <c r="N29" s="26" t="s">
        <v>402</v>
      </c>
      <c r="O29" s="26">
        <f>K29*F29</f>
        <v>3550</v>
      </c>
    </row>
    <row r="30" spans="1:15" s="26" customFormat="1" x14ac:dyDescent="0.2">
      <c r="A30" s="26" t="s">
        <v>188</v>
      </c>
      <c r="B30" s="26" t="s">
        <v>186</v>
      </c>
      <c r="C30" s="26" t="s">
        <v>192</v>
      </c>
      <c r="D30" s="26">
        <v>1</v>
      </c>
      <c r="E30" s="31">
        <v>6600</v>
      </c>
      <c r="F30" s="31">
        <f t="shared" ref="F30:F33" si="3">E30*D30</f>
        <v>6600</v>
      </c>
      <c r="K30" s="26">
        <v>1</v>
      </c>
      <c r="L30" s="26" t="s">
        <v>161</v>
      </c>
      <c r="M30" s="26" t="s">
        <v>186</v>
      </c>
      <c r="N30" s="26" t="s">
        <v>400</v>
      </c>
      <c r="O30" s="26">
        <f t="shared" ref="O30:O33" si="4">K30*F30</f>
        <v>6600</v>
      </c>
    </row>
    <row r="31" spans="1:15" s="26" customFormat="1" x14ac:dyDescent="0.2">
      <c r="A31" s="26">
        <v>1230942</v>
      </c>
      <c r="B31" s="26" t="s">
        <v>187</v>
      </c>
      <c r="C31" s="26" t="s">
        <v>193</v>
      </c>
      <c r="D31" s="26">
        <v>1</v>
      </c>
      <c r="E31" s="31">
        <v>10414.4</v>
      </c>
      <c r="F31" s="31">
        <f t="shared" si="3"/>
        <v>10414.4</v>
      </c>
      <c r="K31" s="26">
        <v>1</v>
      </c>
      <c r="L31" s="26" t="s">
        <v>161</v>
      </c>
      <c r="M31" s="26" t="s">
        <v>187</v>
      </c>
      <c r="N31" s="26" t="s">
        <v>273</v>
      </c>
      <c r="O31" s="26">
        <f t="shared" si="4"/>
        <v>10414.4</v>
      </c>
    </row>
    <row r="32" spans="1:15" s="26" customFormat="1" x14ac:dyDescent="0.2">
      <c r="A32" s="26">
        <v>1285744</v>
      </c>
      <c r="B32" s="26" t="s">
        <v>187</v>
      </c>
      <c r="C32" s="26" t="s">
        <v>194</v>
      </c>
      <c r="D32" s="26">
        <v>1</v>
      </c>
      <c r="E32" s="31">
        <v>9425.4</v>
      </c>
      <c r="F32" s="31">
        <f t="shared" si="3"/>
        <v>9425.4</v>
      </c>
      <c r="K32" s="26">
        <v>1</v>
      </c>
      <c r="L32" s="26" t="s">
        <v>161</v>
      </c>
      <c r="M32" s="26" t="s">
        <v>187</v>
      </c>
      <c r="N32" s="26" t="s">
        <v>273</v>
      </c>
      <c r="O32" s="26">
        <f t="shared" si="4"/>
        <v>9425.4</v>
      </c>
    </row>
    <row r="33" spans="1:15" s="26" customFormat="1" x14ac:dyDescent="0.2">
      <c r="A33" s="26" t="s">
        <v>190</v>
      </c>
      <c r="B33" s="26" t="s">
        <v>186</v>
      </c>
      <c r="C33" s="26" t="s">
        <v>195</v>
      </c>
      <c r="D33" s="26">
        <v>1</v>
      </c>
      <c r="E33" s="31">
        <v>1900</v>
      </c>
      <c r="F33" s="31">
        <f t="shared" si="3"/>
        <v>1900</v>
      </c>
      <c r="K33" s="26">
        <v>1</v>
      </c>
      <c r="L33" s="26" t="s">
        <v>161</v>
      </c>
      <c r="M33" s="26" t="s">
        <v>186</v>
      </c>
      <c r="N33" s="26" t="s">
        <v>401</v>
      </c>
      <c r="O33" s="26">
        <f t="shared" si="4"/>
        <v>1900</v>
      </c>
    </row>
    <row r="34" spans="1:15" s="15" customFormat="1" x14ac:dyDescent="0.2">
      <c r="A34" s="3"/>
      <c r="E34" s="16"/>
      <c r="F34" s="16"/>
    </row>
    <row r="35" spans="1:15" s="26" customFormat="1" x14ac:dyDescent="0.2">
      <c r="A35" s="32" t="s">
        <v>218</v>
      </c>
      <c r="B35" s="26" t="s">
        <v>223</v>
      </c>
      <c r="C35" s="26" t="s">
        <v>217</v>
      </c>
      <c r="D35" s="26">
        <v>1</v>
      </c>
      <c r="E35" s="31">
        <v>225</v>
      </c>
      <c r="F35" s="31">
        <f>E35*D35</f>
        <v>225</v>
      </c>
      <c r="K35" s="26">
        <v>1</v>
      </c>
      <c r="L35" s="26" t="s">
        <v>161</v>
      </c>
      <c r="M35" s="26" t="s">
        <v>223</v>
      </c>
      <c r="N35" s="26" t="s">
        <v>280</v>
      </c>
      <c r="O35" s="26">
        <f t="shared" ref="O35:O37" si="5">K35*F35</f>
        <v>225</v>
      </c>
    </row>
    <row r="36" spans="1:15" s="26" customFormat="1" x14ac:dyDescent="0.2">
      <c r="A36" s="26" t="s">
        <v>224</v>
      </c>
      <c r="B36" s="26" t="s">
        <v>223</v>
      </c>
      <c r="C36" s="26" t="s">
        <v>219</v>
      </c>
      <c r="D36" s="26">
        <v>1</v>
      </c>
      <c r="E36" s="31">
        <v>225</v>
      </c>
      <c r="F36" s="31">
        <f t="shared" ref="F36:F37" si="6">E36*D36</f>
        <v>225</v>
      </c>
      <c r="K36" s="26">
        <v>1</v>
      </c>
      <c r="L36" s="26" t="s">
        <v>161</v>
      </c>
      <c r="M36" s="26" t="s">
        <v>223</v>
      </c>
      <c r="N36" s="26" t="s">
        <v>280</v>
      </c>
      <c r="O36" s="26">
        <f t="shared" si="5"/>
        <v>225</v>
      </c>
    </row>
    <row r="37" spans="1:15" s="26" customFormat="1" x14ac:dyDescent="0.2">
      <c r="A37" s="26" t="s">
        <v>225</v>
      </c>
      <c r="B37" s="26" t="s">
        <v>223</v>
      </c>
      <c r="C37" s="26" t="s">
        <v>220</v>
      </c>
      <c r="D37" s="26">
        <v>1</v>
      </c>
      <c r="E37" s="31">
        <v>225</v>
      </c>
      <c r="F37" s="31">
        <f t="shared" si="6"/>
        <v>225</v>
      </c>
      <c r="K37" s="26">
        <v>1</v>
      </c>
      <c r="L37" s="26" t="s">
        <v>161</v>
      </c>
      <c r="M37" s="26" t="s">
        <v>223</v>
      </c>
      <c r="N37" s="26" t="s">
        <v>280</v>
      </c>
      <c r="O37" s="26">
        <f t="shared" si="5"/>
        <v>225</v>
      </c>
    </row>
    <row r="38" spans="1:15" s="26" customFormat="1" x14ac:dyDescent="0.2">
      <c r="A38" s="26" t="s">
        <v>222</v>
      </c>
      <c r="B38" s="26" t="s">
        <v>223</v>
      </c>
      <c r="C38" s="26" t="s">
        <v>221</v>
      </c>
      <c r="D38" s="26">
        <v>1</v>
      </c>
      <c r="E38" s="31">
        <v>225</v>
      </c>
      <c r="F38" s="31">
        <f>E38*D38</f>
        <v>225</v>
      </c>
      <c r="K38" s="26">
        <v>1</v>
      </c>
      <c r="L38" s="26" t="s">
        <v>161</v>
      </c>
      <c r="M38" s="26" t="s">
        <v>223</v>
      </c>
      <c r="N38" s="26" t="s">
        <v>280</v>
      </c>
      <c r="O38" s="26">
        <f>K38*F38</f>
        <v>225</v>
      </c>
    </row>
    <row r="40" spans="1:15" s="7" customFormat="1" x14ac:dyDescent="0.2">
      <c r="A40" s="6" t="s">
        <v>35</v>
      </c>
      <c r="B40" s="13"/>
      <c r="C40" s="6"/>
      <c r="E40" s="8"/>
      <c r="F40" s="8"/>
    </row>
    <row r="41" spans="1:15" x14ac:dyDescent="0.2">
      <c r="A41" s="3" t="s">
        <v>264</v>
      </c>
      <c r="B41" s="3" t="s">
        <v>253</v>
      </c>
      <c r="C41" s="3" t="s">
        <v>271</v>
      </c>
      <c r="D41" s="3">
        <v>1</v>
      </c>
      <c r="E41" s="3">
        <v>2450</v>
      </c>
      <c r="F41" s="3">
        <f>E41*D41</f>
        <v>2450</v>
      </c>
      <c r="K41" s="3">
        <v>1</v>
      </c>
      <c r="L41" s="3" t="s">
        <v>161</v>
      </c>
      <c r="M41" s="3" t="s">
        <v>253</v>
      </c>
      <c r="N41" s="3" t="s">
        <v>258</v>
      </c>
      <c r="O41" s="3">
        <f>F41*D41</f>
        <v>2450</v>
      </c>
    </row>
    <row r="42" spans="1:15" x14ac:dyDescent="0.2">
      <c r="A42" s="3" t="s">
        <v>263</v>
      </c>
      <c r="B42" s="3" t="s">
        <v>253</v>
      </c>
      <c r="C42" s="3" t="s">
        <v>272</v>
      </c>
      <c r="D42" s="3">
        <v>1</v>
      </c>
      <c r="E42" s="3">
        <v>245</v>
      </c>
      <c r="F42" s="3">
        <f t="shared" ref="F42:F47" si="7">E42*D42</f>
        <v>245</v>
      </c>
      <c r="K42" s="3">
        <v>1</v>
      </c>
      <c r="L42" s="3" t="s">
        <v>161</v>
      </c>
      <c r="M42" s="3" t="s">
        <v>253</v>
      </c>
      <c r="N42" s="3" t="s">
        <v>258</v>
      </c>
      <c r="O42" s="3">
        <f t="shared" ref="O42:O47" si="8">F42*D42</f>
        <v>245</v>
      </c>
    </row>
    <row r="43" spans="1:15" x14ac:dyDescent="0.2">
      <c r="A43" s="3" t="s">
        <v>260</v>
      </c>
      <c r="B43" s="3" t="s">
        <v>253</v>
      </c>
      <c r="C43" s="3" t="s">
        <v>259</v>
      </c>
      <c r="D43" s="3">
        <v>1</v>
      </c>
      <c r="E43" s="3">
        <v>975</v>
      </c>
      <c r="F43" s="3">
        <f t="shared" si="7"/>
        <v>975</v>
      </c>
      <c r="K43" s="3">
        <v>1</v>
      </c>
      <c r="L43" s="3" t="s">
        <v>161</v>
      </c>
      <c r="M43" s="3" t="s">
        <v>253</v>
      </c>
      <c r="N43" s="3" t="s">
        <v>258</v>
      </c>
      <c r="O43" s="3">
        <f t="shared" si="8"/>
        <v>975</v>
      </c>
    </row>
    <row r="44" spans="1:15" x14ac:dyDescent="0.2">
      <c r="A44" s="3" t="s">
        <v>261</v>
      </c>
      <c r="B44" s="3" t="s">
        <v>253</v>
      </c>
      <c r="C44" s="3" t="s">
        <v>262</v>
      </c>
      <c r="D44" s="3">
        <v>1</v>
      </c>
      <c r="E44" s="3">
        <v>6750</v>
      </c>
      <c r="F44" s="3">
        <f t="shared" si="7"/>
        <v>6750</v>
      </c>
      <c r="K44" s="3">
        <v>1</v>
      </c>
      <c r="L44" s="3" t="s">
        <v>161</v>
      </c>
      <c r="M44" s="3" t="s">
        <v>253</v>
      </c>
      <c r="N44" s="3" t="s">
        <v>258</v>
      </c>
      <c r="O44" s="3">
        <f t="shared" si="8"/>
        <v>6750</v>
      </c>
    </row>
    <row r="45" spans="1:15" x14ac:dyDescent="0.2">
      <c r="A45" s="3" t="s">
        <v>265</v>
      </c>
      <c r="B45" s="3" t="s">
        <v>253</v>
      </c>
      <c r="C45" s="3" t="s">
        <v>270</v>
      </c>
      <c r="D45" s="3">
        <v>2</v>
      </c>
      <c r="E45" s="3">
        <v>245</v>
      </c>
      <c r="F45" s="3">
        <f t="shared" si="7"/>
        <v>490</v>
      </c>
      <c r="K45" s="3">
        <v>1</v>
      </c>
      <c r="L45" s="3" t="s">
        <v>161</v>
      </c>
      <c r="M45" s="3" t="s">
        <v>253</v>
      </c>
      <c r="N45" s="3" t="s">
        <v>258</v>
      </c>
      <c r="O45" s="3">
        <f t="shared" si="8"/>
        <v>980</v>
      </c>
    </row>
    <row r="46" spans="1:15" x14ac:dyDescent="0.2">
      <c r="A46" s="3" t="s">
        <v>266</v>
      </c>
      <c r="B46" s="3" t="s">
        <v>253</v>
      </c>
      <c r="C46" s="3" t="s">
        <v>268</v>
      </c>
      <c r="D46" s="3">
        <v>2</v>
      </c>
      <c r="E46" s="3">
        <v>2050</v>
      </c>
      <c r="F46" s="3">
        <f t="shared" si="7"/>
        <v>4100</v>
      </c>
      <c r="K46" s="3">
        <v>1</v>
      </c>
      <c r="L46" s="3" t="s">
        <v>161</v>
      </c>
      <c r="M46" s="3" t="s">
        <v>253</v>
      </c>
      <c r="N46" s="3" t="s">
        <v>258</v>
      </c>
      <c r="O46" s="3">
        <f t="shared" si="8"/>
        <v>8200</v>
      </c>
    </row>
    <row r="47" spans="1:15" x14ac:dyDescent="0.2">
      <c r="A47" s="3" t="s">
        <v>267</v>
      </c>
      <c r="B47" s="3" t="s">
        <v>253</v>
      </c>
      <c r="C47" s="3" t="s">
        <v>269</v>
      </c>
      <c r="D47" s="3">
        <v>1</v>
      </c>
      <c r="E47" s="3">
        <v>2845</v>
      </c>
      <c r="F47" s="3">
        <f t="shared" si="7"/>
        <v>2845</v>
      </c>
      <c r="K47" s="3">
        <v>1</v>
      </c>
      <c r="L47" s="3" t="s">
        <v>161</v>
      </c>
      <c r="M47" s="3" t="s">
        <v>253</v>
      </c>
      <c r="N47" s="3" t="s">
        <v>258</v>
      </c>
      <c r="O47" s="3">
        <f t="shared" si="8"/>
        <v>2845</v>
      </c>
    </row>
    <row r="48" spans="1:15" x14ac:dyDescent="0.2">
      <c r="C48" s="3"/>
      <c r="E48" s="3"/>
      <c r="F48" s="3"/>
    </row>
    <row r="49" spans="1:15" x14ac:dyDescent="0.2">
      <c r="C49" s="3"/>
      <c r="E49" s="3"/>
      <c r="F49" s="3"/>
    </row>
    <row r="50" spans="1:15" x14ac:dyDescent="0.2">
      <c r="C50" s="3"/>
      <c r="E50" s="3"/>
      <c r="F50" s="3"/>
    </row>
    <row r="51" spans="1:15" x14ac:dyDescent="0.2">
      <c r="C51" s="3"/>
      <c r="E51" s="3"/>
      <c r="F51" s="3"/>
    </row>
    <row r="52" spans="1:15" x14ac:dyDescent="0.2">
      <c r="B52" s="17"/>
    </row>
    <row r="53" spans="1:15" s="19" customFormat="1" x14ac:dyDescent="0.2">
      <c r="A53" s="18" t="s">
        <v>28</v>
      </c>
      <c r="C53" s="20"/>
      <c r="E53" s="21"/>
      <c r="F53" s="21"/>
    </row>
    <row r="54" spans="1:15" s="26" customFormat="1" x14ac:dyDescent="0.2">
      <c r="A54" s="26" t="s">
        <v>204</v>
      </c>
      <c r="B54" s="26" t="s">
        <v>208</v>
      </c>
      <c r="C54" s="26" t="s">
        <v>209</v>
      </c>
      <c r="D54" s="26">
        <v>1</v>
      </c>
      <c r="E54" s="26">
        <v>4249</v>
      </c>
      <c r="F54" s="26">
        <f>E54*D54</f>
        <v>4249</v>
      </c>
      <c r="G54" s="26" t="s">
        <v>200</v>
      </c>
      <c r="K54" s="26">
        <v>1</v>
      </c>
      <c r="L54" s="26" t="s">
        <v>161</v>
      </c>
      <c r="M54" s="26" t="s">
        <v>208</v>
      </c>
      <c r="N54" s="26" t="s">
        <v>213</v>
      </c>
      <c r="O54" s="26">
        <f>K54*F54</f>
        <v>4249</v>
      </c>
    </row>
    <row r="55" spans="1:15" s="26" customFormat="1" x14ac:dyDescent="0.2">
      <c r="A55" s="26" t="s">
        <v>205</v>
      </c>
      <c r="B55" s="26" t="s">
        <v>208</v>
      </c>
      <c r="C55" s="26" t="s">
        <v>210</v>
      </c>
      <c r="D55" s="26">
        <v>34</v>
      </c>
      <c r="E55" s="26">
        <v>288</v>
      </c>
      <c r="F55" s="26">
        <f t="shared" ref="F55:F61" si="9">E55*D55</f>
        <v>9792</v>
      </c>
      <c r="G55" s="26" t="s">
        <v>201</v>
      </c>
      <c r="K55" s="26">
        <v>1</v>
      </c>
      <c r="L55" s="26" t="s">
        <v>161</v>
      </c>
      <c r="M55" s="26" t="s">
        <v>208</v>
      </c>
      <c r="N55" s="26" t="s">
        <v>213</v>
      </c>
      <c r="O55" s="26">
        <f t="shared" ref="O55:O57" si="10">K55*F55</f>
        <v>9792</v>
      </c>
    </row>
    <row r="56" spans="1:15" s="26" customFormat="1" x14ac:dyDescent="0.2">
      <c r="A56" s="26" t="s">
        <v>206</v>
      </c>
      <c r="B56" s="26" t="s">
        <v>208</v>
      </c>
      <c r="C56" s="26" t="s">
        <v>211</v>
      </c>
      <c r="D56" s="26">
        <v>1</v>
      </c>
      <c r="E56" s="26">
        <v>169</v>
      </c>
      <c r="F56" s="26">
        <f t="shared" si="9"/>
        <v>169</v>
      </c>
      <c r="G56" s="26" t="s">
        <v>202</v>
      </c>
      <c r="K56" s="26">
        <v>1</v>
      </c>
      <c r="L56" s="26" t="s">
        <v>161</v>
      </c>
      <c r="M56" s="26" t="s">
        <v>208</v>
      </c>
      <c r="N56" s="26" t="s">
        <v>213</v>
      </c>
      <c r="O56" s="26">
        <f t="shared" si="10"/>
        <v>169</v>
      </c>
    </row>
    <row r="57" spans="1:15" s="26" customFormat="1" x14ac:dyDescent="0.2">
      <c r="A57" s="26" t="s">
        <v>207</v>
      </c>
      <c r="B57" s="26" t="s">
        <v>208</v>
      </c>
      <c r="C57" s="26" t="s">
        <v>212</v>
      </c>
      <c r="D57" s="26">
        <v>1</v>
      </c>
      <c r="E57" s="26">
        <v>95</v>
      </c>
      <c r="F57" s="26">
        <f t="shared" si="9"/>
        <v>95</v>
      </c>
      <c r="G57" s="26" t="s">
        <v>203</v>
      </c>
      <c r="K57" s="26">
        <v>1</v>
      </c>
      <c r="L57" s="26" t="s">
        <v>161</v>
      </c>
      <c r="M57" s="26" t="s">
        <v>208</v>
      </c>
      <c r="N57" s="26" t="s">
        <v>213</v>
      </c>
      <c r="O57" s="26">
        <f t="shared" si="10"/>
        <v>95</v>
      </c>
    </row>
    <row r="58" spans="1:15" s="26" customFormat="1" x14ac:dyDescent="0.2">
      <c r="A58" s="26" t="s">
        <v>275</v>
      </c>
      <c r="B58" s="26" t="s">
        <v>276</v>
      </c>
      <c r="C58" s="26" t="s">
        <v>274</v>
      </c>
      <c r="D58" s="26">
        <v>1</v>
      </c>
      <c r="E58" s="26">
        <v>614</v>
      </c>
      <c r="F58" s="26">
        <f t="shared" si="9"/>
        <v>614</v>
      </c>
      <c r="G58" s="26" t="s">
        <v>196</v>
      </c>
      <c r="K58" s="26">
        <v>1</v>
      </c>
      <c r="L58" s="26" t="s">
        <v>161</v>
      </c>
      <c r="M58" s="26" t="s">
        <v>165</v>
      </c>
      <c r="N58" s="26" t="s">
        <v>279</v>
      </c>
      <c r="O58" s="26">
        <f>K58*F58</f>
        <v>614</v>
      </c>
    </row>
    <row r="59" spans="1:15" s="27" customFormat="1" x14ac:dyDescent="0.2">
      <c r="D59" s="27">
        <v>1</v>
      </c>
      <c r="E59" s="27">
        <v>2300</v>
      </c>
      <c r="F59" s="27">
        <v>2300</v>
      </c>
      <c r="G59" s="27" t="s">
        <v>197</v>
      </c>
      <c r="K59" s="27">
        <v>1</v>
      </c>
      <c r="L59" s="27" t="s">
        <v>161</v>
      </c>
      <c r="M59" s="27" t="s">
        <v>165</v>
      </c>
      <c r="N59" s="27" t="s">
        <v>404</v>
      </c>
      <c r="O59" s="27">
        <v>2218.33</v>
      </c>
    </row>
    <row r="60" spans="1:15" s="26" customFormat="1" x14ac:dyDescent="0.2">
      <c r="B60" s="26" t="s">
        <v>277</v>
      </c>
      <c r="C60" s="26" t="s">
        <v>278</v>
      </c>
      <c r="D60" s="26">
        <v>1</v>
      </c>
      <c r="E60" s="26">
        <v>599</v>
      </c>
      <c r="F60" s="26">
        <f t="shared" si="9"/>
        <v>599</v>
      </c>
      <c r="G60" s="26" t="s">
        <v>198</v>
      </c>
      <c r="K60" s="26">
        <v>1</v>
      </c>
      <c r="L60" s="26" t="s">
        <v>161</v>
      </c>
      <c r="M60" s="26" t="s">
        <v>165</v>
      </c>
      <c r="N60" s="26" t="s">
        <v>279</v>
      </c>
      <c r="O60" s="26">
        <f>K60*F60</f>
        <v>599</v>
      </c>
    </row>
    <row r="61" spans="1:15" s="26" customFormat="1" x14ac:dyDescent="0.2">
      <c r="D61" s="26">
        <v>1</v>
      </c>
      <c r="E61" s="26">
        <v>100</v>
      </c>
      <c r="F61" s="26">
        <f t="shared" si="9"/>
        <v>100</v>
      </c>
      <c r="G61" s="26" t="s">
        <v>199</v>
      </c>
      <c r="K61" s="26">
        <v>0</v>
      </c>
    </row>
    <row r="62" spans="1:15" x14ac:dyDescent="0.2">
      <c r="C62" s="3"/>
      <c r="E62" s="3"/>
      <c r="F62" s="3"/>
    </row>
    <row r="63" spans="1:15" x14ac:dyDescent="0.2">
      <c r="C63" s="3"/>
      <c r="E63" s="3"/>
      <c r="F63" s="3"/>
    </row>
    <row r="64" spans="1:15" x14ac:dyDescent="0.2">
      <c r="C64" s="3"/>
      <c r="E64" s="3"/>
      <c r="F64" s="3"/>
    </row>
    <row r="65" spans="1:15" x14ac:dyDescent="0.2">
      <c r="C65" s="3"/>
      <c r="E65" s="3"/>
      <c r="F65" s="3"/>
    </row>
    <row r="66" spans="1:15" s="7" customFormat="1" x14ac:dyDescent="0.2">
      <c r="A66" s="9" t="s">
        <v>109</v>
      </c>
      <c r="B66" s="13"/>
      <c r="C66" s="9"/>
      <c r="E66" s="14"/>
      <c r="F66" s="8"/>
    </row>
    <row r="67" spans="1:15" x14ac:dyDescent="0.2">
      <c r="A67" s="3" t="s">
        <v>37</v>
      </c>
      <c r="B67" s="3" t="s">
        <v>40</v>
      </c>
      <c r="C67" s="3" t="s">
        <v>41</v>
      </c>
      <c r="D67" s="3">
        <v>2</v>
      </c>
      <c r="E67" s="3">
        <v>1300</v>
      </c>
      <c r="F67" s="3">
        <f t="shared" si="0"/>
        <v>2600</v>
      </c>
      <c r="G67" s="3" t="s">
        <v>64</v>
      </c>
      <c r="H67" s="3" t="s">
        <v>44</v>
      </c>
      <c r="K67" s="3">
        <v>1</v>
      </c>
      <c r="L67" s="3" t="s">
        <v>161</v>
      </c>
      <c r="M67" s="3" t="s">
        <v>169</v>
      </c>
      <c r="O67" s="3">
        <f>780*2</f>
        <v>1560</v>
      </c>
    </row>
    <row r="68" spans="1:15" x14ac:dyDescent="0.2">
      <c r="A68" s="3" t="s">
        <v>38</v>
      </c>
      <c r="B68" s="3" t="s">
        <v>40</v>
      </c>
      <c r="C68" s="3" t="s">
        <v>42</v>
      </c>
      <c r="D68" s="3">
        <v>2</v>
      </c>
      <c r="E68" s="3">
        <v>270</v>
      </c>
      <c r="F68" s="3">
        <f t="shared" si="0"/>
        <v>540</v>
      </c>
      <c r="G68" s="3" t="s">
        <v>64</v>
      </c>
      <c r="H68" s="3" t="s">
        <v>44</v>
      </c>
      <c r="I68" s="4" t="s">
        <v>131</v>
      </c>
      <c r="K68" s="3">
        <v>1</v>
      </c>
      <c r="L68" s="3" t="s">
        <v>161</v>
      </c>
      <c r="M68" s="3" t="s">
        <v>169</v>
      </c>
      <c r="O68" s="3">
        <f>280*2</f>
        <v>560</v>
      </c>
    </row>
    <row r="69" spans="1:15" x14ac:dyDescent="0.2">
      <c r="A69" s="3" t="s">
        <v>39</v>
      </c>
      <c r="B69" s="3" t="s">
        <v>40</v>
      </c>
      <c r="C69" s="3" t="s">
        <v>43</v>
      </c>
      <c r="D69" s="3">
        <v>2</v>
      </c>
      <c r="E69" s="3">
        <v>105</v>
      </c>
      <c r="F69" s="3">
        <f t="shared" si="0"/>
        <v>210</v>
      </c>
      <c r="G69" s="3" t="s">
        <v>64</v>
      </c>
      <c r="H69" s="3" t="s">
        <v>44</v>
      </c>
      <c r="K69" s="3">
        <v>1</v>
      </c>
      <c r="L69" s="3" t="s">
        <v>161</v>
      </c>
      <c r="M69" s="3" t="s">
        <v>169</v>
      </c>
      <c r="O69" s="3">
        <f>110*2</f>
        <v>220</v>
      </c>
    </row>
    <row r="70" spans="1:15" x14ac:dyDescent="0.2">
      <c r="B70" s="3" t="s">
        <v>108</v>
      </c>
      <c r="C70" s="3" t="s">
        <v>133</v>
      </c>
      <c r="D70" s="3">
        <v>1</v>
      </c>
      <c r="E70" s="3">
        <v>30</v>
      </c>
      <c r="F70" s="3">
        <v>30</v>
      </c>
      <c r="G70" s="3" t="s">
        <v>64</v>
      </c>
      <c r="H70" s="3" t="s">
        <v>44</v>
      </c>
      <c r="I70" s="3" t="s">
        <v>134</v>
      </c>
      <c r="K70" s="3">
        <v>1</v>
      </c>
      <c r="L70" s="3" t="s">
        <v>161</v>
      </c>
      <c r="M70" s="3" t="s">
        <v>165</v>
      </c>
      <c r="O70" s="3">
        <v>59.99</v>
      </c>
    </row>
    <row r="71" spans="1:15" x14ac:dyDescent="0.2">
      <c r="A71" s="3">
        <v>91863</v>
      </c>
      <c r="B71" s="3" t="s">
        <v>60</v>
      </c>
      <c r="C71" s="3" t="s">
        <v>62</v>
      </c>
      <c r="D71" s="3">
        <v>2</v>
      </c>
      <c r="E71" s="3">
        <v>469</v>
      </c>
      <c r="F71" s="3">
        <f t="shared" si="0"/>
        <v>938</v>
      </c>
      <c r="G71" s="3" t="s">
        <v>64</v>
      </c>
      <c r="H71" s="3" t="s">
        <v>61</v>
      </c>
      <c r="I71" s="4" t="s">
        <v>130</v>
      </c>
      <c r="K71" s="3">
        <v>1</v>
      </c>
      <c r="L71" s="3" t="s">
        <v>161</v>
      </c>
      <c r="M71" s="3" t="s">
        <v>165</v>
      </c>
      <c r="O71" s="3">
        <v>406.95</v>
      </c>
    </row>
    <row r="72" spans="1:15" x14ac:dyDescent="0.2">
      <c r="A72" s="10"/>
      <c r="C72" s="12"/>
      <c r="E72" s="11"/>
    </row>
    <row r="73" spans="1:15" s="7" customFormat="1" x14ac:dyDescent="0.2">
      <c r="A73" s="6" t="s">
        <v>65</v>
      </c>
      <c r="C73" s="6"/>
      <c r="E73" s="8"/>
      <c r="F73" s="8"/>
    </row>
    <row r="74" spans="1:15" x14ac:dyDescent="0.2">
      <c r="A74" s="3" t="s">
        <v>171</v>
      </c>
      <c r="B74" s="3" t="s">
        <v>157</v>
      </c>
      <c r="C74" s="3" t="s">
        <v>179</v>
      </c>
      <c r="D74" s="3">
        <v>1</v>
      </c>
      <c r="E74" s="5">
        <v>582</v>
      </c>
      <c r="F74" s="5">
        <f>E74*D74</f>
        <v>582</v>
      </c>
      <c r="K74" s="3">
        <v>1</v>
      </c>
      <c r="L74" s="3" t="s">
        <v>161</v>
      </c>
      <c r="M74" s="3" t="s">
        <v>185</v>
      </c>
      <c r="N74" s="3" t="s">
        <v>170</v>
      </c>
      <c r="O74" s="3">
        <f>K74*F74</f>
        <v>582</v>
      </c>
    </row>
    <row r="75" spans="1:15" x14ac:dyDescent="0.2">
      <c r="A75" s="3" t="s">
        <v>172</v>
      </c>
      <c r="B75" s="3" t="s">
        <v>157</v>
      </c>
      <c r="C75" s="3" t="s">
        <v>180</v>
      </c>
      <c r="D75" s="3">
        <v>1</v>
      </c>
      <c r="E75" s="5">
        <v>467</v>
      </c>
      <c r="F75" s="5">
        <f t="shared" ref="F75:F80" si="11">E75*D75</f>
        <v>467</v>
      </c>
      <c r="K75" s="3">
        <v>1</v>
      </c>
      <c r="L75" s="3" t="s">
        <v>161</v>
      </c>
      <c r="M75" s="3" t="s">
        <v>185</v>
      </c>
      <c r="N75" s="3" t="s">
        <v>170</v>
      </c>
      <c r="O75" s="3">
        <f t="shared" ref="O75:O80" si="12">K75*F75</f>
        <v>467</v>
      </c>
    </row>
    <row r="76" spans="1:15" x14ac:dyDescent="0.2">
      <c r="A76" s="3" t="s">
        <v>173</v>
      </c>
      <c r="B76" s="3" t="s">
        <v>157</v>
      </c>
      <c r="C76" s="3" t="s">
        <v>181</v>
      </c>
      <c r="D76" s="3">
        <v>1</v>
      </c>
      <c r="E76" s="5">
        <v>532</v>
      </c>
      <c r="F76" s="5">
        <f t="shared" si="11"/>
        <v>532</v>
      </c>
      <c r="K76" s="3">
        <v>1</v>
      </c>
      <c r="L76" s="3" t="s">
        <v>161</v>
      </c>
      <c r="M76" s="3" t="s">
        <v>185</v>
      </c>
      <c r="N76" s="3" t="s">
        <v>170</v>
      </c>
      <c r="O76" s="3">
        <f t="shared" si="12"/>
        <v>532</v>
      </c>
    </row>
    <row r="77" spans="1:15" x14ac:dyDescent="0.2">
      <c r="A77" s="3" t="s">
        <v>174</v>
      </c>
      <c r="B77" s="3" t="s">
        <v>157</v>
      </c>
      <c r="C77" s="3" t="s">
        <v>182</v>
      </c>
      <c r="D77" s="3">
        <v>1</v>
      </c>
      <c r="E77" s="5">
        <v>532</v>
      </c>
      <c r="F77" s="5">
        <f t="shared" si="11"/>
        <v>532</v>
      </c>
      <c r="K77" s="3">
        <v>1</v>
      </c>
      <c r="L77" s="3" t="s">
        <v>161</v>
      </c>
      <c r="M77" s="3" t="s">
        <v>185</v>
      </c>
      <c r="N77" s="3" t="s">
        <v>170</v>
      </c>
      <c r="O77" s="3">
        <f t="shared" si="12"/>
        <v>532</v>
      </c>
    </row>
    <row r="78" spans="1:15" x14ac:dyDescent="0.2">
      <c r="A78" s="3" t="s">
        <v>175</v>
      </c>
      <c r="B78" s="3" t="s">
        <v>157</v>
      </c>
      <c r="C78" s="3" t="s">
        <v>183</v>
      </c>
      <c r="D78" s="3">
        <v>1</v>
      </c>
      <c r="E78" s="5">
        <v>664</v>
      </c>
      <c r="F78" s="5">
        <f t="shared" si="11"/>
        <v>664</v>
      </c>
      <c r="K78" s="3">
        <v>1</v>
      </c>
      <c r="L78" s="3" t="s">
        <v>161</v>
      </c>
      <c r="M78" s="3" t="s">
        <v>185</v>
      </c>
      <c r="N78" s="3" t="s">
        <v>170</v>
      </c>
      <c r="O78" s="3">
        <f t="shared" si="12"/>
        <v>664</v>
      </c>
    </row>
    <row r="79" spans="1:15" x14ac:dyDescent="0.2">
      <c r="A79" s="3" t="s">
        <v>176</v>
      </c>
      <c r="B79" s="3" t="s">
        <v>157</v>
      </c>
      <c r="C79" s="3" t="s">
        <v>184</v>
      </c>
      <c r="D79" s="3">
        <v>1</v>
      </c>
      <c r="E79" s="5">
        <v>664</v>
      </c>
      <c r="F79" s="5">
        <f t="shared" si="11"/>
        <v>664</v>
      </c>
      <c r="K79" s="3">
        <v>1</v>
      </c>
      <c r="L79" s="3" t="s">
        <v>161</v>
      </c>
      <c r="M79" s="3" t="s">
        <v>185</v>
      </c>
      <c r="N79" s="3" t="s">
        <v>170</v>
      </c>
      <c r="O79" s="3">
        <f t="shared" si="12"/>
        <v>664</v>
      </c>
    </row>
    <row r="80" spans="1:15" x14ac:dyDescent="0.2">
      <c r="A80" s="25" t="s">
        <v>177</v>
      </c>
      <c r="B80" s="3" t="s">
        <v>157</v>
      </c>
      <c r="C80" s="3" t="s">
        <v>178</v>
      </c>
      <c r="D80" s="3">
        <v>1</v>
      </c>
      <c r="E80" s="5">
        <v>150</v>
      </c>
      <c r="F80" s="5">
        <f t="shared" si="11"/>
        <v>150</v>
      </c>
      <c r="K80" s="3">
        <v>1</v>
      </c>
      <c r="L80" s="3" t="s">
        <v>161</v>
      </c>
      <c r="M80" s="3" t="s">
        <v>185</v>
      </c>
      <c r="N80" s="3" t="s">
        <v>170</v>
      </c>
      <c r="O80" s="3">
        <f t="shared" si="12"/>
        <v>150</v>
      </c>
    </row>
    <row r="81" spans="1:15" x14ac:dyDescent="0.2">
      <c r="C81" s="3"/>
    </row>
    <row r="82" spans="1:15" s="7" customFormat="1" x14ac:dyDescent="0.2">
      <c r="A82" s="9" t="s">
        <v>104</v>
      </c>
      <c r="C82" s="6"/>
      <c r="E82" s="8"/>
      <c r="F82" s="8"/>
    </row>
    <row r="83" spans="1:15" x14ac:dyDescent="0.2">
      <c r="A83" s="3" t="s">
        <v>46</v>
      </c>
      <c r="B83" s="3" t="s">
        <v>45</v>
      </c>
      <c r="C83" s="3" t="s">
        <v>53</v>
      </c>
      <c r="D83" s="3">
        <v>1</v>
      </c>
      <c r="E83" s="3">
        <v>1630</v>
      </c>
      <c r="F83" s="3">
        <f t="shared" ref="F83:F90" si="13">E83*D83</f>
        <v>1630</v>
      </c>
      <c r="G83" s="3" t="s">
        <v>107</v>
      </c>
      <c r="K83" s="3">
        <v>0</v>
      </c>
    </row>
    <row r="84" spans="1:15" x14ac:dyDescent="0.2">
      <c r="A84" s="3" t="s">
        <v>47</v>
      </c>
      <c r="B84" s="3" t="s">
        <v>45</v>
      </c>
      <c r="C84" s="3" t="s">
        <v>54</v>
      </c>
      <c r="D84" s="3">
        <v>1</v>
      </c>
      <c r="E84" s="3">
        <v>11</v>
      </c>
      <c r="F84" s="3">
        <f t="shared" si="13"/>
        <v>11</v>
      </c>
      <c r="G84" s="3" t="s">
        <v>107</v>
      </c>
      <c r="K84" s="3">
        <v>0</v>
      </c>
    </row>
    <row r="85" spans="1:15" s="26" customFormat="1" x14ac:dyDescent="0.2">
      <c r="A85" s="26" t="s">
        <v>48</v>
      </c>
      <c r="B85" s="26" t="s">
        <v>45</v>
      </c>
      <c r="C85" s="26" t="s">
        <v>55</v>
      </c>
      <c r="D85" s="26">
        <v>1</v>
      </c>
      <c r="E85" s="26">
        <v>2800</v>
      </c>
      <c r="F85" s="26">
        <f t="shared" si="13"/>
        <v>2800</v>
      </c>
      <c r="G85" s="26" t="s">
        <v>107</v>
      </c>
      <c r="K85" s="26">
        <v>0</v>
      </c>
    </row>
    <row r="86" spans="1:15" x14ac:dyDescent="0.2">
      <c r="A86" s="3" t="s">
        <v>49</v>
      </c>
      <c r="B86" s="3" t="s">
        <v>45</v>
      </c>
      <c r="C86" s="3" t="s">
        <v>56</v>
      </c>
      <c r="D86" s="3">
        <v>3</v>
      </c>
      <c r="E86" s="3">
        <v>520</v>
      </c>
      <c r="F86" s="3">
        <f t="shared" si="13"/>
        <v>1560</v>
      </c>
      <c r="G86" s="3" t="s">
        <v>107</v>
      </c>
      <c r="K86" s="3">
        <v>0</v>
      </c>
    </row>
    <row r="87" spans="1:15" x14ac:dyDescent="0.2">
      <c r="A87" s="3" t="s">
        <v>50</v>
      </c>
      <c r="B87" s="3" t="s">
        <v>45</v>
      </c>
      <c r="C87" s="3" t="s">
        <v>57</v>
      </c>
      <c r="D87" s="3">
        <v>2</v>
      </c>
      <c r="E87" s="3">
        <v>193</v>
      </c>
      <c r="F87" s="3">
        <f t="shared" si="13"/>
        <v>386</v>
      </c>
      <c r="G87" s="3" t="s">
        <v>107</v>
      </c>
      <c r="K87" s="3">
        <v>0</v>
      </c>
    </row>
    <row r="88" spans="1:15" s="26" customFormat="1" x14ac:dyDescent="0.2">
      <c r="A88" s="26" t="s">
        <v>51</v>
      </c>
      <c r="B88" s="26" t="s">
        <v>45</v>
      </c>
      <c r="C88" s="26" t="s">
        <v>58</v>
      </c>
      <c r="D88" s="26">
        <v>1</v>
      </c>
      <c r="E88" s="26">
        <v>3260</v>
      </c>
      <c r="F88" s="26">
        <f t="shared" si="13"/>
        <v>3260</v>
      </c>
      <c r="G88" s="26" t="s">
        <v>107</v>
      </c>
      <c r="K88" s="26">
        <v>0</v>
      </c>
    </row>
    <row r="89" spans="1:15" x14ac:dyDescent="0.2">
      <c r="A89" s="3" t="s">
        <v>52</v>
      </c>
      <c r="B89" s="3" t="s">
        <v>45</v>
      </c>
      <c r="C89" s="3" t="s">
        <v>59</v>
      </c>
      <c r="D89" s="3">
        <v>1</v>
      </c>
      <c r="E89" s="3">
        <v>186</v>
      </c>
      <c r="F89" s="3">
        <f t="shared" si="13"/>
        <v>186</v>
      </c>
      <c r="G89" s="3" t="s">
        <v>107</v>
      </c>
      <c r="K89" s="3">
        <v>0</v>
      </c>
    </row>
    <row r="90" spans="1:15" x14ac:dyDescent="0.2">
      <c r="A90" s="3" t="s">
        <v>141</v>
      </c>
      <c r="B90" s="3" t="s">
        <v>140</v>
      </c>
      <c r="C90" s="3" t="s">
        <v>142</v>
      </c>
      <c r="D90" s="3">
        <v>16</v>
      </c>
      <c r="E90" s="3">
        <v>8.9499999999999993</v>
      </c>
      <c r="F90" s="3">
        <f t="shared" si="13"/>
        <v>143.19999999999999</v>
      </c>
      <c r="G90" s="3" t="s">
        <v>107</v>
      </c>
      <c r="I90" s="3" t="s">
        <v>143</v>
      </c>
      <c r="K90" s="3">
        <v>0</v>
      </c>
    </row>
    <row r="92" spans="1:15" s="7" customFormat="1" x14ac:dyDescent="0.2">
      <c r="A92" s="6" t="s">
        <v>63</v>
      </c>
      <c r="C92" s="6"/>
      <c r="E92" s="8"/>
      <c r="F92" s="8"/>
    </row>
    <row r="93" spans="1:15" x14ac:dyDescent="0.2">
      <c r="C93" s="3"/>
      <c r="K93" s="4"/>
    </row>
    <row r="94" spans="1:15" x14ac:dyDescent="0.2">
      <c r="C94" s="3" t="s">
        <v>287</v>
      </c>
      <c r="D94" s="3">
        <v>1</v>
      </c>
      <c r="K94" s="4"/>
    </row>
    <row r="95" spans="1:15" s="22" customFormat="1" x14ac:dyDescent="0.2">
      <c r="B95" s="27" t="s">
        <v>129</v>
      </c>
      <c r="C95" s="28" t="s">
        <v>94</v>
      </c>
      <c r="D95" s="27">
        <v>1</v>
      </c>
      <c r="E95" s="27"/>
      <c r="F95" s="27"/>
      <c r="G95" s="27" t="s">
        <v>26</v>
      </c>
      <c r="H95" s="27"/>
      <c r="I95" s="27" t="s">
        <v>146</v>
      </c>
      <c r="J95" s="27" t="s">
        <v>101</v>
      </c>
      <c r="K95" s="29">
        <v>1</v>
      </c>
      <c r="L95" s="3" t="s">
        <v>161</v>
      </c>
      <c r="M95" s="3" t="s">
        <v>253</v>
      </c>
      <c r="N95" s="3" t="s">
        <v>393</v>
      </c>
      <c r="O95" s="3">
        <v>350</v>
      </c>
    </row>
    <row r="96" spans="1:15" s="22" customFormat="1" x14ac:dyDescent="0.2">
      <c r="B96" s="27" t="s">
        <v>129</v>
      </c>
      <c r="C96" s="28" t="s">
        <v>95</v>
      </c>
      <c r="D96" s="27">
        <v>1</v>
      </c>
      <c r="E96" s="27"/>
      <c r="F96" s="27"/>
      <c r="G96" s="27" t="s">
        <v>26</v>
      </c>
      <c r="H96" s="27"/>
      <c r="I96" s="27" t="s">
        <v>146</v>
      </c>
      <c r="J96" s="27" t="s">
        <v>101</v>
      </c>
      <c r="K96" s="29">
        <v>1</v>
      </c>
      <c r="L96" s="3" t="s">
        <v>161</v>
      </c>
      <c r="M96" s="3" t="s">
        <v>253</v>
      </c>
      <c r="N96" s="3" t="s">
        <v>393</v>
      </c>
      <c r="O96" s="3">
        <v>350</v>
      </c>
    </row>
    <row r="97" spans="1:15" x14ac:dyDescent="0.2">
      <c r="B97" s="27" t="s">
        <v>129</v>
      </c>
      <c r="C97" s="28" t="s">
        <v>103</v>
      </c>
      <c r="D97" s="27">
        <v>2</v>
      </c>
      <c r="E97" s="27"/>
      <c r="F97" s="27"/>
      <c r="G97" s="27" t="s">
        <v>26</v>
      </c>
      <c r="H97" s="27"/>
      <c r="I97" s="27" t="s">
        <v>147</v>
      </c>
      <c r="J97" s="27" t="s">
        <v>101</v>
      </c>
      <c r="K97" s="29">
        <v>1</v>
      </c>
      <c r="L97" s="3" t="s">
        <v>161</v>
      </c>
      <c r="M97" s="3" t="s">
        <v>253</v>
      </c>
      <c r="N97" s="3" t="s">
        <v>393</v>
      </c>
      <c r="O97" s="3">
        <v>300</v>
      </c>
    </row>
    <row r="98" spans="1:15" x14ac:dyDescent="0.2">
      <c r="B98" s="27" t="s">
        <v>129</v>
      </c>
      <c r="C98" s="27" t="s">
        <v>145</v>
      </c>
      <c r="D98" s="27">
        <v>1</v>
      </c>
      <c r="E98" s="27"/>
      <c r="F98" s="27"/>
      <c r="G98" s="27" t="s">
        <v>14</v>
      </c>
      <c r="H98" s="27"/>
      <c r="I98" s="27"/>
      <c r="J98" s="27" t="s">
        <v>101</v>
      </c>
      <c r="K98" s="29">
        <v>1</v>
      </c>
      <c r="L98" s="3" t="s">
        <v>161</v>
      </c>
      <c r="M98" s="3" t="s">
        <v>253</v>
      </c>
      <c r="N98" s="3" t="s">
        <v>393</v>
      </c>
      <c r="O98" s="3">
        <v>180</v>
      </c>
    </row>
    <row r="99" spans="1:15" x14ac:dyDescent="0.2">
      <c r="B99" s="27" t="s">
        <v>129</v>
      </c>
      <c r="C99" s="28" t="s">
        <v>96</v>
      </c>
      <c r="D99" s="27">
        <v>1</v>
      </c>
      <c r="E99" s="27"/>
      <c r="F99" s="27"/>
      <c r="G99" s="27" t="s">
        <v>14</v>
      </c>
      <c r="H99" s="27"/>
      <c r="I99" s="27"/>
      <c r="J99" s="27" t="s">
        <v>152</v>
      </c>
      <c r="K99" s="29">
        <v>1</v>
      </c>
      <c r="L99" s="3" t="s">
        <v>161</v>
      </c>
      <c r="M99" s="3" t="s">
        <v>253</v>
      </c>
      <c r="N99" s="3" t="s">
        <v>393</v>
      </c>
      <c r="O99" s="3">
        <v>140</v>
      </c>
    </row>
    <row r="100" spans="1:15" x14ac:dyDescent="0.2">
      <c r="B100" s="27" t="s">
        <v>129</v>
      </c>
      <c r="C100" s="28" t="s">
        <v>149</v>
      </c>
      <c r="D100" s="27">
        <v>0</v>
      </c>
      <c r="E100" s="27"/>
      <c r="F100" s="27"/>
      <c r="G100" s="27" t="s">
        <v>100</v>
      </c>
      <c r="H100" s="27"/>
      <c r="I100" s="27" t="s">
        <v>150</v>
      </c>
      <c r="J100" s="28" t="s">
        <v>148</v>
      </c>
      <c r="K100" s="29">
        <v>1</v>
      </c>
    </row>
    <row r="101" spans="1:15" x14ac:dyDescent="0.2">
      <c r="B101" s="27" t="s">
        <v>129</v>
      </c>
      <c r="C101" s="28" t="s">
        <v>97</v>
      </c>
      <c r="D101" s="27">
        <v>2</v>
      </c>
      <c r="E101" s="27"/>
      <c r="F101" s="27"/>
      <c r="G101" s="27" t="s">
        <v>100</v>
      </c>
      <c r="H101" s="27"/>
      <c r="I101" s="27" t="s">
        <v>151</v>
      </c>
      <c r="J101" s="28" t="s">
        <v>148</v>
      </c>
      <c r="K101" s="29">
        <v>1</v>
      </c>
    </row>
    <row r="102" spans="1:15" x14ac:dyDescent="0.2">
      <c r="B102" s="27" t="s">
        <v>129</v>
      </c>
      <c r="C102" s="28" t="s">
        <v>98</v>
      </c>
      <c r="D102" s="27">
        <v>2</v>
      </c>
      <c r="E102" s="27"/>
      <c r="F102" s="27"/>
      <c r="G102" s="27" t="s">
        <v>100</v>
      </c>
      <c r="H102" s="27"/>
      <c r="I102" s="27" t="s">
        <v>151</v>
      </c>
      <c r="J102" s="28" t="s">
        <v>148</v>
      </c>
      <c r="K102" s="29">
        <v>1</v>
      </c>
    </row>
    <row r="103" spans="1:15" x14ac:dyDescent="0.2">
      <c r="B103" s="28" t="s">
        <v>129</v>
      </c>
      <c r="C103" s="28" t="s">
        <v>99</v>
      </c>
      <c r="D103" s="28">
        <v>10</v>
      </c>
      <c r="E103" s="30"/>
      <c r="F103" s="30"/>
      <c r="G103" s="28" t="s">
        <v>100</v>
      </c>
      <c r="H103" s="30"/>
      <c r="I103" s="29" t="s">
        <v>153</v>
      </c>
      <c r="J103" s="28" t="s">
        <v>148</v>
      </c>
      <c r="K103" s="29">
        <v>1</v>
      </c>
    </row>
    <row r="104" spans="1:15" x14ac:dyDescent="0.2">
      <c r="C104" s="3"/>
      <c r="K104" s="4"/>
    </row>
    <row r="105" spans="1:15" x14ac:dyDescent="0.2">
      <c r="C105" s="3"/>
    </row>
    <row r="106" spans="1:15" s="7" customFormat="1" x14ac:dyDescent="0.2">
      <c r="A106" s="6" t="s">
        <v>93</v>
      </c>
      <c r="C106" s="6"/>
      <c r="E106" s="8"/>
      <c r="F106" s="8"/>
    </row>
    <row r="107" spans="1:15" s="26" customFormat="1" x14ac:dyDescent="0.2">
      <c r="B107" s="26" t="s">
        <v>83</v>
      </c>
      <c r="C107" s="26" t="s">
        <v>84</v>
      </c>
      <c r="D107" s="26">
        <v>0</v>
      </c>
      <c r="E107" s="26">
        <v>518.5</v>
      </c>
      <c r="F107" s="26">
        <f t="shared" ref="F107:F118" si="14">E107*D107</f>
        <v>0</v>
      </c>
      <c r="I107" s="26" t="s">
        <v>128</v>
      </c>
      <c r="K107" s="23">
        <v>0</v>
      </c>
    </row>
    <row r="108" spans="1:15" s="26" customFormat="1" x14ac:dyDescent="0.2">
      <c r="B108" s="26" t="s">
        <v>83</v>
      </c>
      <c r="C108" s="26" t="s">
        <v>85</v>
      </c>
      <c r="D108" s="26">
        <v>0</v>
      </c>
      <c r="E108" s="26">
        <v>764</v>
      </c>
      <c r="F108" s="26">
        <f t="shared" si="14"/>
        <v>0</v>
      </c>
      <c r="K108" s="23">
        <v>0</v>
      </c>
    </row>
    <row r="109" spans="1:15" s="26" customFormat="1" x14ac:dyDescent="0.2">
      <c r="B109" s="26" t="s">
        <v>83</v>
      </c>
      <c r="C109" s="26" t="s">
        <v>125</v>
      </c>
      <c r="D109" s="26">
        <v>0</v>
      </c>
      <c r="E109" s="26">
        <v>816</v>
      </c>
      <c r="F109" s="26">
        <f t="shared" si="14"/>
        <v>0</v>
      </c>
      <c r="I109" s="26" t="s">
        <v>128</v>
      </c>
      <c r="K109" s="23">
        <v>0</v>
      </c>
    </row>
    <row r="110" spans="1:15" s="26" customFormat="1" x14ac:dyDescent="0.2">
      <c r="B110" s="26" t="s">
        <v>83</v>
      </c>
      <c r="C110" s="26" t="s">
        <v>126</v>
      </c>
      <c r="D110" s="26">
        <v>0</v>
      </c>
      <c r="E110" s="26">
        <v>952</v>
      </c>
      <c r="F110" s="26">
        <f t="shared" si="14"/>
        <v>0</v>
      </c>
      <c r="K110" s="23">
        <v>0</v>
      </c>
    </row>
    <row r="111" spans="1:15" s="26" customFormat="1" x14ac:dyDescent="0.2">
      <c r="B111" s="26" t="s">
        <v>83</v>
      </c>
      <c r="C111" s="26" t="s">
        <v>86</v>
      </c>
      <c r="D111" s="26">
        <v>0</v>
      </c>
      <c r="E111" s="26">
        <v>99.5</v>
      </c>
      <c r="F111" s="26">
        <f t="shared" si="14"/>
        <v>0</v>
      </c>
      <c r="K111" s="23">
        <v>0</v>
      </c>
    </row>
    <row r="112" spans="1:15" s="26" customFormat="1" x14ac:dyDescent="0.2">
      <c r="B112" s="26" t="s">
        <v>83</v>
      </c>
      <c r="C112" s="26" t="s">
        <v>87</v>
      </c>
      <c r="D112" s="26">
        <v>0</v>
      </c>
      <c r="E112" s="26">
        <v>128.5</v>
      </c>
      <c r="F112" s="26">
        <f t="shared" si="14"/>
        <v>0</v>
      </c>
      <c r="K112" s="23">
        <v>0</v>
      </c>
    </row>
    <row r="113" spans="1:15" s="26" customFormat="1" x14ac:dyDescent="0.2">
      <c r="B113" s="26" t="s">
        <v>83</v>
      </c>
      <c r="C113" s="26" t="s">
        <v>88</v>
      </c>
      <c r="D113" s="26">
        <v>2</v>
      </c>
      <c r="E113" s="26">
        <v>156</v>
      </c>
      <c r="F113" s="26">
        <f t="shared" si="14"/>
        <v>312</v>
      </c>
      <c r="K113" s="23">
        <v>0</v>
      </c>
    </row>
    <row r="114" spans="1:15" x14ac:dyDescent="0.2">
      <c r="B114" s="27" t="s">
        <v>83</v>
      </c>
      <c r="C114" s="27" t="s">
        <v>89</v>
      </c>
      <c r="D114" s="27">
        <v>2</v>
      </c>
      <c r="E114" s="27">
        <v>184.5</v>
      </c>
      <c r="F114" s="27">
        <f t="shared" si="14"/>
        <v>369</v>
      </c>
      <c r="G114" s="27"/>
      <c r="H114" s="27"/>
      <c r="I114" s="27"/>
      <c r="J114" s="27"/>
      <c r="K114" s="39">
        <v>1</v>
      </c>
      <c r="L114" s="3" t="s">
        <v>161</v>
      </c>
      <c r="M114" s="3" t="s">
        <v>394</v>
      </c>
      <c r="N114" s="40" t="s">
        <v>395</v>
      </c>
      <c r="O114" s="3">
        <v>152</v>
      </c>
    </row>
    <row r="115" spans="1:15" x14ac:dyDescent="0.2">
      <c r="B115" s="27"/>
      <c r="C115" s="27" t="s">
        <v>406</v>
      </c>
      <c r="D115" s="27">
        <v>2</v>
      </c>
      <c r="E115" s="27">
        <v>900</v>
      </c>
      <c r="F115" s="27">
        <f t="shared" si="14"/>
        <v>1800</v>
      </c>
      <c r="G115" s="27"/>
      <c r="H115" s="27"/>
      <c r="I115" s="27"/>
      <c r="J115" s="27"/>
      <c r="K115" s="39">
        <v>1</v>
      </c>
      <c r="N115" s="40"/>
    </row>
    <row r="116" spans="1:15" s="26" customFormat="1" x14ac:dyDescent="0.2">
      <c r="B116" s="26" t="s">
        <v>83</v>
      </c>
      <c r="C116" s="26" t="s">
        <v>90</v>
      </c>
      <c r="D116" s="26">
        <v>0</v>
      </c>
      <c r="E116" s="26">
        <v>106.5</v>
      </c>
      <c r="F116" s="26">
        <f t="shared" si="14"/>
        <v>0</v>
      </c>
      <c r="K116" s="23">
        <v>0</v>
      </c>
    </row>
    <row r="117" spans="1:15" s="26" customFormat="1" x14ac:dyDescent="0.2">
      <c r="B117" s="26" t="s">
        <v>83</v>
      </c>
      <c r="C117" s="26" t="s">
        <v>91</v>
      </c>
      <c r="D117" s="26">
        <v>6</v>
      </c>
      <c r="E117" s="26">
        <v>106.5</v>
      </c>
      <c r="F117" s="26">
        <f t="shared" si="14"/>
        <v>639</v>
      </c>
      <c r="K117" s="23">
        <v>0</v>
      </c>
    </row>
    <row r="118" spans="1:15" x14ac:dyDescent="0.2">
      <c r="B118" s="27" t="s">
        <v>83</v>
      </c>
      <c r="C118" s="27" t="s">
        <v>92</v>
      </c>
      <c r="D118" s="27">
        <v>6</v>
      </c>
      <c r="E118" s="27">
        <v>121.5</v>
      </c>
      <c r="F118" s="27">
        <f t="shared" si="14"/>
        <v>729</v>
      </c>
      <c r="G118" s="27"/>
      <c r="H118" s="27"/>
      <c r="I118" s="27" t="s">
        <v>127</v>
      </c>
      <c r="J118" s="27"/>
      <c r="K118" s="39">
        <v>1</v>
      </c>
      <c r="L118" s="3" t="s">
        <v>161</v>
      </c>
      <c r="M118" s="3" t="s">
        <v>396</v>
      </c>
      <c r="N118" s="3" t="s">
        <v>397</v>
      </c>
      <c r="O118" s="3">
        <v>284.39999999999998</v>
      </c>
    </row>
    <row r="119" spans="1:15" x14ac:dyDescent="0.2">
      <c r="C119" s="3"/>
      <c r="E119" s="3"/>
      <c r="F119" s="3"/>
    </row>
    <row r="120" spans="1:15" s="7" customFormat="1" x14ac:dyDescent="0.2">
      <c r="A120" s="6" t="s">
        <v>135</v>
      </c>
      <c r="C120" s="6"/>
      <c r="E120" s="8"/>
      <c r="F120" s="8"/>
    </row>
    <row r="121" spans="1:15" x14ac:dyDescent="0.2">
      <c r="B121" s="3" t="s">
        <v>139</v>
      </c>
      <c r="C121" s="3" t="s">
        <v>136</v>
      </c>
      <c r="D121" s="3">
        <v>1</v>
      </c>
      <c r="E121" s="3">
        <v>932</v>
      </c>
      <c r="F121" s="3">
        <v>932</v>
      </c>
      <c r="G121" s="3" t="s">
        <v>138</v>
      </c>
      <c r="I121" s="3" t="s">
        <v>137</v>
      </c>
      <c r="K121" s="23">
        <v>0</v>
      </c>
    </row>
    <row r="122" spans="1:15" x14ac:dyDescent="0.2">
      <c r="C122" s="3"/>
      <c r="E122" s="3"/>
      <c r="F122" s="3"/>
      <c r="K122" s="23"/>
    </row>
    <row r="123" spans="1:15" s="7" customFormat="1" x14ac:dyDescent="0.2">
      <c r="A123" s="6" t="s">
        <v>363</v>
      </c>
      <c r="C123" s="6"/>
      <c r="E123" s="8"/>
      <c r="F123" s="8"/>
    </row>
    <row r="124" spans="1:15" x14ac:dyDescent="0.2">
      <c r="C124" s="3"/>
      <c r="D124" s="3">
        <v>1</v>
      </c>
      <c r="E124" s="38">
        <f>ThorlabsComponents!F105</f>
        <v>27036.560000000005</v>
      </c>
      <c r="F124" s="38">
        <f>E124*D124</f>
        <v>27036.560000000005</v>
      </c>
      <c r="K124" s="23">
        <v>1</v>
      </c>
      <c r="L124" s="3" t="s">
        <v>161</v>
      </c>
      <c r="M124" s="3" t="s">
        <v>82</v>
      </c>
      <c r="N124" s="41" t="s">
        <v>403</v>
      </c>
      <c r="O124" s="3">
        <v>22659.89</v>
      </c>
    </row>
    <row r="125" spans="1:15" x14ac:dyDescent="0.2">
      <c r="C125" s="3"/>
      <c r="E125" s="3"/>
      <c r="F125" s="3"/>
      <c r="K125" s="23"/>
    </row>
    <row r="126" spans="1:15" s="7" customFormat="1" x14ac:dyDescent="0.2">
      <c r="A126" s="6" t="s">
        <v>364</v>
      </c>
      <c r="C126" s="6"/>
      <c r="E126" s="8"/>
      <c r="F126" s="8"/>
    </row>
    <row r="127" spans="1:15" s="27" customFormat="1" x14ac:dyDescent="0.2">
      <c r="A127" s="27" t="s">
        <v>367</v>
      </c>
      <c r="B127" s="27" t="s">
        <v>365</v>
      </c>
      <c r="C127" s="27" t="s">
        <v>366</v>
      </c>
      <c r="D127" s="27">
        <v>1</v>
      </c>
      <c r="E127" s="27">
        <v>1995</v>
      </c>
      <c r="F127" s="27">
        <f>E127*D127</f>
        <v>1995</v>
      </c>
      <c r="K127" s="39">
        <v>1</v>
      </c>
    </row>
    <row r="128" spans="1:15" s="27" customFormat="1" x14ac:dyDescent="0.2">
      <c r="A128" s="27" t="s">
        <v>368</v>
      </c>
      <c r="B128" s="27" t="s">
        <v>365</v>
      </c>
      <c r="C128" s="27" t="s">
        <v>369</v>
      </c>
      <c r="D128" s="27">
        <v>1</v>
      </c>
      <c r="E128" s="27">
        <v>195</v>
      </c>
      <c r="F128" s="27">
        <f t="shared" ref="F128:F129" si="15">E128*D128</f>
        <v>195</v>
      </c>
      <c r="K128" s="39">
        <v>1</v>
      </c>
    </row>
    <row r="129" spans="1:14" s="27" customFormat="1" x14ac:dyDescent="0.2">
      <c r="A129" s="27" t="s">
        <v>370</v>
      </c>
      <c r="B129" s="27" t="s">
        <v>371</v>
      </c>
      <c r="C129" s="27" t="s">
        <v>372</v>
      </c>
      <c r="D129" s="27">
        <v>1</v>
      </c>
      <c r="E129" s="27">
        <v>729</v>
      </c>
      <c r="F129" s="27">
        <f t="shared" si="15"/>
        <v>729</v>
      </c>
      <c r="K129" s="39">
        <v>1</v>
      </c>
    </row>
    <row r="130" spans="1:14" x14ac:dyDescent="0.2">
      <c r="C130" s="3" t="s">
        <v>373</v>
      </c>
      <c r="E130" s="3"/>
      <c r="F130" s="3"/>
      <c r="K130" s="23"/>
    </row>
    <row r="131" spans="1:14" x14ac:dyDescent="0.2">
      <c r="C131" s="3" t="s">
        <v>374</v>
      </c>
      <c r="E131" s="3"/>
      <c r="F131" s="3"/>
      <c r="K131" s="23"/>
    </row>
    <row r="132" spans="1:14" x14ac:dyDescent="0.2">
      <c r="C132" s="3" t="s">
        <v>375</v>
      </c>
      <c r="E132" s="3"/>
      <c r="F132" s="3"/>
      <c r="K132" s="23"/>
    </row>
    <row r="133" spans="1:14" x14ac:dyDescent="0.2">
      <c r="C133" s="3" t="s">
        <v>376</v>
      </c>
      <c r="E133" s="3"/>
      <c r="F133" s="3"/>
      <c r="K133" s="23"/>
    </row>
    <row r="134" spans="1:14" x14ac:dyDescent="0.2">
      <c r="C134" s="3"/>
      <c r="E134" s="3"/>
      <c r="F134" s="3"/>
      <c r="K134" s="23"/>
    </row>
    <row r="135" spans="1:14" x14ac:dyDescent="0.2">
      <c r="C135" s="3"/>
      <c r="E135" s="3"/>
      <c r="F135" s="23"/>
      <c r="K135" s="3">
        <v>1</v>
      </c>
    </row>
    <row r="136" spans="1:14" x14ac:dyDescent="0.2">
      <c r="C136" s="3"/>
      <c r="E136" s="3"/>
      <c r="F136" s="23"/>
      <c r="K136" s="3">
        <v>1</v>
      </c>
    </row>
    <row r="138" spans="1:14" x14ac:dyDescent="0.2">
      <c r="E138" s="24" t="s">
        <v>102</v>
      </c>
      <c r="F138" s="5">
        <f>SUM(F4:F121)</f>
        <v>137997.5</v>
      </c>
      <c r="J138" s="3" t="s">
        <v>156</v>
      </c>
      <c r="K138" s="3">
        <f>SUMPRODUCT(F4:F136, K4:K136)</f>
        <v>147993.86000000002</v>
      </c>
      <c r="M138" s="3">
        <v>174000</v>
      </c>
      <c r="N138" s="33">
        <f>M138-K138</f>
        <v>26006.139999999985</v>
      </c>
    </row>
    <row r="139" spans="1:14" x14ac:dyDescent="0.2">
      <c r="J139" s="3" t="s">
        <v>405</v>
      </c>
      <c r="K139" s="3">
        <f>SUM(O4:O124)</f>
        <v>140663.01</v>
      </c>
    </row>
  </sheetData>
  <conditionalFormatting sqref="N13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5"/>
  <sheetViews>
    <sheetView topLeftCell="A58" workbookViewId="0">
      <selection activeCell="C75" sqref="C75"/>
    </sheetView>
  </sheetViews>
  <sheetFormatPr defaultRowHeight="11.25" x14ac:dyDescent="0.2"/>
  <cols>
    <col min="1" max="1" width="12.42578125" style="3" customWidth="1"/>
    <col min="2" max="2" width="9.140625" style="3"/>
    <col min="3" max="3" width="43.5703125" style="3" customWidth="1"/>
    <col min="4" max="4" width="18.7109375" style="3" customWidth="1"/>
    <col min="5" max="5" width="14.28515625" style="33" customWidth="1"/>
    <col min="6" max="6" width="12" style="33" customWidth="1"/>
    <col min="7" max="7" width="13.7109375" style="3" customWidth="1"/>
    <col min="8" max="8" width="12.28515625" style="3" customWidth="1"/>
    <col min="9" max="10" width="9.140625" style="3"/>
    <col min="11" max="11" width="10.140625" style="3" customWidth="1"/>
    <col min="12" max="16384" width="9.140625" style="3"/>
  </cols>
  <sheetData>
    <row r="1" spans="1:15" ht="12" customHeight="1" thickBot="1" x14ac:dyDescent="0.25">
      <c r="A1" s="1" t="s">
        <v>4</v>
      </c>
      <c r="B1" s="1" t="s">
        <v>7</v>
      </c>
      <c r="C1" s="1" t="s">
        <v>5</v>
      </c>
      <c r="D1" s="1" t="s">
        <v>6</v>
      </c>
      <c r="E1" s="34" t="s">
        <v>324</v>
      </c>
      <c r="F1" s="34" t="s">
        <v>10</v>
      </c>
      <c r="G1" s="1" t="s">
        <v>0</v>
      </c>
      <c r="H1" s="1" t="s">
        <v>1</v>
      </c>
      <c r="I1" s="1" t="s">
        <v>13</v>
      </c>
      <c r="J1" s="1"/>
      <c r="K1" s="1" t="s">
        <v>155</v>
      </c>
      <c r="L1" s="1" t="s">
        <v>158</v>
      </c>
      <c r="M1" s="1" t="s">
        <v>163</v>
      </c>
      <c r="N1" s="1" t="s">
        <v>159</v>
      </c>
      <c r="O1" s="1" t="s">
        <v>160</v>
      </c>
    </row>
    <row r="2" spans="1:15" ht="12" thickTop="1" x14ac:dyDescent="0.2">
      <c r="A2" s="3" t="s">
        <v>144</v>
      </c>
      <c r="D2" s="3">
        <v>8</v>
      </c>
      <c r="E2" s="33">
        <v>42.2</v>
      </c>
      <c r="F2" s="33">
        <f t="shared" ref="F2:F7" si="0">E2*D2</f>
        <v>337.6</v>
      </c>
      <c r="G2" s="3" t="s">
        <v>281</v>
      </c>
      <c r="H2" s="3" t="s">
        <v>282</v>
      </c>
    </row>
    <row r="3" spans="1:15" x14ac:dyDescent="0.2">
      <c r="A3" s="3" t="s">
        <v>283</v>
      </c>
      <c r="D3" s="3">
        <v>8</v>
      </c>
      <c r="E3" s="33">
        <v>10.83</v>
      </c>
      <c r="F3" s="33">
        <f t="shared" si="0"/>
        <v>86.64</v>
      </c>
      <c r="G3" s="3" t="s">
        <v>281</v>
      </c>
      <c r="H3" s="3" t="s">
        <v>282</v>
      </c>
    </row>
    <row r="4" spans="1:15" x14ac:dyDescent="0.2">
      <c r="A4" s="3" t="s">
        <v>325</v>
      </c>
      <c r="D4" s="3">
        <v>8</v>
      </c>
      <c r="E4" s="33">
        <v>29.76</v>
      </c>
      <c r="F4" s="33">
        <f t="shared" si="0"/>
        <v>238.08</v>
      </c>
      <c r="G4" s="3" t="s">
        <v>281</v>
      </c>
      <c r="H4" s="3" t="s">
        <v>282</v>
      </c>
    </row>
    <row r="5" spans="1:15" x14ac:dyDescent="0.2">
      <c r="A5" s="3" t="s">
        <v>285</v>
      </c>
      <c r="D5" s="3">
        <v>1</v>
      </c>
      <c r="E5" s="33">
        <v>222.91</v>
      </c>
      <c r="F5" s="33">
        <f t="shared" si="0"/>
        <v>222.91</v>
      </c>
      <c r="G5" s="3" t="s">
        <v>281</v>
      </c>
      <c r="H5" s="3" t="s">
        <v>284</v>
      </c>
    </row>
    <row r="6" spans="1:15" x14ac:dyDescent="0.2">
      <c r="A6" s="3" t="s">
        <v>326</v>
      </c>
      <c r="D6" s="3">
        <v>1</v>
      </c>
      <c r="E6" s="33">
        <v>111.39</v>
      </c>
      <c r="F6" s="33">
        <f t="shared" si="0"/>
        <v>111.39</v>
      </c>
      <c r="G6" s="3" t="s">
        <v>281</v>
      </c>
      <c r="H6" s="3" t="s">
        <v>298</v>
      </c>
    </row>
    <row r="7" spans="1:15" x14ac:dyDescent="0.2">
      <c r="A7" s="3" t="s">
        <v>327</v>
      </c>
      <c r="D7" s="3">
        <v>2</v>
      </c>
      <c r="E7" s="33">
        <v>130.49</v>
      </c>
      <c r="F7" s="33">
        <f t="shared" si="0"/>
        <v>260.98</v>
      </c>
      <c r="G7" s="3" t="s">
        <v>281</v>
      </c>
      <c r="H7" s="3" t="s">
        <v>299</v>
      </c>
    </row>
    <row r="9" spans="1:15" x14ac:dyDescent="0.2">
      <c r="A9" s="3" t="s">
        <v>75</v>
      </c>
      <c r="C9" s="3" t="s">
        <v>385</v>
      </c>
      <c r="D9" s="3">
        <v>1</v>
      </c>
      <c r="E9" s="33">
        <v>28.95</v>
      </c>
      <c r="F9" s="33">
        <f t="shared" ref="F9:F16" si="1">E9*D9</f>
        <v>28.95</v>
      </c>
      <c r="G9" s="3" t="s">
        <v>2</v>
      </c>
      <c r="H9" s="3" t="s">
        <v>290</v>
      </c>
    </row>
    <row r="10" spans="1:15" x14ac:dyDescent="0.2">
      <c r="A10" s="3" t="s">
        <v>384</v>
      </c>
      <c r="C10" s="3" t="s">
        <v>387</v>
      </c>
      <c r="D10" s="3">
        <v>1</v>
      </c>
      <c r="E10" s="33">
        <v>25.21</v>
      </c>
      <c r="F10" s="33">
        <f t="shared" si="1"/>
        <v>25.21</v>
      </c>
      <c r="G10" s="3" t="s">
        <v>2</v>
      </c>
      <c r="H10" s="3" t="s">
        <v>290</v>
      </c>
    </row>
    <row r="11" spans="1:15" x14ac:dyDescent="0.2">
      <c r="A11" s="3" t="s">
        <v>288</v>
      </c>
      <c r="C11" s="3" t="s">
        <v>386</v>
      </c>
      <c r="D11" s="3">
        <v>4</v>
      </c>
      <c r="E11" s="33">
        <v>10.93</v>
      </c>
      <c r="F11" s="33">
        <f t="shared" si="1"/>
        <v>43.72</v>
      </c>
      <c r="G11" s="3" t="s">
        <v>2</v>
      </c>
      <c r="H11" s="3" t="s">
        <v>290</v>
      </c>
    </row>
    <row r="12" spans="1:15" x14ac:dyDescent="0.2">
      <c r="A12" s="3" t="s">
        <v>328</v>
      </c>
      <c r="D12" s="3">
        <v>1</v>
      </c>
      <c r="E12" s="33">
        <v>133.1</v>
      </c>
      <c r="F12" s="33">
        <f t="shared" si="1"/>
        <v>133.1</v>
      </c>
      <c r="G12" s="3" t="s">
        <v>2</v>
      </c>
      <c r="H12" s="3" t="s">
        <v>214</v>
      </c>
    </row>
    <row r="13" spans="1:15" x14ac:dyDescent="0.2">
      <c r="A13" s="3" t="s">
        <v>329</v>
      </c>
      <c r="D13" s="3">
        <v>3</v>
      </c>
      <c r="E13" s="33">
        <v>6.05</v>
      </c>
      <c r="F13" s="33">
        <f t="shared" si="1"/>
        <v>18.149999999999999</v>
      </c>
      <c r="G13" s="3" t="s">
        <v>2</v>
      </c>
      <c r="H13" s="3" t="s">
        <v>110</v>
      </c>
    </row>
    <row r="14" spans="1:15" x14ac:dyDescent="0.2">
      <c r="A14" s="3" t="s">
        <v>330</v>
      </c>
      <c r="D14" s="3">
        <v>2</v>
      </c>
      <c r="E14" s="33">
        <v>11.46</v>
      </c>
      <c r="F14" s="33">
        <f t="shared" si="1"/>
        <v>22.92</v>
      </c>
      <c r="G14" s="3" t="s">
        <v>2</v>
      </c>
      <c r="H14" s="3" t="s">
        <v>110</v>
      </c>
    </row>
    <row r="15" spans="1:15" x14ac:dyDescent="0.2">
      <c r="A15" s="3" t="s">
        <v>331</v>
      </c>
      <c r="D15" s="3">
        <v>2</v>
      </c>
      <c r="E15" s="33">
        <v>10.050000000000001</v>
      </c>
      <c r="F15" s="33">
        <f t="shared" si="1"/>
        <v>20.100000000000001</v>
      </c>
      <c r="G15" s="3" t="s">
        <v>2</v>
      </c>
      <c r="H15" s="3" t="s">
        <v>110</v>
      </c>
    </row>
    <row r="16" spans="1:15" x14ac:dyDescent="0.2">
      <c r="A16" s="3" t="s">
        <v>332</v>
      </c>
      <c r="D16" s="3">
        <v>1</v>
      </c>
      <c r="E16" s="33">
        <v>5.58</v>
      </c>
      <c r="F16" s="33">
        <f t="shared" si="1"/>
        <v>5.58</v>
      </c>
      <c r="G16" s="3" t="s">
        <v>2</v>
      </c>
      <c r="H16" s="3" t="s">
        <v>110</v>
      </c>
    </row>
    <row r="18" spans="1:8" x14ac:dyDescent="0.2">
      <c r="A18" s="3" t="s">
        <v>79</v>
      </c>
      <c r="D18" s="3">
        <v>1</v>
      </c>
      <c r="E18" s="33">
        <v>77.25</v>
      </c>
      <c r="F18" s="33">
        <f t="shared" ref="F18:F23" si="2">E18*D18</f>
        <v>77.25</v>
      </c>
      <c r="G18" s="3" t="s">
        <v>294</v>
      </c>
      <c r="H18" s="3" t="s">
        <v>295</v>
      </c>
    </row>
    <row r="19" spans="1:8" x14ac:dyDescent="0.2">
      <c r="A19" s="3" t="s">
        <v>333</v>
      </c>
      <c r="D19" s="3">
        <v>1</v>
      </c>
      <c r="E19" s="33">
        <v>422.24</v>
      </c>
      <c r="F19" s="33">
        <f t="shared" si="2"/>
        <v>422.24</v>
      </c>
      <c r="G19" s="3" t="s">
        <v>294</v>
      </c>
      <c r="H19" s="3" t="s">
        <v>295</v>
      </c>
    </row>
    <row r="20" spans="1:8" x14ac:dyDescent="0.2">
      <c r="A20" s="3" t="s">
        <v>334</v>
      </c>
      <c r="D20" s="3">
        <v>1</v>
      </c>
      <c r="E20" s="33">
        <v>57.08</v>
      </c>
      <c r="F20" s="33">
        <f t="shared" si="2"/>
        <v>57.08</v>
      </c>
      <c r="G20" s="3" t="s">
        <v>294</v>
      </c>
      <c r="H20" s="3" t="s">
        <v>295</v>
      </c>
    </row>
    <row r="21" spans="1:8" x14ac:dyDescent="0.2">
      <c r="A21" s="3" t="s">
        <v>335</v>
      </c>
      <c r="D21" s="3">
        <v>1</v>
      </c>
      <c r="E21" s="33">
        <v>55.19</v>
      </c>
      <c r="F21" s="33">
        <f t="shared" si="2"/>
        <v>55.19</v>
      </c>
      <c r="G21" s="3" t="s">
        <v>294</v>
      </c>
      <c r="H21" s="3" t="s">
        <v>295</v>
      </c>
    </row>
    <row r="22" spans="1:8" x14ac:dyDescent="0.2">
      <c r="A22" s="3" t="s">
        <v>336</v>
      </c>
      <c r="D22" s="3">
        <v>4</v>
      </c>
      <c r="E22" s="33">
        <v>20.46</v>
      </c>
      <c r="F22" s="33">
        <f t="shared" si="2"/>
        <v>81.84</v>
      </c>
      <c r="G22" s="3" t="s">
        <v>294</v>
      </c>
      <c r="H22" s="3" t="s">
        <v>295</v>
      </c>
    </row>
    <row r="23" spans="1:8" x14ac:dyDescent="0.2">
      <c r="A23" s="3" t="s">
        <v>296</v>
      </c>
      <c r="D23" s="3">
        <v>4</v>
      </c>
      <c r="E23" s="33">
        <v>8.77</v>
      </c>
      <c r="F23" s="33">
        <f t="shared" si="2"/>
        <v>35.08</v>
      </c>
      <c r="G23" s="3" t="s">
        <v>294</v>
      </c>
      <c r="H23" s="3" t="s">
        <v>295</v>
      </c>
    </row>
    <row r="25" spans="1:8" x14ac:dyDescent="0.2">
      <c r="A25" s="3" t="s">
        <v>79</v>
      </c>
      <c r="D25" s="3">
        <v>1</v>
      </c>
      <c r="E25" s="33">
        <v>77.25</v>
      </c>
      <c r="F25" s="33">
        <f>E25*D25</f>
        <v>77.25</v>
      </c>
      <c r="G25" s="3" t="s">
        <v>293</v>
      </c>
      <c r="H25" s="3" t="s">
        <v>295</v>
      </c>
    </row>
    <row r="27" spans="1:8" x14ac:dyDescent="0.2">
      <c r="A27" s="3" t="s">
        <v>337</v>
      </c>
      <c r="D27" s="3">
        <v>1</v>
      </c>
      <c r="E27" s="33">
        <v>48.97</v>
      </c>
      <c r="F27" s="33">
        <f>E27*D27</f>
        <v>48.97</v>
      </c>
      <c r="G27" s="3" t="s">
        <v>300</v>
      </c>
      <c r="H27" s="3" t="s">
        <v>303</v>
      </c>
    </row>
    <row r="28" spans="1:8" x14ac:dyDescent="0.2">
      <c r="A28" s="3" t="s">
        <v>302</v>
      </c>
      <c r="D28" s="3">
        <v>3</v>
      </c>
      <c r="E28" s="33">
        <v>175.31</v>
      </c>
      <c r="F28" s="33">
        <f>E28*D28</f>
        <v>525.93000000000006</v>
      </c>
      <c r="G28" s="3" t="s">
        <v>300</v>
      </c>
      <c r="H28" s="3" t="s">
        <v>303</v>
      </c>
    </row>
    <row r="29" spans="1:8" x14ac:dyDescent="0.2">
      <c r="A29" s="3" t="s">
        <v>78</v>
      </c>
      <c r="D29" s="3">
        <v>4</v>
      </c>
      <c r="E29" s="33">
        <v>54.65</v>
      </c>
      <c r="F29" s="33">
        <f>E29*D29</f>
        <v>218.6</v>
      </c>
      <c r="G29" s="3" t="s">
        <v>300</v>
      </c>
      <c r="H29" s="3" t="s">
        <v>303</v>
      </c>
    </row>
    <row r="30" spans="1:8" x14ac:dyDescent="0.2">
      <c r="A30" s="3" t="s">
        <v>301</v>
      </c>
      <c r="C30" s="3" t="s">
        <v>339</v>
      </c>
      <c r="D30" s="3">
        <v>1</v>
      </c>
      <c r="E30" s="33">
        <v>27.06</v>
      </c>
      <c r="F30" s="33">
        <f>E30*D30</f>
        <v>27.06</v>
      </c>
      <c r="G30" s="3" t="s">
        <v>300</v>
      </c>
      <c r="H30" s="3" t="s">
        <v>303</v>
      </c>
    </row>
    <row r="31" spans="1:8" x14ac:dyDescent="0.2">
      <c r="A31" s="3" t="s">
        <v>338</v>
      </c>
      <c r="D31" s="3">
        <v>2</v>
      </c>
      <c r="E31" s="33">
        <v>113.62</v>
      </c>
      <c r="F31" s="33">
        <f>E31*D31</f>
        <v>227.24</v>
      </c>
      <c r="G31" s="3" t="s">
        <v>300</v>
      </c>
      <c r="H31" s="3" t="s">
        <v>303</v>
      </c>
    </row>
    <row r="33" spans="1:6" x14ac:dyDescent="0.2">
      <c r="A33" s="3" t="s">
        <v>304</v>
      </c>
      <c r="D33" s="3">
        <v>2</v>
      </c>
      <c r="E33" s="33">
        <v>543.22</v>
      </c>
      <c r="F33" s="33">
        <f t="shared" ref="F33:F77" si="3">E33*D33</f>
        <v>1086.44</v>
      </c>
    </row>
    <row r="34" spans="1:6" x14ac:dyDescent="0.2">
      <c r="A34" s="3" t="s">
        <v>66</v>
      </c>
      <c r="D34" s="3">
        <v>2</v>
      </c>
      <c r="E34" s="33">
        <v>46.54</v>
      </c>
      <c r="F34" s="33">
        <f t="shared" si="3"/>
        <v>93.08</v>
      </c>
    </row>
    <row r="35" spans="1:6" x14ac:dyDescent="0.2">
      <c r="A35" s="3" t="s">
        <v>72</v>
      </c>
      <c r="D35" s="3">
        <v>2</v>
      </c>
      <c r="E35" s="33">
        <v>106.05</v>
      </c>
      <c r="F35" s="33">
        <f t="shared" si="3"/>
        <v>212.1</v>
      </c>
    </row>
    <row r="36" spans="1:6" x14ac:dyDescent="0.2">
      <c r="A36" s="3" t="s">
        <v>320</v>
      </c>
      <c r="C36" s="3" t="s">
        <v>340</v>
      </c>
      <c r="D36" s="3">
        <v>8</v>
      </c>
      <c r="E36" s="33">
        <v>25.83</v>
      </c>
      <c r="F36" s="33">
        <f t="shared" si="3"/>
        <v>206.64</v>
      </c>
    </row>
    <row r="37" spans="1:6" x14ac:dyDescent="0.2">
      <c r="A37" s="3" t="s">
        <v>341</v>
      </c>
      <c r="D37" s="3">
        <v>2</v>
      </c>
      <c r="E37" s="33">
        <v>400.38</v>
      </c>
      <c r="F37" s="33">
        <f t="shared" si="3"/>
        <v>800.76</v>
      </c>
    </row>
    <row r="38" spans="1:6" x14ac:dyDescent="0.2">
      <c r="A38" s="3" t="s">
        <v>71</v>
      </c>
      <c r="D38" s="3">
        <v>2</v>
      </c>
      <c r="E38" s="33">
        <v>21.21</v>
      </c>
      <c r="F38" s="33">
        <f t="shared" si="3"/>
        <v>42.42</v>
      </c>
    </row>
    <row r="39" spans="1:6" x14ac:dyDescent="0.2">
      <c r="A39" s="3" t="s">
        <v>305</v>
      </c>
      <c r="C39" s="3" t="s">
        <v>340</v>
      </c>
      <c r="D39" s="3">
        <v>4</v>
      </c>
      <c r="E39" s="33">
        <v>19.77</v>
      </c>
      <c r="F39" s="33">
        <f t="shared" si="3"/>
        <v>79.08</v>
      </c>
    </row>
    <row r="40" spans="1:6" x14ac:dyDescent="0.2">
      <c r="A40" s="3" t="s">
        <v>306</v>
      </c>
      <c r="C40" s="3" t="s">
        <v>340</v>
      </c>
      <c r="D40" s="3">
        <v>2</v>
      </c>
      <c r="E40" s="33">
        <v>27.79</v>
      </c>
      <c r="F40" s="33">
        <f t="shared" si="3"/>
        <v>55.58</v>
      </c>
    </row>
    <row r="41" spans="1:6" x14ac:dyDescent="0.2">
      <c r="A41" s="3" t="s">
        <v>307</v>
      </c>
      <c r="C41" s="3" t="s">
        <v>340</v>
      </c>
      <c r="D41" s="3">
        <v>1</v>
      </c>
      <c r="E41" s="33">
        <v>23.88</v>
      </c>
      <c r="F41" s="33">
        <f t="shared" si="3"/>
        <v>23.88</v>
      </c>
    </row>
    <row r="42" spans="1:6" x14ac:dyDescent="0.2">
      <c r="A42" s="3" t="s">
        <v>342</v>
      </c>
      <c r="C42" s="3" t="s">
        <v>340</v>
      </c>
      <c r="D42" s="3">
        <v>1</v>
      </c>
      <c r="E42" s="33">
        <v>19.77</v>
      </c>
      <c r="F42" s="33">
        <f t="shared" si="3"/>
        <v>19.77</v>
      </c>
    </row>
    <row r="43" spans="1:6" x14ac:dyDescent="0.2">
      <c r="A43" s="3" t="s">
        <v>343</v>
      </c>
      <c r="C43" s="3" t="s">
        <v>340</v>
      </c>
      <c r="D43" s="3">
        <v>4</v>
      </c>
      <c r="E43" s="33">
        <v>5.2</v>
      </c>
      <c r="F43" s="33">
        <f t="shared" si="3"/>
        <v>20.8</v>
      </c>
    </row>
    <row r="44" spans="1:6" x14ac:dyDescent="0.2">
      <c r="A44" s="3" t="s">
        <v>74</v>
      </c>
      <c r="D44" s="3">
        <v>2</v>
      </c>
      <c r="E44" s="33">
        <v>98.75</v>
      </c>
      <c r="F44" s="33">
        <f t="shared" si="3"/>
        <v>197.5</v>
      </c>
    </row>
    <row r="45" spans="1:6" x14ac:dyDescent="0.2">
      <c r="A45" s="3" t="s">
        <v>311</v>
      </c>
      <c r="D45" s="3">
        <v>2</v>
      </c>
      <c r="E45" s="33">
        <v>33.28</v>
      </c>
      <c r="F45" s="33">
        <f t="shared" si="3"/>
        <v>66.56</v>
      </c>
    </row>
    <row r="46" spans="1:6" x14ac:dyDescent="0.2">
      <c r="A46" s="3" t="s">
        <v>312</v>
      </c>
      <c r="D46" s="3">
        <v>2</v>
      </c>
      <c r="E46" s="33">
        <v>42.2</v>
      </c>
      <c r="F46" s="33">
        <f t="shared" si="3"/>
        <v>84.4</v>
      </c>
    </row>
    <row r="47" spans="1:6" x14ac:dyDescent="0.2">
      <c r="A47" s="3" t="s">
        <v>346</v>
      </c>
      <c r="C47" s="3" t="s">
        <v>347</v>
      </c>
      <c r="D47" s="3">
        <v>2</v>
      </c>
      <c r="E47" s="33">
        <v>25</v>
      </c>
      <c r="F47" s="33">
        <f t="shared" si="3"/>
        <v>50</v>
      </c>
    </row>
    <row r="48" spans="1:6" x14ac:dyDescent="0.2">
      <c r="A48" s="3" t="s">
        <v>67</v>
      </c>
      <c r="D48" s="3">
        <v>2</v>
      </c>
      <c r="E48" s="33">
        <v>938.2</v>
      </c>
      <c r="F48" s="33">
        <f t="shared" si="3"/>
        <v>1876.4</v>
      </c>
    </row>
    <row r="49" spans="1:6" x14ac:dyDescent="0.2">
      <c r="A49" s="3" t="s">
        <v>313</v>
      </c>
      <c r="D49" s="3">
        <v>2</v>
      </c>
      <c r="E49" s="33">
        <v>14.68</v>
      </c>
      <c r="F49" s="33">
        <f t="shared" si="3"/>
        <v>29.36</v>
      </c>
    </row>
    <row r="50" spans="1:6" x14ac:dyDescent="0.2">
      <c r="A50" s="3" t="s">
        <v>68</v>
      </c>
      <c r="D50" s="3">
        <v>2</v>
      </c>
      <c r="E50" s="33">
        <v>34.51</v>
      </c>
      <c r="F50" s="33">
        <f t="shared" si="3"/>
        <v>69.02</v>
      </c>
    </row>
    <row r="51" spans="1:6" x14ac:dyDescent="0.2">
      <c r="A51" s="3" t="s">
        <v>70</v>
      </c>
      <c r="D51" s="3">
        <v>2</v>
      </c>
      <c r="E51" s="33">
        <v>32.619999999999997</v>
      </c>
      <c r="F51" s="33">
        <f t="shared" si="3"/>
        <v>65.239999999999995</v>
      </c>
    </row>
    <row r="52" spans="1:6" x14ac:dyDescent="0.2">
      <c r="A52" s="3" t="s">
        <v>69</v>
      </c>
      <c r="D52" s="3">
        <v>2</v>
      </c>
      <c r="E52" s="33">
        <v>427.54</v>
      </c>
      <c r="F52" s="33">
        <f t="shared" si="3"/>
        <v>855.08</v>
      </c>
    </row>
    <row r="53" spans="1:6" x14ac:dyDescent="0.2">
      <c r="A53" s="3" t="s">
        <v>77</v>
      </c>
      <c r="D53" s="3">
        <v>4</v>
      </c>
      <c r="E53" s="33">
        <v>8.52</v>
      </c>
      <c r="F53" s="33">
        <f t="shared" si="3"/>
        <v>34.08</v>
      </c>
    </row>
    <row r="54" spans="1:6" x14ac:dyDescent="0.2">
      <c r="A54" s="3" t="s">
        <v>314</v>
      </c>
      <c r="D54" s="3">
        <v>4</v>
      </c>
      <c r="E54" s="33">
        <v>5.35</v>
      </c>
      <c r="F54" s="33">
        <f t="shared" si="3"/>
        <v>21.4</v>
      </c>
    </row>
    <row r="55" spans="1:6" x14ac:dyDescent="0.2">
      <c r="A55" s="3" t="s">
        <v>330</v>
      </c>
      <c r="D55" s="3">
        <v>4</v>
      </c>
      <c r="E55" s="33">
        <v>11.46</v>
      </c>
      <c r="F55" s="33">
        <f t="shared" si="3"/>
        <v>45.84</v>
      </c>
    </row>
    <row r="56" spans="1:6" x14ac:dyDescent="0.2">
      <c r="A56" s="3" t="s">
        <v>332</v>
      </c>
      <c r="D56" s="3">
        <v>2</v>
      </c>
      <c r="E56" s="33">
        <v>5.58</v>
      </c>
      <c r="F56" s="33">
        <f t="shared" si="3"/>
        <v>11.16</v>
      </c>
    </row>
    <row r="57" spans="1:6" x14ac:dyDescent="0.2">
      <c r="A57" s="3" t="s">
        <v>315</v>
      </c>
      <c r="D57" s="3">
        <v>4</v>
      </c>
      <c r="E57" s="33">
        <v>208.06</v>
      </c>
      <c r="F57" s="33">
        <f t="shared" si="3"/>
        <v>832.24</v>
      </c>
    </row>
    <row r="58" spans="1:6" x14ac:dyDescent="0.2">
      <c r="A58" s="3" t="s">
        <v>316</v>
      </c>
      <c r="D58" s="3">
        <v>4</v>
      </c>
      <c r="E58" s="33">
        <v>125.53</v>
      </c>
      <c r="F58" s="33">
        <f t="shared" si="3"/>
        <v>502.12</v>
      </c>
    </row>
    <row r="59" spans="1:6" x14ac:dyDescent="0.2">
      <c r="A59" s="3" t="s">
        <v>317</v>
      </c>
      <c r="D59" s="3">
        <v>4</v>
      </c>
      <c r="E59" s="33">
        <v>100.37</v>
      </c>
      <c r="F59" s="33">
        <f t="shared" si="3"/>
        <v>401.48</v>
      </c>
    </row>
    <row r="60" spans="1:6" x14ac:dyDescent="0.2">
      <c r="A60" s="3" t="s">
        <v>73</v>
      </c>
      <c r="D60" s="3">
        <v>6</v>
      </c>
      <c r="E60" s="33">
        <v>101.46</v>
      </c>
      <c r="F60" s="33">
        <f t="shared" si="3"/>
        <v>608.76</v>
      </c>
    </row>
    <row r="61" spans="1:6" x14ac:dyDescent="0.2">
      <c r="A61" s="3" t="s">
        <v>318</v>
      </c>
      <c r="D61" s="3">
        <v>4</v>
      </c>
      <c r="E61" s="33">
        <v>91.98</v>
      </c>
      <c r="F61" s="33">
        <f t="shared" si="3"/>
        <v>367.92</v>
      </c>
    </row>
    <row r="62" spans="1:6" x14ac:dyDescent="0.2">
      <c r="A62" s="3" t="s">
        <v>319</v>
      </c>
      <c r="D62" s="3">
        <v>4</v>
      </c>
      <c r="E62" s="33">
        <v>22.07</v>
      </c>
      <c r="F62" s="33">
        <f t="shared" si="3"/>
        <v>88.28</v>
      </c>
    </row>
    <row r="63" spans="1:6" x14ac:dyDescent="0.2">
      <c r="A63" s="3" t="s">
        <v>321</v>
      </c>
      <c r="D63" s="3">
        <v>4</v>
      </c>
      <c r="E63" s="33">
        <v>12.88</v>
      </c>
      <c r="F63" s="33">
        <f t="shared" si="3"/>
        <v>51.52</v>
      </c>
    </row>
    <row r="64" spans="1:6" x14ac:dyDescent="0.2">
      <c r="A64" s="3" t="s">
        <v>344</v>
      </c>
      <c r="D64" s="3">
        <v>4</v>
      </c>
      <c r="E64" s="33">
        <v>7.63</v>
      </c>
      <c r="F64" s="33">
        <f t="shared" si="3"/>
        <v>30.52</v>
      </c>
    </row>
    <row r="65" spans="1:8" x14ac:dyDescent="0.2">
      <c r="A65" s="3" t="s">
        <v>322</v>
      </c>
      <c r="D65" s="3">
        <v>2</v>
      </c>
      <c r="E65" s="33">
        <v>58.35</v>
      </c>
      <c r="F65" s="33">
        <f t="shared" si="3"/>
        <v>116.7</v>
      </c>
    </row>
    <row r="66" spans="1:8" x14ac:dyDescent="0.2">
      <c r="A66" s="3" t="s">
        <v>348</v>
      </c>
      <c r="D66" s="3">
        <v>6</v>
      </c>
      <c r="E66" s="33">
        <v>57.08</v>
      </c>
      <c r="F66" s="33">
        <f t="shared" si="3"/>
        <v>342.48</v>
      </c>
    </row>
    <row r="67" spans="1:8" x14ac:dyDescent="0.2">
      <c r="A67" s="3" t="s">
        <v>349</v>
      </c>
      <c r="D67" s="3">
        <v>4</v>
      </c>
      <c r="E67" s="33">
        <v>23.27</v>
      </c>
      <c r="F67" s="33">
        <f t="shared" si="3"/>
        <v>93.08</v>
      </c>
    </row>
    <row r="68" spans="1:8" x14ac:dyDescent="0.2">
      <c r="A68" s="3" t="s">
        <v>154</v>
      </c>
      <c r="D68" s="3">
        <v>2</v>
      </c>
      <c r="E68" s="33">
        <v>38.69</v>
      </c>
      <c r="F68" s="33">
        <f t="shared" si="3"/>
        <v>77.38</v>
      </c>
    </row>
    <row r="69" spans="1:8" x14ac:dyDescent="0.2">
      <c r="A69" s="3" t="s">
        <v>350</v>
      </c>
      <c r="D69" s="3">
        <v>4</v>
      </c>
      <c r="E69" s="33">
        <v>23.27</v>
      </c>
      <c r="F69" s="33">
        <f t="shared" si="3"/>
        <v>93.08</v>
      </c>
    </row>
    <row r="70" spans="1:8" x14ac:dyDescent="0.2">
      <c r="A70" s="3" t="s">
        <v>296</v>
      </c>
      <c r="D70" s="3">
        <v>4</v>
      </c>
      <c r="E70" s="33">
        <v>8.77</v>
      </c>
      <c r="F70" s="33">
        <f t="shared" si="3"/>
        <v>35.08</v>
      </c>
    </row>
    <row r="71" spans="1:8" x14ac:dyDescent="0.2">
      <c r="A71" s="3" t="s">
        <v>352</v>
      </c>
      <c r="D71" s="3">
        <v>4</v>
      </c>
      <c r="E71" s="33">
        <v>18.829999999999998</v>
      </c>
      <c r="F71" s="33">
        <f t="shared" si="3"/>
        <v>75.319999999999993</v>
      </c>
    </row>
    <row r="72" spans="1:8" x14ac:dyDescent="0.2">
      <c r="A72" s="3" t="s">
        <v>351</v>
      </c>
      <c r="D72" s="3">
        <v>4</v>
      </c>
      <c r="E72" s="33">
        <v>8.4499999999999993</v>
      </c>
      <c r="F72" s="33">
        <f t="shared" si="3"/>
        <v>33.799999999999997</v>
      </c>
    </row>
    <row r="73" spans="1:8" x14ac:dyDescent="0.2">
      <c r="A73" s="3" t="s">
        <v>323</v>
      </c>
      <c r="D73" s="3">
        <v>4</v>
      </c>
      <c r="E73" s="33">
        <v>14.94</v>
      </c>
      <c r="F73" s="33">
        <f t="shared" si="3"/>
        <v>59.76</v>
      </c>
    </row>
    <row r="74" spans="1:8" x14ac:dyDescent="0.2">
      <c r="A74" s="3" t="s">
        <v>76</v>
      </c>
      <c r="D74" s="3">
        <v>4</v>
      </c>
      <c r="E74" s="33">
        <v>9.15</v>
      </c>
      <c r="F74" s="33">
        <f t="shared" si="3"/>
        <v>36.6</v>
      </c>
    </row>
    <row r="75" spans="1:8" x14ac:dyDescent="0.2">
      <c r="A75" s="3" t="s">
        <v>80</v>
      </c>
      <c r="D75" s="3">
        <v>2</v>
      </c>
      <c r="E75" s="33">
        <v>1859.08</v>
      </c>
      <c r="F75" s="33">
        <f t="shared" si="3"/>
        <v>3718.16</v>
      </c>
    </row>
    <row r="76" spans="1:8" x14ac:dyDescent="0.2">
      <c r="A76" s="3" t="s">
        <v>362</v>
      </c>
      <c r="D76" s="3">
        <v>1</v>
      </c>
      <c r="E76" s="33">
        <v>523.37</v>
      </c>
      <c r="F76" s="33">
        <f t="shared" si="3"/>
        <v>523.37</v>
      </c>
      <c r="H76" s="38"/>
    </row>
    <row r="77" spans="1:8" x14ac:dyDescent="0.2">
      <c r="A77" s="3" t="s">
        <v>81</v>
      </c>
      <c r="D77" s="3">
        <v>2</v>
      </c>
      <c r="E77" s="33">
        <v>61.95</v>
      </c>
      <c r="F77" s="33">
        <f t="shared" si="3"/>
        <v>123.9</v>
      </c>
    </row>
    <row r="78" spans="1:8" x14ac:dyDescent="0.2">
      <c r="E78" s="3"/>
      <c r="F78" s="3"/>
    </row>
    <row r="79" spans="1:8" x14ac:dyDescent="0.2">
      <c r="A79" s="35" t="s">
        <v>249</v>
      </c>
      <c r="B79" s="35" t="s">
        <v>82</v>
      </c>
      <c r="C79" s="35" t="s">
        <v>214</v>
      </c>
      <c r="D79" s="35">
        <v>1</v>
      </c>
      <c r="E79" s="36">
        <v>193.64</v>
      </c>
      <c r="F79" s="33">
        <f t="shared" ref="F79:F97" si="4">E79*D79</f>
        <v>193.64</v>
      </c>
      <c r="G79" s="3" t="s">
        <v>345</v>
      </c>
    </row>
    <row r="80" spans="1:8" x14ac:dyDescent="0.2">
      <c r="A80" s="35" t="s">
        <v>234</v>
      </c>
      <c r="B80" s="35" t="s">
        <v>82</v>
      </c>
      <c r="C80" s="35" t="s">
        <v>226</v>
      </c>
      <c r="D80" s="35">
        <v>6</v>
      </c>
      <c r="E80" s="36">
        <v>147.16999999999999</v>
      </c>
      <c r="F80" s="33">
        <f t="shared" si="4"/>
        <v>883.02</v>
      </c>
      <c r="G80" s="3" t="s">
        <v>345</v>
      </c>
    </row>
    <row r="81" spans="1:7" x14ac:dyDescent="0.2">
      <c r="A81" s="35" t="s">
        <v>243</v>
      </c>
      <c r="B81" s="35" t="s">
        <v>82</v>
      </c>
      <c r="C81" s="35" t="s">
        <v>228</v>
      </c>
      <c r="D81" s="35">
        <v>8</v>
      </c>
      <c r="E81" s="36">
        <v>21.21</v>
      </c>
      <c r="F81" s="33">
        <f t="shared" si="4"/>
        <v>169.68</v>
      </c>
      <c r="G81" s="3" t="s">
        <v>345</v>
      </c>
    </row>
    <row r="82" spans="1:7" x14ac:dyDescent="0.2">
      <c r="A82" s="35" t="s">
        <v>240</v>
      </c>
      <c r="B82" s="35" t="s">
        <v>82</v>
      </c>
      <c r="C82" s="35" t="s">
        <v>250</v>
      </c>
      <c r="D82" s="35">
        <v>2</v>
      </c>
      <c r="E82" s="36">
        <v>53.58</v>
      </c>
      <c r="F82" s="33">
        <f t="shared" si="4"/>
        <v>107.16</v>
      </c>
      <c r="G82" s="3" t="s">
        <v>345</v>
      </c>
    </row>
    <row r="83" spans="1:7" x14ac:dyDescent="0.2">
      <c r="A83" s="35" t="s">
        <v>251</v>
      </c>
      <c r="B83" s="35" t="s">
        <v>82</v>
      </c>
      <c r="C83" s="35" t="s">
        <v>229</v>
      </c>
      <c r="D83" s="35">
        <v>7</v>
      </c>
      <c r="E83" s="36">
        <v>42.45</v>
      </c>
      <c r="F83" s="33">
        <f t="shared" si="4"/>
        <v>297.15000000000003</v>
      </c>
      <c r="G83" s="3" t="s">
        <v>345</v>
      </c>
    </row>
    <row r="84" spans="1:7" x14ac:dyDescent="0.2">
      <c r="A84" s="35" t="s">
        <v>236</v>
      </c>
      <c r="B84" s="35" t="s">
        <v>82</v>
      </c>
      <c r="C84" s="35" t="s">
        <v>215</v>
      </c>
      <c r="D84" s="35">
        <v>2</v>
      </c>
      <c r="E84" s="36">
        <v>626.12</v>
      </c>
      <c r="F84" s="33">
        <f t="shared" si="4"/>
        <v>1252.24</v>
      </c>
      <c r="G84" s="3" t="s">
        <v>345</v>
      </c>
    </row>
    <row r="85" spans="1:7" x14ac:dyDescent="0.2">
      <c r="A85" s="35" t="s">
        <v>235</v>
      </c>
      <c r="B85" s="35" t="s">
        <v>82</v>
      </c>
      <c r="C85" s="35" t="s">
        <v>227</v>
      </c>
      <c r="D85" s="35">
        <v>5</v>
      </c>
      <c r="E85" s="36">
        <v>150.41</v>
      </c>
      <c r="F85" s="33">
        <f t="shared" si="4"/>
        <v>752.05</v>
      </c>
      <c r="G85" s="3" t="s">
        <v>345</v>
      </c>
    </row>
    <row r="86" spans="1:7" x14ac:dyDescent="0.2">
      <c r="A86" s="35" t="s">
        <v>239</v>
      </c>
      <c r="B86" s="35" t="s">
        <v>82</v>
      </c>
      <c r="C86" s="35" t="s">
        <v>230</v>
      </c>
      <c r="D86" s="35">
        <v>10</v>
      </c>
      <c r="E86" s="36">
        <v>286.91000000000003</v>
      </c>
      <c r="F86" s="33">
        <f t="shared" si="4"/>
        <v>2869.1000000000004</v>
      </c>
      <c r="G86" s="3" t="s">
        <v>345</v>
      </c>
    </row>
    <row r="87" spans="1:7" x14ac:dyDescent="0.2">
      <c r="A87" s="35" t="s">
        <v>246</v>
      </c>
      <c r="B87" s="35" t="s">
        <v>82</v>
      </c>
      <c r="C87" s="35" t="s">
        <v>231</v>
      </c>
      <c r="D87" s="35">
        <v>5</v>
      </c>
      <c r="E87" s="36">
        <v>14.61</v>
      </c>
      <c r="F87" s="33">
        <f t="shared" si="4"/>
        <v>73.05</v>
      </c>
      <c r="G87" s="3" t="s">
        <v>345</v>
      </c>
    </row>
    <row r="88" spans="1:7" x14ac:dyDescent="0.2">
      <c r="A88" s="35" t="s">
        <v>241</v>
      </c>
      <c r="B88" s="35" t="s">
        <v>82</v>
      </c>
      <c r="C88" s="35" t="s">
        <v>232</v>
      </c>
      <c r="D88" s="35">
        <v>10</v>
      </c>
      <c r="E88" s="36">
        <v>20.350000000000001</v>
      </c>
      <c r="F88" s="33">
        <f t="shared" si="4"/>
        <v>203.5</v>
      </c>
      <c r="G88" s="3" t="s">
        <v>345</v>
      </c>
    </row>
    <row r="89" spans="1:7" x14ac:dyDescent="0.2">
      <c r="A89" s="35" t="s">
        <v>242</v>
      </c>
      <c r="B89" s="35" t="s">
        <v>82</v>
      </c>
      <c r="C89" s="35" t="s">
        <v>233</v>
      </c>
      <c r="D89" s="35">
        <v>10</v>
      </c>
      <c r="E89" s="36">
        <v>16.72</v>
      </c>
      <c r="F89" s="33">
        <f t="shared" si="4"/>
        <v>167.2</v>
      </c>
      <c r="G89" s="3" t="s">
        <v>345</v>
      </c>
    </row>
    <row r="90" spans="1:7" x14ac:dyDescent="0.2">
      <c r="A90" s="35" t="s">
        <v>245</v>
      </c>
      <c r="B90" s="35" t="s">
        <v>82</v>
      </c>
      <c r="C90" s="35" t="s">
        <v>244</v>
      </c>
      <c r="D90" s="35">
        <v>1</v>
      </c>
      <c r="E90" s="36">
        <v>17.100000000000001</v>
      </c>
      <c r="F90" s="33">
        <f t="shared" si="4"/>
        <v>17.100000000000001</v>
      </c>
      <c r="G90" s="3" t="s">
        <v>345</v>
      </c>
    </row>
    <row r="91" spans="1:7" x14ac:dyDescent="0.2">
      <c r="A91" s="35" t="s">
        <v>237</v>
      </c>
      <c r="B91" s="35" t="s">
        <v>82</v>
      </c>
      <c r="C91" s="35" t="s">
        <v>216</v>
      </c>
      <c r="D91" s="35">
        <v>2</v>
      </c>
      <c r="E91" s="36">
        <v>87.11</v>
      </c>
      <c r="F91" s="33">
        <f t="shared" si="4"/>
        <v>174.22</v>
      </c>
      <c r="G91" s="3" t="s">
        <v>345</v>
      </c>
    </row>
    <row r="92" spans="1:7" x14ac:dyDescent="0.2">
      <c r="A92" s="35" t="s">
        <v>247</v>
      </c>
      <c r="B92" s="35" t="s">
        <v>82</v>
      </c>
      <c r="C92" s="35" t="s">
        <v>248</v>
      </c>
      <c r="D92" s="35">
        <v>2</v>
      </c>
      <c r="E92" s="36">
        <v>7.9</v>
      </c>
      <c r="F92" s="33">
        <f t="shared" si="4"/>
        <v>15.8</v>
      </c>
      <c r="G92" s="3" t="s">
        <v>345</v>
      </c>
    </row>
    <row r="93" spans="1:7" x14ac:dyDescent="0.2">
      <c r="A93" s="3" t="s">
        <v>354</v>
      </c>
      <c r="C93" s="3" t="s">
        <v>353</v>
      </c>
      <c r="D93" s="3">
        <v>1</v>
      </c>
      <c r="E93" s="36">
        <v>87.39</v>
      </c>
      <c r="F93" s="33">
        <f t="shared" si="4"/>
        <v>87.39</v>
      </c>
    </row>
    <row r="94" spans="1:7" x14ac:dyDescent="0.2">
      <c r="A94" s="3" t="s">
        <v>358</v>
      </c>
      <c r="C94" s="3" t="s">
        <v>355</v>
      </c>
      <c r="D94" s="3">
        <v>1</v>
      </c>
      <c r="E94" s="33">
        <v>864.61</v>
      </c>
      <c r="F94" s="33">
        <f t="shared" si="4"/>
        <v>864.61</v>
      </c>
    </row>
    <row r="95" spans="1:7" x14ac:dyDescent="0.2">
      <c r="A95" s="3" t="s">
        <v>359</v>
      </c>
      <c r="C95" s="3" t="s">
        <v>356</v>
      </c>
      <c r="D95" s="3">
        <v>1</v>
      </c>
      <c r="E95" s="33">
        <v>282.44</v>
      </c>
      <c r="F95" s="33">
        <f t="shared" si="4"/>
        <v>282.44</v>
      </c>
    </row>
    <row r="96" spans="1:7" x14ac:dyDescent="0.2">
      <c r="A96" s="3" t="s">
        <v>360</v>
      </c>
      <c r="C96" s="3" t="s">
        <v>357</v>
      </c>
      <c r="D96" s="3">
        <v>1</v>
      </c>
      <c r="E96" s="33">
        <v>103</v>
      </c>
      <c r="F96" s="33">
        <f t="shared" si="4"/>
        <v>103</v>
      </c>
    </row>
    <row r="97" spans="1:7" x14ac:dyDescent="0.2">
      <c r="A97" s="35" t="s">
        <v>252</v>
      </c>
      <c r="B97" s="35" t="s">
        <v>82</v>
      </c>
      <c r="C97" s="37" t="s">
        <v>238</v>
      </c>
      <c r="D97" s="35">
        <v>2</v>
      </c>
      <c r="E97" s="36">
        <v>186.64</v>
      </c>
      <c r="F97" s="33">
        <f t="shared" si="4"/>
        <v>373.28</v>
      </c>
      <c r="G97" s="3" t="s">
        <v>345</v>
      </c>
    </row>
    <row r="98" spans="1:7" x14ac:dyDescent="0.2">
      <c r="E98" s="3"/>
      <c r="F98" s="3"/>
    </row>
    <row r="99" spans="1:7" x14ac:dyDescent="0.2">
      <c r="A99" s="3" t="s">
        <v>105</v>
      </c>
      <c r="D99" s="3">
        <v>1</v>
      </c>
      <c r="E99" s="33">
        <v>77.650000000000006</v>
      </c>
      <c r="F99" s="33">
        <f>E99*D99</f>
        <v>77.650000000000006</v>
      </c>
    </row>
    <row r="100" spans="1:7" x14ac:dyDescent="0.2">
      <c r="A100" s="3" t="s">
        <v>111</v>
      </c>
      <c r="D100" s="3">
        <v>1</v>
      </c>
      <c r="E100" s="33">
        <v>353.86</v>
      </c>
      <c r="F100" s="33">
        <f>E100*D100</f>
        <v>353.86</v>
      </c>
    </row>
    <row r="101" spans="1:7" x14ac:dyDescent="0.2">
      <c r="A101" s="3" t="s">
        <v>106</v>
      </c>
      <c r="D101" s="3">
        <v>1</v>
      </c>
      <c r="E101" s="33">
        <v>52.22</v>
      </c>
      <c r="F101" s="33">
        <f>E101*D101</f>
        <v>52.22</v>
      </c>
    </row>
    <row r="105" spans="1:7" x14ac:dyDescent="0.2">
      <c r="F105" s="33">
        <f>SUM(F1:F101)</f>
        <v>27036.560000000005</v>
      </c>
      <c r="G105" s="3" t="s">
        <v>361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workbookViewId="0">
      <selection activeCell="A16" sqref="A16:E22"/>
    </sheetView>
  </sheetViews>
  <sheetFormatPr defaultRowHeight="11.25" x14ac:dyDescent="0.2"/>
  <cols>
    <col min="1" max="1" width="33.140625" style="3" customWidth="1"/>
    <col min="2" max="2" width="7.42578125" style="3" customWidth="1"/>
    <col min="3" max="3" width="22" style="3" customWidth="1"/>
    <col min="4" max="4" width="9.140625" style="3"/>
    <col min="5" max="5" width="15.28515625" style="3" customWidth="1"/>
    <col min="6" max="7" width="9.140625" style="3"/>
    <col min="8" max="8" width="12.5703125" style="3" customWidth="1"/>
    <col min="9" max="16384" width="9.140625" style="3"/>
  </cols>
  <sheetData>
    <row r="1" spans="1:15" ht="12" thickBot="1" x14ac:dyDescent="0.25">
      <c r="A1" s="1" t="s">
        <v>4</v>
      </c>
      <c r="B1" s="1" t="s">
        <v>7</v>
      </c>
      <c r="C1" s="1" t="s">
        <v>5</v>
      </c>
      <c r="D1" s="1" t="s">
        <v>6</v>
      </c>
      <c r="E1" s="2" t="s">
        <v>8</v>
      </c>
      <c r="F1" s="2" t="s">
        <v>10</v>
      </c>
      <c r="G1" s="1" t="s">
        <v>0</v>
      </c>
      <c r="H1" s="1" t="s">
        <v>1</v>
      </c>
      <c r="I1" s="1" t="s">
        <v>13</v>
      </c>
      <c r="J1" s="1"/>
      <c r="K1" s="1" t="s">
        <v>155</v>
      </c>
      <c r="L1" s="1" t="s">
        <v>158</v>
      </c>
      <c r="M1" s="1" t="s">
        <v>163</v>
      </c>
      <c r="N1" s="1" t="s">
        <v>159</v>
      </c>
      <c r="O1" s="1" t="s">
        <v>160</v>
      </c>
    </row>
    <row r="2" spans="1:15" ht="12" thickTop="1" x14ac:dyDescent="0.2">
      <c r="A2" s="3" t="s">
        <v>286</v>
      </c>
      <c r="D2" s="3">
        <v>1</v>
      </c>
      <c r="H2" s="3" t="s">
        <v>2</v>
      </c>
    </row>
    <row r="3" spans="1:15" x14ac:dyDescent="0.2">
      <c r="A3" s="3" t="s">
        <v>287</v>
      </c>
      <c r="D3" s="3">
        <v>1</v>
      </c>
      <c r="H3" s="3" t="s">
        <v>2</v>
      </c>
    </row>
    <row r="4" spans="1:15" x14ac:dyDescent="0.2">
      <c r="A4" s="3" t="s">
        <v>289</v>
      </c>
      <c r="D4" s="3">
        <v>1</v>
      </c>
      <c r="H4" s="3" t="s">
        <v>292</v>
      </c>
    </row>
    <row r="5" spans="1:15" x14ac:dyDescent="0.2">
      <c r="A5" s="27" t="s">
        <v>291</v>
      </c>
      <c r="B5" s="27"/>
      <c r="C5" s="27"/>
      <c r="D5" s="27">
        <v>2</v>
      </c>
      <c r="E5" s="27"/>
      <c r="F5" s="27"/>
      <c r="G5" s="27"/>
      <c r="H5" s="27" t="s">
        <v>293</v>
      </c>
    </row>
    <row r="6" spans="1:15" s="26" customFormat="1" x14ac:dyDescent="0.2">
      <c r="A6" s="27" t="s">
        <v>297</v>
      </c>
      <c r="B6" s="27"/>
      <c r="C6" s="27"/>
      <c r="D6" s="27">
        <v>4</v>
      </c>
      <c r="E6" s="27"/>
      <c r="F6" s="27"/>
      <c r="G6" s="27"/>
      <c r="H6" s="27" t="s">
        <v>293</v>
      </c>
    </row>
    <row r="7" spans="1:15" x14ac:dyDescent="0.2">
      <c r="A7" s="3" t="s">
        <v>308</v>
      </c>
      <c r="D7" s="3">
        <v>1</v>
      </c>
    </row>
    <row r="8" spans="1:15" x14ac:dyDescent="0.2">
      <c r="A8" s="3" t="s">
        <v>309</v>
      </c>
      <c r="D8" s="3">
        <v>1</v>
      </c>
    </row>
    <row r="9" spans="1:15" x14ac:dyDescent="0.2">
      <c r="A9" s="3" t="s">
        <v>310</v>
      </c>
      <c r="D9" s="3">
        <v>2</v>
      </c>
    </row>
    <row r="16" spans="1:15" x14ac:dyDescent="0.2">
      <c r="A16" s="3" t="s">
        <v>377</v>
      </c>
      <c r="B16" s="3" t="s">
        <v>378</v>
      </c>
      <c r="C16" s="3" t="s">
        <v>379</v>
      </c>
      <c r="D16" s="3" t="s">
        <v>391</v>
      </c>
    </row>
    <row r="17" spans="1:4" x14ac:dyDescent="0.2">
      <c r="A17" s="3" t="s">
        <v>286</v>
      </c>
      <c r="B17" s="3">
        <v>1</v>
      </c>
      <c r="C17" s="3" t="s">
        <v>380</v>
      </c>
      <c r="D17" s="3" t="s">
        <v>286</v>
      </c>
    </row>
    <row r="18" spans="1:4" x14ac:dyDescent="0.2">
      <c r="A18" s="3" t="s">
        <v>289</v>
      </c>
      <c r="B18" s="3">
        <v>1</v>
      </c>
      <c r="C18" s="3" t="s">
        <v>383</v>
      </c>
      <c r="D18" s="3" t="s">
        <v>289</v>
      </c>
    </row>
    <row r="19" spans="1:4" x14ac:dyDescent="0.2">
      <c r="A19" s="3" t="s">
        <v>308</v>
      </c>
      <c r="B19" s="3">
        <v>1</v>
      </c>
      <c r="C19" s="3" t="s">
        <v>380</v>
      </c>
      <c r="D19" s="3" t="s">
        <v>308</v>
      </c>
    </row>
    <row r="20" spans="1:4" x14ac:dyDescent="0.2">
      <c r="A20" s="3" t="s">
        <v>309</v>
      </c>
      <c r="B20" s="3">
        <v>1</v>
      </c>
      <c r="C20" s="3" t="s">
        <v>380</v>
      </c>
      <c r="D20" s="3" t="s">
        <v>309</v>
      </c>
    </row>
    <row r="21" spans="1:4" x14ac:dyDescent="0.2">
      <c r="A21" s="3" t="s">
        <v>310</v>
      </c>
      <c r="B21" s="3">
        <v>2</v>
      </c>
      <c r="C21" s="3" t="s">
        <v>382</v>
      </c>
      <c r="D21" s="3" t="s">
        <v>310</v>
      </c>
    </row>
    <row r="22" spans="1:4" x14ac:dyDescent="0.2">
      <c r="A22" s="3" t="s">
        <v>291</v>
      </c>
      <c r="B22" s="3">
        <v>3</v>
      </c>
      <c r="C22" s="3" t="s">
        <v>381</v>
      </c>
      <c r="D22" s="3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MainBreakdown</vt:lpstr>
      <vt:lpstr>ThorlabsComponents</vt:lpstr>
      <vt:lpstr>MachinedComponents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HIFO</dc:creator>
  <cp:lastModifiedBy>Operations IT</cp:lastModifiedBy>
  <dcterms:created xsi:type="dcterms:W3CDTF">2018-02-24T17:25:05Z</dcterms:created>
  <dcterms:modified xsi:type="dcterms:W3CDTF">2020-02-05T00:46:28Z</dcterms:modified>
</cp:coreProperties>
</file>