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B7236DBA-581D-4F99-9AB3-CA6D1C25B36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7" i="1"/>
  <c r="Q5" i="1"/>
  <c r="Q2" i="1"/>
  <c r="P9" i="1"/>
  <c r="P7" i="1"/>
  <c r="P5" i="1"/>
  <c r="P2" i="1"/>
  <c r="O5" i="1"/>
  <c r="O9" i="1"/>
  <c r="O7" i="1"/>
  <c r="E51" i="1"/>
  <c r="O2" i="1"/>
  <c r="E17" i="1"/>
  <c r="K80" i="1"/>
  <c r="J80" i="1"/>
  <c r="I80" i="1"/>
  <c r="K79" i="1"/>
  <c r="J79" i="1"/>
  <c r="I79" i="1"/>
  <c r="I77" i="1"/>
  <c r="C77" i="1"/>
  <c r="K71" i="1"/>
  <c r="J71" i="1"/>
  <c r="I71" i="1"/>
  <c r="K70" i="1"/>
  <c r="J70" i="1"/>
  <c r="I70" i="1"/>
  <c r="I68" i="1"/>
  <c r="C68" i="1"/>
  <c r="K62" i="1"/>
  <c r="J62" i="1"/>
  <c r="I62" i="1"/>
  <c r="K61" i="1"/>
  <c r="J61" i="1"/>
  <c r="I61" i="1"/>
  <c r="I59" i="1"/>
  <c r="C59" i="1"/>
  <c r="K53" i="1"/>
  <c r="J53" i="1"/>
  <c r="I53" i="1"/>
  <c r="K52" i="1"/>
  <c r="J52" i="1"/>
  <c r="I52" i="1"/>
  <c r="I50" i="1"/>
  <c r="C50" i="1"/>
  <c r="K44" i="1"/>
  <c r="J44" i="1"/>
  <c r="I44" i="1"/>
  <c r="K43" i="1"/>
  <c r="J43" i="1"/>
  <c r="I43" i="1"/>
  <c r="I41" i="1"/>
  <c r="C41" i="1"/>
  <c r="K35" i="1"/>
  <c r="J35" i="1"/>
  <c r="I35" i="1"/>
  <c r="K34" i="1"/>
  <c r="J34" i="1"/>
  <c r="I34" i="1"/>
  <c r="I32" i="1"/>
  <c r="C32" i="1"/>
  <c r="K26" i="1"/>
  <c r="J26" i="1"/>
  <c r="I26" i="1"/>
  <c r="K25" i="1"/>
  <c r="J25" i="1"/>
  <c r="I25" i="1"/>
  <c r="I23" i="1"/>
  <c r="C23" i="1"/>
  <c r="K17" i="1"/>
  <c r="J17" i="1"/>
  <c r="I17" i="1"/>
  <c r="K16" i="1"/>
  <c r="J16" i="1"/>
  <c r="I16" i="1"/>
  <c r="I14" i="1"/>
  <c r="C14" i="1"/>
  <c r="K8" i="1"/>
  <c r="J8" i="1"/>
  <c r="I8" i="1"/>
  <c r="K7" i="1"/>
  <c r="J7" i="1"/>
  <c r="I7" i="1"/>
  <c r="I5" i="1"/>
  <c r="C5" i="1"/>
  <c r="E78" i="1" l="1"/>
  <c r="D78" i="1"/>
  <c r="C78" i="1"/>
  <c r="F77" i="1"/>
  <c r="K78" i="1"/>
  <c r="H78" i="1" s="1"/>
  <c r="J78" i="1"/>
  <c r="G78" i="1" s="1"/>
  <c r="I78" i="1"/>
  <c r="F78" i="1" s="1"/>
  <c r="E69" i="1"/>
  <c r="D69" i="1"/>
  <c r="C69" i="1"/>
  <c r="F68" i="1"/>
  <c r="K69" i="1"/>
  <c r="H69" i="1" s="1"/>
  <c r="J69" i="1"/>
  <c r="G69" i="1" s="1"/>
  <c r="I69" i="1"/>
  <c r="F69" i="1" s="1"/>
  <c r="E60" i="1"/>
  <c r="D60" i="1"/>
  <c r="C60" i="1"/>
  <c r="F59" i="1"/>
  <c r="K60" i="1"/>
  <c r="H60" i="1" s="1"/>
  <c r="J60" i="1"/>
  <c r="G60" i="1" s="1"/>
  <c r="I60" i="1"/>
  <c r="F60" i="1" s="1"/>
  <c r="D51" i="1"/>
  <c r="C51" i="1"/>
  <c r="F50" i="1"/>
  <c r="K51" i="1"/>
  <c r="H51" i="1" s="1"/>
  <c r="J51" i="1"/>
  <c r="G51" i="1" s="1"/>
  <c r="I51" i="1"/>
  <c r="F51" i="1" s="1"/>
  <c r="E42" i="1"/>
  <c r="D42" i="1"/>
  <c r="C42" i="1"/>
  <c r="F41" i="1"/>
  <c r="K42" i="1"/>
  <c r="H42" i="1" s="1"/>
  <c r="J42" i="1"/>
  <c r="G42" i="1" s="1"/>
  <c r="I42" i="1"/>
  <c r="F42" i="1" s="1"/>
  <c r="E33" i="1"/>
  <c r="D33" i="1"/>
  <c r="C33" i="1"/>
  <c r="F32" i="1"/>
  <c r="K33" i="1"/>
  <c r="H33" i="1" s="1"/>
  <c r="J33" i="1"/>
  <c r="G33" i="1" s="1"/>
  <c r="I33" i="1"/>
  <c r="F33" i="1" s="1"/>
  <c r="E24" i="1"/>
  <c r="D24" i="1"/>
  <c r="C24" i="1"/>
  <c r="F23" i="1"/>
  <c r="K24" i="1"/>
  <c r="H24" i="1" s="1"/>
  <c r="J24" i="1"/>
  <c r="G24" i="1" s="1"/>
  <c r="I24" i="1"/>
  <c r="F24" i="1" s="1"/>
  <c r="E15" i="1"/>
  <c r="D15" i="1"/>
  <c r="C15" i="1"/>
  <c r="F14" i="1"/>
  <c r="K15" i="1"/>
  <c r="H15" i="1" s="1"/>
  <c r="J15" i="1"/>
  <c r="G15" i="1" s="1"/>
  <c r="I15" i="1"/>
  <c r="F15" i="1" s="1"/>
  <c r="E6" i="1"/>
  <c r="D6" i="1"/>
  <c r="C6" i="1"/>
  <c r="F5" i="1"/>
  <c r="K6" i="1"/>
  <c r="H6" i="1" s="1"/>
  <c r="J6" i="1"/>
  <c r="G6" i="1" s="1"/>
  <c r="I6" i="1"/>
  <c r="F6" i="1" s="1"/>
  <c r="H76" i="1" l="1"/>
  <c r="G76" i="1"/>
  <c r="F76" i="1"/>
  <c r="H67" i="1"/>
  <c r="G67" i="1"/>
  <c r="F67" i="1"/>
  <c r="H58" i="1"/>
  <c r="G58" i="1"/>
  <c r="F58" i="1"/>
  <c r="H49" i="1"/>
  <c r="G49" i="1"/>
  <c r="F49" i="1"/>
  <c r="H40" i="1"/>
  <c r="G40" i="1"/>
  <c r="F40" i="1"/>
  <c r="H31" i="1"/>
  <c r="G31" i="1"/>
  <c r="F31" i="1"/>
  <c r="H22" i="1"/>
  <c r="G22" i="1"/>
  <c r="F22" i="1"/>
  <c r="H13" i="1"/>
  <c r="G13" i="1"/>
  <c r="F13" i="1"/>
  <c r="H4" i="1"/>
  <c r="G4" i="1"/>
  <c r="F4" i="1"/>
  <c r="F80" i="1" l="1"/>
  <c r="C80" i="1"/>
  <c r="F79" i="1"/>
  <c r="C79" i="1"/>
  <c r="G80" i="1"/>
  <c r="D80" i="1"/>
  <c r="G79" i="1"/>
  <c r="D79" i="1"/>
  <c r="H80" i="1"/>
  <c r="E80" i="1"/>
  <c r="H79" i="1"/>
  <c r="E79" i="1"/>
  <c r="F71" i="1"/>
  <c r="C71" i="1"/>
  <c r="F70" i="1"/>
  <c r="C70" i="1"/>
  <c r="G71" i="1"/>
  <c r="D71" i="1"/>
  <c r="G70" i="1"/>
  <c r="D70" i="1"/>
  <c r="H71" i="1"/>
  <c r="E71" i="1"/>
  <c r="H70" i="1"/>
  <c r="E70" i="1"/>
  <c r="F62" i="1"/>
  <c r="C62" i="1"/>
  <c r="F61" i="1"/>
  <c r="C61" i="1"/>
  <c r="G62" i="1"/>
  <c r="D62" i="1"/>
  <c r="G61" i="1"/>
  <c r="D61" i="1"/>
  <c r="H62" i="1"/>
  <c r="E62" i="1"/>
  <c r="H61" i="1"/>
  <c r="E61" i="1"/>
  <c r="F53" i="1"/>
  <c r="C53" i="1"/>
  <c r="F52" i="1"/>
  <c r="C52" i="1"/>
  <c r="G53" i="1"/>
  <c r="D53" i="1"/>
  <c r="G52" i="1"/>
  <c r="D52" i="1"/>
  <c r="H53" i="1"/>
  <c r="E53" i="1"/>
  <c r="H52" i="1"/>
  <c r="E52" i="1"/>
  <c r="F44" i="1"/>
  <c r="C44" i="1"/>
  <c r="F43" i="1"/>
  <c r="C43" i="1"/>
  <c r="G44" i="1"/>
  <c r="D44" i="1"/>
  <c r="G43" i="1"/>
  <c r="D43" i="1"/>
  <c r="H44" i="1"/>
  <c r="E44" i="1"/>
  <c r="H43" i="1"/>
  <c r="E43" i="1"/>
  <c r="F35" i="1"/>
  <c r="C35" i="1"/>
  <c r="F34" i="1"/>
  <c r="C34" i="1"/>
  <c r="G35" i="1"/>
  <c r="D35" i="1"/>
  <c r="G34" i="1"/>
  <c r="D34" i="1"/>
  <c r="H35" i="1"/>
  <c r="E35" i="1"/>
  <c r="H34" i="1"/>
  <c r="E34" i="1"/>
  <c r="F26" i="1"/>
  <c r="C26" i="1"/>
  <c r="F25" i="1"/>
  <c r="C25" i="1"/>
  <c r="G26" i="1"/>
  <c r="D26" i="1"/>
  <c r="G25" i="1"/>
  <c r="D25" i="1"/>
  <c r="H26" i="1"/>
  <c r="E26" i="1"/>
  <c r="H25" i="1"/>
  <c r="E25" i="1"/>
  <c r="F17" i="1"/>
  <c r="C17" i="1"/>
  <c r="F16" i="1"/>
  <c r="C16" i="1"/>
  <c r="G17" i="1"/>
  <c r="D17" i="1"/>
  <c r="G16" i="1"/>
  <c r="D16" i="1"/>
  <c r="H17" i="1"/>
  <c r="H16" i="1"/>
  <c r="E16" i="1"/>
  <c r="F8" i="1"/>
  <c r="C8" i="1"/>
  <c r="F7" i="1"/>
  <c r="C7" i="1"/>
  <c r="G8" i="1"/>
  <c r="D8" i="1"/>
  <c r="G7" i="1"/>
  <c r="D7" i="1"/>
  <c r="H8" i="1"/>
  <c r="E8" i="1"/>
  <c r="H7" i="1"/>
  <c r="E7" i="1"/>
</calcChain>
</file>

<file path=xl/sharedStrings.xml><?xml version="1.0" encoding="utf-8"?>
<sst xmlns="http://schemas.openxmlformats.org/spreadsheetml/2006/main" count="178" uniqueCount="28">
  <si>
    <t>프라이부르크vs슈투트가르트</t>
  </si>
  <si>
    <t>프라이</t>
  </si>
  <si>
    <t>확률/배당</t>
  </si>
  <si>
    <t>구분</t>
  </si>
  <si>
    <t>프로토</t>
  </si>
  <si>
    <t>적정배당</t>
  </si>
  <si>
    <t>해외 평균 배당</t>
  </si>
  <si>
    <t>레버쿠젠</t>
  </si>
  <si>
    <t>승</t>
  </si>
  <si>
    <t>무</t>
  </si>
  <si>
    <t>패</t>
  </si>
  <si>
    <t>배당률</t>
  </si>
  <si>
    <t>아스날</t>
  </si>
  <si>
    <t>환급률</t>
  </si>
  <si>
    <t>라이프치히</t>
  </si>
  <si>
    <t>경기확률</t>
  </si>
  <si>
    <t>배당편차</t>
  </si>
  <si>
    <t>PSG</t>
  </si>
  <si>
    <t>손상률</t>
  </si>
  <si>
    <t>아탈란타</t>
  </si>
  <si>
    <t>호펜하임vs레버쿠젠</t>
  </si>
  <si>
    <t>베르더브레멘vs도르트문트</t>
  </si>
  <si>
    <t>아스날vs브렌드퍼드</t>
  </si>
  <si>
    <t>크리스탈팰리스vs브라이튼</t>
  </si>
  <si>
    <t>AS모나코vsPSG</t>
  </si>
  <si>
    <t>본머스vs뉴캐슬</t>
  </si>
  <si>
    <t>라이프치히vs유니온베를린</t>
  </si>
  <si>
    <t>라치오vs아탈란타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</si>
</sst>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176" fontId="0" fillId="0" borderId="4" xfId="0" applyNumberFormat="1" applyBorder="1" applyAlignment="1" applyProtection="1">
      <alignment horizontal="center" vertical="center"/>
      <protection locked="0"/>
    </xf>
    <xf numFmtId="176" fontId="0" fillId="0" borderId="9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9" fontId="0" fillId="0" borderId="4" xfId="0" applyNumberFormat="1" applyBorder="1" applyAlignment="1" applyProtection="1">
      <alignment horizontal="center" vertical="center"/>
      <protection locked="0"/>
    </xf>
    <xf numFmtId="9" fontId="0" fillId="0" borderId="5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0" fillId="0" borderId="0" xfId="0" applyBorder="1"/>
    <xf numFmtId="176" fontId="0" fillId="0" borderId="0" xfId="0" applyNumberFormat="1" applyBorder="1"/>
    <xf numFmtId="2" fontId="0" fillId="0" borderId="0" xfId="0" applyNumberFormat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workbookViewId="0">
      <selection activeCell="Q10" sqref="Q10"/>
    </sheetView>
  </sheetViews>
  <sheetFormatPr defaultRowHeight="16.5"/>
  <cols>
    <col min="15" max="15" width="9.25" customWidth="1"/>
  </cols>
  <sheetData>
    <row r="1" spans="1:20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7"/>
      <c r="M1" s="24"/>
      <c r="N1" s="24" t="s">
        <v>1</v>
      </c>
      <c r="O1" s="24"/>
      <c r="P1" s="24"/>
      <c r="Q1" s="24" t="s">
        <v>2</v>
      </c>
      <c r="R1" s="24"/>
      <c r="S1" s="24"/>
      <c r="T1" s="24"/>
    </row>
    <row r="2" spans="1:20">
      <c r="A2" s="15" t="s">
        <v>3</v>
      </c>
      <c r="B2" s="18"/>
      <c r="C2" s="21" t="s">
        <v>4</v>
      </c>
      <c r="D2" s="22"/>
      <c r="E2" s="23"/>
      <c r="F2" s="21" t="s">
        <v>5</v>
      </c>
      <c r="G2" s="22"/>
      <c r="H2" s="23"/>
      <c r="I2" s="22" t="s">
        <v>6</v>
      </c>
      <c r="J2" s="22"/>
      <c r="K2" s="23"/>
      <c r="M2" s="24"/>
      <c r="N2" s="24" t="s">
        <v>7</v>
      </c>
      <c r="O2" s="24">
        <f>C6*E15/100</f>
        <v>20.795935943652513</v>
      </c>
      <c r="P2" s="24">
        <f>I4*K13</f>
        <v>5.3916299999999993</v>
      </c>
      <c r="Q2" s="24">
        <f>O2/100*P2</f>
        <v>1.1212399211187518</v>
      </c>
      <c r="R2" s="24"/>
      <c r="S2" s="24"/>
      <c r="T2" s="24"/>
    </row>
    <row r="3" spans="1:20">
      <c r="A3" s="19"/>
      <c r="B3" s="20"/>
      <c r="C3" s="1" t="s">
        <v>8</v>
      </c>
      <c r="D3" s="2" t="s">
        <v>9</v>
      </c>
      <c r="E3" s="2" t="s">
        <v>10</v>
      </c>
      <c r="F3" s="2" t="s">
        <v>8</v>
      </c>
      <c r="G3" s="2" t="s">
        <v>9</v>
      </c>
      <c r="H3" s="2" t="s">
        <v>10</v>
      </c>
      <c r="I3" s="2" t="s">
        <v>8</v>
      </c>
      <c r="J3" s="2" t="s">
        <v>9</v>
      </c>
      <c r="K3" s="3" t="s">
        <v>10</v>
      </c>
      <c r="M3" s="24"/>
      <c r="N3" s="24"/>
      <c r="O3" s="24"/>
      <c r="P3" s="24"/>
      <c r="Q3" s="24"/>
      <c r="R3" s="24"/>
      <c r="S3" s="24"/>
      <c r="T3" s="24"/>
    </row>
    <row r="4" spans="1:20">
      <c r="A4" s="8" t="s">
        <v>11</v>
      </c>
      <c r="B4" s="9"/>
      <c r="C4" s="4">
        <v>1.78</v>
      </c>
      <c r="D4" s="4">
        <v>3.4</v>
      </c>
      <c r="E4" s="4">
        <v>3.55</v>
      </c>
      <c r="F4" s="5">
        <f>(I4*F5)/I5</f>
        <v>1.8780807619178486</v>
      </c>
      <c r="G4" s="5">
        <f>(J4*F5)/I5</f>
        <v>3.2522426134067408</v>
      </c>
      <c r="H4" s="4">
        <f>(K4*F5)/I5</f>
        <v>3.3594594028597098</v>
      </c>
      <c r="I4" s="5">
        <v>2.1019999999999999</v>
      </c>
      <c r="J4" s="5">
        <v>3.64</v>
      </c>
      <c r="K4" s="4">
        <v>3.76</v>
      </c>
      <c r="M4" s="24"/>
      <c r="N4" s="24" t="s">
        <v>12</v>
      </c>
      <c r="O4" s="24"/>
      <c r="P4" s="24"/>
      <c r="Q4" s="24"/>
      <c r="R4" s="24"/>
      <c r="S4" s="24"/>
      <c r="T4" s="24"/>
    </row>
    <row r="5" spans="1:20">
      <c r="A5" s="8" t="s">
        <v>13</v>
      </c>
      <c r="B5" s="9"/>
      <c r="C5" s="10">
        <f>100/((100/C4)+(100/D4)+(100/+E4))</f>
        <v>0.87903931917679312</v>
      </c>
      <c r="D5" s="11"/>
      <c r="E5" s="11"/>
      <c r="F5" s="10">
        <f>C5</f>
        <v>0.87903931917679312</v>
      </c>
      <c r="G5" s="12"/>
      <c r="H5" s="9"/>
      <c r="I5" s="10">
        <f>100/((100/I4)+(100/J4)+(100/+K4))</f>
        <v>0.98384514999384431</v>
      </c>
      <c r="J5" s="12"/>
      <c r="K5" s="9"/>
      <c r="M5" s="24"/>
      <c r="N5" s="24" t="s">
        <v>14</v>
      </c>
      <c r="O5" s="24">
        <f>C33*C69/100</f>
        <v>36.067177550529024</v>
      </c>
      <c r="P5" s="24">
        <f>I31*I67</f>
        <v>2.836592</v>
      </c>
      <c r="Q5" s="24">
        <f>O5/100*P5</f>
        <v>1.0230786730241022</v>
      </c>
      <c r="R5" s="24"/>
      <c r="S5" s="24"/>
      <c r="T5" s="24"/>
    </row>
    <row r="6" spans="1:20">
      <c r="A6" s="13" t="s">
        <v>15</v>
      </c>
      <c r="B6" s="14"/>
      <c r="C6" s="6">
        <f>C5/C4*100</f>
        <v>49.38423141442658</v>
      </c>
      <c r="D6" s="7">
        <f>C5/D4*100</f>
        <v>25.854097622846854</v>
      </c>
      <c r="E6" s="6">
        <f>C5/E4*100</f>
        <v>24.761670962726569</v>
      </c>
      <c r="F6" s="6">
        <f>I6</f>
        <v>46.8051926733513</v>
      </c>
      <c r="G6" s="6">
        <f>J6</f>
        <v>27.028712911918802</v>
      </c>
      <c r="H6" s="7">
        <f>K6</f>
        <v>26.166094414729901</v>
      </c>
      <c r="I6" s="6">
        <f>I5/I4*100</f>
        <v>46.8051926733513</v>
      </c>
      <c r="J6" s="6">
        <f>I5/J4*100</f>
        <v>27.028712911918802</v>
      </c>
      <c r="K6" s="7">
        <f>I5/K4*100</f>
        <v>26.166094414729901</v>
      </c>
      <c r="M6" s="24"/>
      <c r="N6" s="24"/>
      <c r="O6" s="24"/>
      <c r="P6" s="24"/>
      <c r="Q6" s="24"/>
      <c r="R6" s="24"/>
      <c r="S6" s="24"/>
      <c r="T6" s="24"/>
    </row>
    <row r="7" spans="1:20">
      <c r="A7" s="8" t="s">
        <v>16</v>
      </c>
      <c r="B7" s="9"/>
      <c r="C7" s="5">
        <f>C4-F4</f>
        <v>-9.8080761917848536E-2</v>
      </c>
      <c r="D7" s="4">
        <f>D4-G4</f>
        <v>0.1477573865932591</v>
      </c>
      <c r="E7" s="5">
        <f t="shared" ref="E7:H7" si="0">E4-H4</f>
        <v>0.19054059714029004</v>
      </c>
      <c r="F7" s="4">
        <f t="shared" si="0"/>
        <v>-0.22391923808215131</v>
      </c>
      <c r="G7" s="5">
        <f t="shared" si="0"/>
        <v>-0.38775738659325931</v>
      </c>
      <c r="H7" s="4">
        <f t="shared" si="0"/>
        <v>-0.40054059714029</v>
      </c>
      <c r="I7" s="5">
        <f>C4-I4</f>
        <v>-0.32199999999999984</v>
      </c>
      <c r="J7" s="4">
        <f>D4-J4</f>
        <v>-0.24000000000000021</v>
      </c>
      <c r="K7" s="4">
        <f>E4-K4</f>
        <v>-0.20999999999999996</v>
      </c>
      <c r="M7" s="24"/>
      <c r="N7" s="24" t="s">
        <v>17</v>
      </c>
      <c r="O7" s="25">
        <f>E51</f>
        <v>39.993181043300368</v>
      </c>
      <c r="P7" s="26">
        <f>K49</f>
        <v>3.18</v>
      </c>
      <c r="Q7" s="24">
        <f>O7/100*P7</f>
        <v>1.2717831571769518</v>
      </c>
      <c r="R7" s="24"/>
      <c r="S7" s="24"/>
      <c r="T7" s="24"/>
    </row>
    <row r="8" spans="1:20">
      <c r="A8" s="8" t="s">
        <v>18</v>
      </c>
      <c r="B8" s="9"/>
      <c r="C8" s="4">
        <f t="shared" ref="C8:H8" si="1">(C4-F4)/(F4-1)*100</f>
        <v>-11.169902151554572</v>
      </c>
      <c r="D8" s="4">
        <f t="shared" si="1"/>
        <v>6.56045604117939</v>
      </c>
      <c r="E8" s="4">
        <f t="shared" si="1"/>
        <v>8.0756039671354891</v>
      </c>
      <c r="F8" s="4">
        <f t="shared" si="1"/>
        <v>-20.319350098198854</v>
      </c>
      <c r="G8" s="4">
        <f t="shared" si="1"/>
        <v>-14.687779795199216</v>
      </c>
      <c r="H8" s="4">
        <f t="shared" si="1"/>
        <v>-14.512340476097465</v>
      </c>
      <c r="I8" s="4">
        <f>(C4-I4)/(I4-1)*100</f>
        <v>-29.219600725952805</v>
      </c>
      <c r="J8" s="4">
        <f>(D4-J4)/(J4-1)*100</f>
        <v>-9.0909090909090988</v>
      </c>
      <c r="K8" s="4">
        <f>(E4-K4)/(K4-1)*100</f>
        <v>-7.6086956521739122</v>
      </c>
      <c r="M8" s="24"/>
      <c r="N8" s="24"/>
      <c r="O8" s="24"/>
      <c r="P8" s="24"/>
      <c r="Q8" s="24"/>
      <c r="R8" s="24"/>
      <c r="S8" s="24"/>
      <c r="T8" s="24"/>
    </row>
    <row r="9" spans="1:20">
      <c r="M9" s="24"/>
      <c r="N9" s="24" t="s">
        <v>19</v>
      </c>
      <c r="O9" s="25">
        <f>E78</f>
        <v>32.592592592592595</v>
      </c>
      <c r="P9" s="26">
        <f>K76</f>
        <v>3.34</v>
      </c>
      <c r="Q9" s="24">
        <f>O9/100*P9</f>
        <v>1.0885925925925926</v>
      </c>
      <c r="R9" s="24"/>
      <c r="S9" s="24"/>
      <c r="T9" s="24"/>
    </row>
    <row r="10" spans="1:20">
      <c r="A10" s="15" t="s">
        <v>20</v>
      </c>
      <c r="B10" s="16"/>
      <c r="C10" s="16"/>
      <c r="D10" s="16"/>
      <c r="E10" s="16"/>
      <c r="F10" s="16"/>
      <c r="G10" s="16"/>
      <c r="H10" s="16"/>
      <c r="I10" s="16"/>
      <c r="J10" s="16"/>
      <c r="K10" s="17"/>
      <c r="M10" s="24"/>
      <c r="N10" s="24"/>
      <c r="O10" s="24"/>
      <c r="P10" s="24"/>
      <c r="Q10" s="24"/>
      <c r="R10" s="24"/>
      <c r="S10" s="24"/>
      <c r="T10" s="24"/>
    </row>
    <row r="11" spans="1:20">
      <c r="A11" s="15" t="s">
        <v>3</v>
      </c>
      <c r="B11" s="18"/>
      <c r="C11" s="21" t="s">
        <v>4</v>
      </c>
      <c r="D11" s="22"/>
      <c r="E11" s="23"/>
      <c r="F11" s="21" t="s">
        <v>5</v>
      </c>
      <c r="G11" s="22"/>
      <c r="H11" s="23"/>
      <c r="I11" s="22" t="s">
        <v>6</v>
      </c>
      <c r="J11" s="22"/>
      <c r="K11" s="23"/>
      <c r="M11" s="24"/>
      <c r="N11" s="24"/>
      <c r="O11" s="24"/>
      <c r="P11" s="24"/>
      <c r="Q11" s="24"/>
      <c r="R11" s="24"/>
      <c r="S11" s="24"/>
      <c r="T11" s="24"/>
    </row>
    <row r="12" spans="1:20">
      <c r="A12" s="19"/>
      <c r="B12" s="20"/>
      <c r="C12" s="1" t="s">
        <v>8</v>
      </c>
      <c r="D12" s="2" t="s">
        <v>9</v>
      </c>
      <c r="E12" s="2" t="s">
        <v>10</v>
      </c>
      <c r="F12" s="2" t="s">
        <v>8</v>
      </c>
      <c r="G12" s="2" t="s">
        <v>9</v>
      </c>
      <c r="H12" s="2" t="s">
        <v>10</v>
      </c>
      <c r="I12" s="2" t="s">
        <v>8</v>
      </c>
      <c r="J12" s="2" t="s">
        <v>9</v>
      </c>
      <c r="K12" s="3" t="s">
        <v>10</v>
      </c>
      <c r="M12" s="24"/>
      <c r="N12" s="24"/>
      <c r="O12" s="24"/>
      <c r="P12" s="24"/>
      <c r="Q12" s="24"/>
      <c r="R12" s="24"/>
      <c r="S12" s="24"/>
      <c r="T12" s="24"/>
    </row>
    <row r="13" spans="1:20">
      <c r="A13" s="8" t="s">
        <v>11</v>
      </c>
      <c r="B13" s="9"/>
      <c r="C13" s="4">
        <v>2.75</v>
      </c>
      <c r="D13" s="4">
        <v>3.4</v>
      </c>
      <c r="E13" s="4">
        <v>2.09</v>
      </c>
      <c r="F13" s="5">
        <f>(I13*F14)/I14</f>
        <v>2.4436803032596628</v>
      </c>
      <c r="G13" s="5">
        <f>(J13*F14)/I14</f>
        <v>3.4347483032639476</v>
      </c>
      <c r="H13" s="4">
        <f>(K13*F14)/I14</f>
        <v>2.2943045306958401</v>
      </c>
      <c r="I13" s="5">
        <v>2.7320000000000002</v>
      </c>
      <c r="J13" s="5">
        <v>3.84</v>
      </c>
      <c r="K13" s="4">
        <v>2.5649999999999999</v>
      </c>
      <c r="M13" s="24"/>
      <c r="N13" s="24"/>
      <c r="O13" s="24"/>
      <c r="P13" s="24"/>
    </row>
    <row r="14" spans="1:20">
      <c r="A14" s="8" t="s">
        <v>13</v>
      </c>
      <c r="B14" s="9"/>
      <c r="C14" s="10">
        <f>100/((100/C13)+(100/D13)+(100/+E13))</f>
        <v>0.88010899182561309</v>
      </c>
      <c r="D14" s="11"/>
      <c r="E14" s="11"/>
      <c r="F14" s="10">
        <f>C14</f>
        <v>0.88010899182561309</v>
      </c>
      <c r="G14" s="12"/>
      <c r="H14" s="9"/>
      <c r="I14" s="10">
        <f>100/((100/I13)+(100/J13)+(100/+K13))</f>
        <v>0.98394939897016465</v>
      </c>
      <c r="J14" s="12"/>
      <c r="K14" s="9"/>
      <c r="M14" s="24"/>
      <c r="N14" s="24"/>
      <c r="O14" s="24"/>
      <c r="P14" s="24"/>
    </row>
    <row r="15" spans="1:20">
      <c r="A15" s="13" t="s">
        <v>15</v>
      </c>
      <c r="B15" s="14"/>
      <c r="C15" s="6">
        <f>C14/C13*100</f>
        <v>32.003963339113199</v>
      </c>
      <c r="D15" s="7">
        <f>C14/D13*100</f>
        <v>25.885558583106267</v>
      </c>
      <c r="E15" s="6">
        <f>C14/E13*100</f>
        <v>42.110478077780535</v>
      </c>
      <c r="F15" s="6">
        <f>I15</f>
        <v>36.015717385437938</v>
      </c>
      <c r="G15" s="6">
        <f>J15</f>
        <v>25.623682264848043</v>
      </c>
      <c r="H15" s="7">
        <f>K15</f>
        <v>38.360600349714026</v>
      </c>
      <c r="I15" s="6">
        <f>I14/I13*100</f>
        <v>36.015717385437938</v>
      </c>
      <c r="J15" s="6">
        <f>I14/J13*100</f>
        <v>25.623682264848043</v>
      </c>
      <c r="K15" s="7">
        <f>I14/K13*100</f>
        <v>38.360600349714026</v>
      </c>
    </row>
    <row r="16" spans="1:20">
      <c r="A16" s="8" t="s">
        <v>16</v>
      </c>
      <c r="B16" s="9"/>
      <c r="C16" s="5">
        <f>C13-F13</f>
        <v>0.30631969674033721</v>
      </c>
      <c r="D16" s="4">
        <f>D13-G13</f>
        <v>-3.4748303263947733E-2</v>
      </c>
      <c r="E16" s="5">
        <f t="shared" ref="E16" si="2">E13-H13</f>
        <v>-0.2043045306958402</v>
      </c>
      <c r="F16" s="4">
        <f t="shared" ref="F16" si="3">F13-I13</f>
        <v>-0.28831969674033742</v>
      </c>
      <c r="G16" s="5">
        <f t="shared" ref="G16" si="4">G13-J13</f>
        <v>-0.40525169673605221</v>
      </c>
      <c r="H16" s="4">
        <f t="shared" ref="H16" si="5">H13-K13</f>
        <v>-0.27069546930415989</v>
      </c>
      <c r="I16" s="5">
        <f>C13-I13</f>
        <v>1.7999999999999794E-2</v>
      </c>
      <c r="J16" s="4">
        <f>D13-J13</f>
        <v>-0.43999999999999995</v>
      </c>
      <c r="K16" s="4">
        <f>E13-K13</f>
        <v>-0.47500000000000009</v>
      </c>
    </row>
    <row r="17" spans="1:11">
      <c r="A17" s="8" t="s">
        <v>18</v>
      </c>
      <c r="B17" s="9"/>
      <c r="C17" s="4">
        <f t="shared" ref="C17" si="6">(C13-F13)/(F13-1)*100</f>
        <v>21.217972985341895</v>
      </c>
      <c r="D17" s="4">
        <f t="shared" ref="D17" si="7">(D13-G13)/(G13-1)*100</f>
        <v>-1.4271825641018105</v>
      </c>
      <c r="E17" s="4">
        <f>(E13-H13)/(H13-1)*100</f>
        <v>-15.78488878394041</v>
      </c>
      <c r="F17" s="4">
        <f t="shared" ref="F17" si="8">(F13-I13)/(I13-1)*100</f>
        <v>-16.646633760989456</v>
      </c>
      <c r="G17" s="4">
        <f t="shared" ref="G17" si="9">(G13-J13)/(J13-1)*100</f>
        <v>-14.26942594141029</v>
      </c>
      <c r="H17" s="4">
        <f t="shared" ref="H17" si="10">(H13-K13)/(K13-1)*100</f>
        <v>-17.296835099307341</v>
      </c>
      <c r="I17" s="4">
        <f>(C13-I13)/(I13-1)*100</f>
        <v>1.0392609699768933</v>
      </c>
      <c r="J17" s="4">
        <f>(D13-J13)/(J13-1)*100</f>
        <v>-15.492957746478872</v>
      </c>
      <c r="K17" s="4">
        <f>(E13-K13)/(K13-1)*100</f>
        <v>-30.351437699680517</v>
      </c>
    </row>
    <row r="19" spans="1:11">
      <c r="A19" s="15" t="s">
        <v>21</v>
      </c>
      <c r="B19" s="16"/>
      <c r="C19" s="16"/>
      <c r="D19" s="16"/>
      <c r="E19" s="16"/>
      <c r="F19" s="16"/>
      <c r="G19" s="16"/>
      <c r="H19" s="16"/>
      <c r="I19" s="16"/>
      <c r="J19" s="16"/>
      <c r="K19" s="17"/>
    </row>
    <row r="20" spans="1:11">
      <c r="A20" s="15" t="s">
        <v>3</v>
      </c>
      <c r="B20" s="18"/>
      <c r="C20" s="21" t="s">
        <v>4</v>
      </c>
      <c r="D20" s="22"/>
      <c r="E20" s="23"/>
      <c r="F20" s="21" t="s">
        <v>5</v>
      </c>
      <c r="G20" s="22"/>
      <c r="H20" s="23"/>
      <c r="I20" s="22" t="s">
        <v>6</v>
      </c>
      <c r="J20" s="22"/>
      <c r="K20" s="23"/>
    </row>
    <row r="21" spans="1:11">
      <c r="A21" s="19"/>
      <c r="B21" s="20"/>
      <c r="C21" s="1" t="s">
        <v>8</v>
      </c>
      <c r="D21" s="2" t="s">
        <v>9</v>
      </c>
      <c r="E21" s="2" t="s">
        <v>10</v>
      </c>
      <c r="F21" s="2" t="s">
        <v>8</v>
      </c>
      <c r="G21" s="2" t="s">
        <v>9</v>
      </c>
      <c r="H21" s="2" t="s">
        <v>10</v>
      </c>
      <c r="I21" s="2" t="s">
        <v>8</v>
      </c>
      <c r="J21" s="2" t="s">
        <v>9</v>
      </c>
      <c r="K21" s="3" t="s">
        <v>10</v>
      </c>
    </row>
    <row r="22" spans="1:11">
      <c r="A22" s="8" t="s">
        <v>11</v>
      </c>
      <c r="B22" s="9"/>
      <c r="C22" s="4">
        <v>3.8</v>
      </c>
      <c r="D22" s="4">
        <v>3.9</v>
      </c>
      <c r="E22" s="4">
        <v>1.62</v>
      </c>
      <c r="F22" s="5">
        <f>(I22*F23)/I23</f>
        <v>4.0201638262695631</v>
      </c>
      <c r="G22" s="5">
        <f>(J22*F23)/I23</f>
        <v>3.966561641919303</v>
      </c>
      <c r="H22" s="4">
        <f>(K22*F23)/I23</f>
        <v>1.572330740940985</v>
      </c>
      <c r="I22" s="5">
        <v>4.5</v>
      </c>
      <c r="J22" s="5">
        <v>4.4400000000000004</v>
      </c>
      <c r="K22" s="4">
        <v>1.76</v>
      </c>
    </row>
    <row r="23" spans="1:11">
      <c r="A23" s="8" t="s">
        <v>13</v>
      </c>
      <c r="B23" s="9"/>
      <c r="C23" s="10">
        <f>100/((100/C22)+(100/D22)+(100/+E22))</f>
        <v>0.87962189492196086</v>
      </c>
      <c r="D23" s="11"/>
      <c r="E23" s="11"/>
      <c r="F23" s="10">
        <f>C23</f>
        <v>0.87962189492196086</v>
      </c>
      <c r="G23" s="12"/>
      <c r="H23" s="9"/>
      <c r="I23" s="10">
        <f>100/((100/I22)+(100/J22)+(100/+K22))</f>
        <v>0.98461124924400245</v>
      </c>
      <c r="J23" s="12"/>
      <c r="K23" s="9"/>
    </row>
    <row r="24" spans="1:11">
      <c r="A24" s="13" t="s">
        <v>15</v>
      </c>
      <c r="B24" s="14"/>
      <c r="C24" s="6">
        <f>C23/C22*100</f>
        <v>23.147944603209496</v>
      </c>
      <c r="D24" s="7">
        <f>C23/D22*100</f>
        <v>22.554407562101559</v>
      </c>
      <c r="E24" s="6">
        <f>C23/E22*100</f>
        <v>54.297647834688931</v>
      </c>
      <c r="F24" s="6">
        <f>I24</f>
        <v>21.880249983200052</v>
      </c>
      <c r="G24" s="6">
        <f>J24</f>
        <v>22.175929037027082</v>
      </c>
      <c r="H24" s="7">
        <f>K24</f>
        <v>55.943820979772866</v>
      </c>
      <c r="I24" s="6">
        <f>I23/I22*100</f>
        <v>21.880249983200052</v>
      </c>
      <c r="J24" s="6">
        <f>I23/J22*100</f>
        <v>22.175929037027082</v>
      </c>
      <c r="K24" s="7">
        <f>I23/K22*100</f>
        <v>55.943820979772866</v>
      </c>
    </row>
    <row r="25" spans="1:11">
      <c r="A25" s="8" t="s">
        <v>16</v>
      </c>
      <c r="B25" s="9"/>
      <c r="C25" s="5">
        <f>C22-F22</f>
        <v>-0.22016382626956332</v>
      </c>
      <c r="D25" s="4">
        <f>D22-G22</f>
        <v>-6.6561641919303138E-2</v>
      </c>
      <c r="E25" s="5">
        <f t="shared" ref="E25" si="11">E22-H22</f>
        <v>4.766925905901509E-2</v>
      </c>
      <c r="F25" s="4">
        <f t="shared" ref="F25" si="12">F22-I22</f>
        <v>-0.47983617373043685</v>
      </c>
      <c r="G25" s="5">
        <f t="shared" ref="G25" si="13">G22-J22</f>
        <v>-0.47343835808069734</v>
      </c>
      <c r="H25" s="4">
        <f t="shared" ref="H25" si="14">H22-K22</f>
        <v>-0.18766925905901499</v>
      </c>
      <c r="I25" s="5">
        <f>C22-I22</f>
        <v>-0.70000000000000018</v>
      </c>
      <c r="J25" s="4">
        <f>D22-J22</f>
        <v>-0.54000000000000048</v>
      </c>
      <c r="K25" s="4">
        <f>E22-K22</f>
        <v>-0.1399999999999999</v>
      </c>
    </row>
    <row r="26" spans="1:11">
      <c r="A26" s="8" t="s">
        <v>18</v>
      </c>
      <c r="B26" s="9"/>
      <c r="C26" s="4">
        <f t="shared" ref="C26" si="15">(C22-F22)/(F22-1)*100</f>
        <v>-7.2897974723942243</v>
      </c>
      <c r="D26" s="4">
        <f t="shared" ref="D26" si="16">(D22-G22)/(G22-1)*100</f>
        <v>-2.2437302828549739</v>
      </c>
      <c r="E26" s="4">
        <f t="shared" ref="E26" si="17">(E22-H22)/(H22-1)*100</f>
        <v>8.3289705844981743</v>
      </c>
      <c r="F26" s="4">
        <f t="shared" ref="F26" si="18">(F22-I22)/(I22-1)*100</f>
        <v>-13.709604963726768</v>
      </c>
      <c r="G26" s="4">
        <f t="shared" ref="G26" si="19">(G22-J22)/(J22-1)*100</f>
        <v>-13.762742967462129</v>
      </c>
      <c r="H26" s="4">
        <f t="shared" ref="H26" si="20">(H22-K22)/(K22-1)*100</f>
        <v>-24.69332356039671</v>
      </c>
      <c r="I26" s="4">
        <f>(C22-I22)/(I22-1)*100</f>
        <v>-20.000000000000004</v>
      </c>
      <c r="J26" s="4">
        <f>(D22-J22)/(J22-1)*100</f>
        <v>-15.697674418604663</v>
      </c>
      <c r="K26" s="4">
        <f>(E22-K22)/(K22-1)*100</f>
        <v>-18.421052631578934</v>
      </c>
    </row>
    <row r="28" spans="1:11">
      <c r="A28" s="15" t="s">
        <v>22</v>
      </c>
      <c r="B28" s="16"/>
      <c r="C28" s="16"/>
      <c r="D28" s="16"/>
      <c r="E28" s="16"/>
      <c r="F28" s="16"/>
      <c r="G28" s="16"/>
      <c r="H28" s="16"/>
      <c r="I28" s="16"/>
      <c r="J28" s="16"/>
      <c r="K28" s="17"/>
    </row>
    <row r="29" spans="1:11">
      <c r="A29" s="15" t="s">
        <v>3</v>
      </c>
      <c r="B29" s="18"/>
      <c r="C29" s="21" t="s">
        <v>4</v>
      </c>
      <c r="D29" s="22"/>
      <c r="E29" s="23"/>
      <c r="F29" s="21" t="s">
        <v>5</v>
      </c>
      <c r="G29" s="22"/>
      <c r="H29" s="23"/>
      <c r="I29" s="22" t="s">
        <v>6</v>
      </c>
      <c r="J29" s="22"/>
      <c r="K29" s="23"/>
    </row>
    <row r="30" spans="1:11">
      <c r="A30" s="19"/>
      <c r="B30" s="20"/>
      <c r="C30" s="1" t="s">
        <v>8</v>
      </c>
      <c r="D30" s="2" t="s">
        <v>9</v>
      </c>
      <c r="E30" s="2" t="s">
        <v>10</v>
      </c>
      <c r="F30" s="2" t="s">
        <v>8</v>
      </c>
      <c r="G30" s="2" t="s">
        <v>9</v>
      </c>
      <c r="H30" s="2" t="s">
        <v>10</v>
      </c>
      <c r="I30" s="2" t="s">
        <v>8</v>
      </c>
      <c r="J30" s="2" t="s">
        <v>9</v>
      </c>
      <c r="K30" s="3" t="s">
        <v>10</v>
      </c>
    </row>
    <row r="31" spans="1:11">
      <c r="A31" s="8" t="s">
        <v>11</v>
      </c>
      <c r="B31" s="9"/>
      <c r="C31" s="4">
        <v>1.35</v>
      </c>
      <c r="D31" s="4">
        <v>4.3</v>
      </c>
      <c r="E31" s="4">
        <v>6.1</v>
      </c>
      <c r="F31" s="5">
        <f>(I31*F32)/I32</f>
        <v>1.3964727856209296</v>
      </c>
      <c r="G31" s="5">
        <f>(J31*F32)/I32</f>
        <v>4.0588901707548146</v>
      </c>
      <c r="H31" s="4">
        <f>(K31*F32)/I32</f>
        <v>5.7217835006235278</v>
      </c>
      <c r="I31" s="5">
        <v>1.5620000000000001</v>
      </c>
      <c r="J31" s="5">
        <v>4.54</v>
      </c>
      <c r="K31" s="4">
        <v>6.4</v>
      </c>
    </row>
    <row r="32" spans="1:11">
      <c r="A32" s="8" t="s">
        <v>13</v>
      </c>
      <c r="B32" s="9"/>
      <c r="C32" s="10">
        <f>100/((100/C31)+(100/D31)+(100/+E31))</f>
        <v>0.87932704246337212</v>
      </c>
      <c r="D32" s="11"/>
      <c r="E32" s="11"/>
      <c r="F32" s="10">
        <f>C32</f>
        <v>0.87932704246337212</v>
      </c>
      <c r="G32" s="12"/>
      <c r="H32" s="9"/>
      <c r="I32" s="10">
        <f>100/((100/I31)+(100/J31)+(100/+K31))</f>
        <v>0.98355575165545983</v>
      </c>
      <c r="J32" s="12"/>
      <c r="K32" s="9"/>
    </row>
    <row r="33" spans="1:11">
      <c r="A33" s="13" t="s">
        <v>15</v>
      </c>
      <c r="B33" s="14"/>
      <c r="C33" s="6">
        <f>C32/C31*100</f>
        <v>65.135336478768295</v>
      </c>
      <c r="D33" s="7">
        <f>C32/D31*100</f>
        <v>20.449466103799352</v>
      </c>
      <c r="E33" s="6">
        <f>C32/E31*100</f>
        <v>14.41519741743233</v>
      </c>
      <c r="F33" s="6">
        <f>I33</f>
        <v>62.967717775637631</v>
      </c>
      <c r="G33" s="6">
        <f>J33</f>
        <v>21.664223604745811</v>
      </c>
      <c r="H33" s="7">
        <f>K33</f>
        <v>15.368058619616559</v>
      </c>
      <c r="I33" s="6">
        <f>I32/I31*100</f>
        <v>62.967717775637631</v>
      </c>
      <c r="J33" s="6">
        <f>I32/J31*100</f>
        <v>21.664223604745811</v>
      </c>
      <c r="K33" s="7">
        <f>I32/K31*100</f>
        <v>15.368058619616559</v>
      </c>
    </row>
    <row r="34" spans="1:11">
      <c r="A34" s="8" t="s">
        <v>16</v>
      </c>
      <c r="B34" s="9"/>
      <c r="C34" s="5">
        <f>C31-F31</f>
        <v>-4.6472785620929491E-2</v>
      </c>
      <c r="D34" s="4">
        <f>D31-G31</f>
        <v>0.2411098292451852</v>
      </c>
      <c r="E34" s="5">
        <f t="shared" ref="E34" si="21">E31-H31</f>
        <v>0.37821649937647184</v>
      </c>
      <c r="F34" s="4">
        <f t="shared" ref="F34" si="22">F31-I31</f>
        <v>-0.16552721437907048</v>
      </c>
      <c r="G34" s="5">
        <f t="shared" ref="G34" si="23">G31-J31</f>
        <v>-0.48110982924518542</v>
      </c>
      <c r="H34" s="4">
        <f t="shared" ref="H34" si="24">H31-K31</f>
        <v>-0.67821649937647255</v>
      </c>
      <c r="I34" s="5">
        <f>C31-I31</f>
        <v>-0.21199999999999997</v>
      </c>
      <c r="J34" s="4">
        <f>D31-J31</f>
        <v>-0.24000000000000021</v>
      </c>
      <c r="K34" s="4">
        <f>E31-K31</f>
        <v>-0.30000000000000071</v>
      </c>
    </row>
    <row r="35" spans="1:11">
      <c r="A35" s="8" t="s">
        <v>18</v>
      </c>
      <c r="B35" s="9"/>
      <c r="C35" s="4">
        <f t="shared" ref="C35" si="25">(C31-F31)/(F31-1)*100</f>
        <v>-11.721557520813661</v>
      </c>
      <c r="D35" s="4">
        <f t="shared" ref="D35" si="26">(D31-G31)/(G31-1)*100</f>
        <v>7.8822649976245707</v>
      </c>
      <c r="E35" s="4">
        <f t="shared" ref="E35" si="27">(E31-H31)/(H31-1)*100</f>
        <v>8.0100347533199479</v>
      </c>
      <c r="F35" s="4">
        <f t="shared" ref="F35" si="28">(F31-I31)/(I31-1)*100</f>
        <v>-29.453240992717163</v>
      </c>
      <c r="G35" s="4">
        <f t="shared" ref="G35" si="29">(G31-J31)/(J31-1)*100</f>
        <v>-13.590673142519361</v>
      </c>
      <c r="H35" s="4">
        <f t="shared" ref="H35" si="30">(H31-K31)/(K31-1)*100</f>
        <v>-12.559564803268009</v>
      </c>
      <c r="I35" s="4">
        <f>(C31-I31)/(I31-1)*100</f>
        <v>-37.722419928825616</v>
      </c>
      <c r="J35" s="4">
        <f>(D31-J31)/(J31-1)*100</f>
        <v>-6.7796610169491585</v>
      </c>
      <c r="K35" s="4">
        <f>(E31-K31)/(K31-1)*100</f>
        <v>-5.5555555555555687</v>
      </c>
    </row>
    <row r="37" spans="1:11">
      <c r="A37" s="15" t="s">
        <v>23</v>
      </c>
      <c r="B37" s="16"/>
      <c r="C37" s="16"/>
      <c r="D37" s="16"/>
      <c r="E37" s="16"/>
      <c r="F37" s="16"/>
      <c r="G37" s="16"/>
      <c r="H37" s="16"/>
      <c r="I37" s="16"/>
      <c r="J37" s="16"/>
      <c r="K37" s="17"/>
    </row>
    <row r="38" spans="1:11">
      <c r="A38" s="15" t="s">
        <v>3</v>
      </c>
      <c r="B38" s="18"/>
      <c r="C38" s="21" t="s">
        <v>4</v>
      </c>
      <c r="D38" s="22"/>
      <c r="E38" s="23"/>
      <c r="F38" s="21" t="s">
        <v>5</v>
      </c>
      <c r="G38" s="22"/>
      <c r="H38" s="23"/>
      <c r="I38" s="22" t="s">
        <v>6</v>
      </c>
      <c r="J38" s="22"/>
      <c r="K38" s="23"/>
    </row>
    <row r="39" spans="1:11">
      <c r="A39" s="19"/>
      <c r="B39" s="20"/>
      <c r="C39" s="1" t="s">
        <v>8</v>
      </c>
      <c r="D39" s="2" t="s">
        <v>9</v>
      </c>
      <c r="E39" s="2" t="s">
        <v>10</v>
      </c>
      <c r="F39" s="2" t="s">
        <v>8</v>
      </c>
      <c r="G39" s="2" t="s">
        <v>9</v>
      </c>
      <c r="H39" s="2" t="s">
        <v>10</v>
      </c>
      <c r="I39" s="2" t="s">
        <v>8</v>
      </c>
      <c r="J39" s="2" t="s">
        <v>9</v>
      </c>
      <c r="K39" s="3" t="s">
        <v>10</v>
      </c>
    </row>
    <row r="40" spans="1:11">
      <c r="A40" s="8" t="s">
        <v>11</v>
      </c>
      <c r="B40" s="9"/>
      <c r="C40" s="4">
        <v>3.7</v>
      </c>
      <c r="D40" s="4">
        <v>3.2</v>
      </c>
      <c r="E40" s="4">
        <v>1.81</v>
      </c>
      <c r="F40" s="5">
        <f>(I40*F41)/I41</f>
        <v>3.7790822163763282</v>
      </c>
      <c r="G40" s="5">
        <f>(J40*F41)/I41</f>
        <v>3.3492340021913436</v>
      </c>
      <c r="H40" s="4">
        <f>(K40*F41)/I41</f>
        <v>1.7480494043522732</v>
      </c>
      <c r="I40" s="5">
        <v>4.22</v>
      </c>
      <c r="J40" s="5">
        <v>3.74</v>
      </c>
      <c r="K40" s="4">
        <v>1.952</v>
      </c>
    </row>
    <row r="41" spans="1:11">
      <c r="A41" s="8" t="s">
        <v>13</v>
      </c>
      <c r="B41" s="9"/>
      <c r="C41" s="10">
        <f>100/((100/C40)+(100/D40)+(100/+E40))</f>
        <v>0.88085823502815574</v>
      </c>
      <c r="D41" s="11"/>
      <c r="E41" s="11"/>
      <c r="F41" s="10">
        <f>C41</f>
        <v>0.88085823502815574</v>
      </c>
      <c r="G41" s="12"/>
      <c r="H41" s="9"/>
      <c r="I41" s="10">
        <f>100/((100/I40)+(100/J40)+(100/+K40))</f>
        <v>0.98363082330163543</v>
      </c>
      <c r="J41" s="12"/>
      <c r="K41" s="9"/>
    </row>
    <row r="42" spans="1:11">
      <c r="A42" s="13" t="s">
        <v>15</v>
      </c>
      <c r="B42" s="14"/>
      <c r="C42" s="6">
        <f>C41/C40*100</f>
        <v>23.80697932508529</v>
      </c>
      <c r="D42" s="7">
        <f>C41/D40*100</f>
        <v>27.526819844629863</v>
      </c>
      <c r="E42" s="6">
        <f>C41/E40*100</f>
        <v>48.666200830284843</v>
      </c>
      <c r="F42" s="6">
        <f>I42</f>
        <v>23.308787282029279</v>
      </c>
      <c r="G42" s="6">
        <f>J42</f>
        <v>26.300289393091852</v>
      </c>
      <c r="H42" s="7">
        <f>K42</f>
        <v>50.390923324878869</v>
      </c>
      <c r="I42" s="6">
        <f>I41/I40*100</f>
        <v>23.308787282029279</v>
      </c>
      <c r="J42" s="6">
        <f>I41/J40*100</f>
        <v>26.300289393091852</v>
      </c>
      <c r="K42" s="7">
        <f>I41/K40*100</f>
        <v>50.390923324878869</v>
      </c>
    </row>
    <row r="43" spans="1:11">
      <c r="A43" s="8" t="s">
        <v>16</v>
      </c>
      <c r="B43" s="9"/>
      <c r="C43" s="5">
        <f>C40-F40</f>
        <v>-7.9082216376328063E-2</v>
      </c>
      <c r="D43" s="4">
        <f>D40-G40</f>
        <v>-0.14923400219134342</v>
      </c>
      <c r="E43" s="5">
        <f t="shared" ref="E43" si="31">E40-H40</f>
        <v>6.1950595647726869E-2</v>
      </c>
      <c r="F43" s="4">
        <f t="shared" ref="F43" si="32">F40-I40</f>
        <v>-0.44091778362367151</v>
      </c>
      <c r="G43" s="5">
        <f t="shared" ref="G43" si="33">G40-J40</f>
        <v>-0.39076599780865662</v>
      </c>
      <c r="H43" s="4">
        <f t="shared" ref="H43" si="34">H40-K40</f>
        <v>-0.20395059564772677</v>
      </c>
      <c r="I43" s="5">
        <f>C40-I40</f>
        <v>-0.51999999999999957</v>
      </c>
      <c r="J43" s="4">
        <f>D40-J40</f>
        <v>-0.54</v>
      </c>
      <c r="K43" s="4">
        <f>E40-K40</f>
        <v>-0.1419999999999999</v>
      </c>
    </row>
    <row r="44" spans="1:11">
      <c r="A44" s="8" t="s">
        <v>18</v>
      </c>
      <c r="B44" s="9"/>
      <c r="C44" s="4">
        <f t="shared" ref="C44" si="35">(C40-F40)/(F40-1)*100</f>
        <v>-2.8456234907452327</v>
      </c>
      <c r="D44" s="4">
        <f t="shared" ref="D44" si="36">(D40-G40)/(G40-1)*100</f>
        <v>-6.3524536956360818</v>
      </c>
      <c r="E44" s="4">
        <f t="shared" ref="E44" si="37">(E40-H40)/(H40-1)*100</f>
        <v>8.2816182042640794</v>
      </c>
      <c r="F44" s="4">
        <f t="shared" ref="F44" si="38">(F40-I40)/(I40-1)*100</f>
        <v>-13.693098870300357</v>
      </c>
      <c r="G44" s="4">
        <f t="shared" ref="G44" si="39">(G40-J40)/(J40-1)*100</f>
        <v>-14.26153276673929</v>
      </c>
      <c r="H44" s="4">
        <f t="shared" ref="H44" si="40">(H40-K40)/(K40-1)*100</f>
        <v>-21.423381895769619</v>
      </c>
      <c r="I44" s="4">
        <f>(C40-I40)/(I40-1)*100</f>
        <v>-16.149068322981357</v>
      </c>
      <c r="J44" s="4">
        <f>(D40-J40)/(J40-1)*100</f>
        <v>-19.708029197080293</v>
      </c>
      <c r="K44" s="4">
        <f>(E40-K40)/(K40-1)*100</f>
        <v>-14.915966386554613</v>
      </c>
    </row>
    <row r="46" spans="1:11">
      <c r="A46" s="15" t="s">
        <v>24</v>
      </c>
      <c r="B46" s="16"/>
      <c r="C46" s="16"/>
      <c r="D46" s="16"/>
      <c r="E46" s="16"/>
      <c r="F46" s="16"/>
      <c r="G46" s="16"/>
      <c r="H46" s="16"/>
      <c r="I46" s="16"/>
      <c r="J46" s="16"/>
      <c r="K46" s="17"/>
    </row>
    <row r="47" spans="1:11">
      <c r="A47" s="15" t="s">
        <v>3</v>
      </c>
      <c r="B47" s="18"/>
      <c r="C47" s="21" t="s">
        <v>4</v>
      </c>
      <c r="D47" s="22"/>
      <c r="E47" s="23"/>
      <c r="F47" s="21" t="s">
        <v>5</v>
      </c>
      <c r="G47" s="22"/>
      <c r="H47" s="23"/>
      <c r="I47" s="22" t="s">
        <v>6</v>
      </c>
      <c r="J47" s="22"/>
      <c r="K47" s="23"/>
    </row>
    <row r="48" spans="1:11">
      <c r="A48" s="19"/>
      <c r="B48" s="20"/>
      <c r="C48" s="1" t="s">
        <v>8</v>
      </c>
      <c r="D48" s="2" t="s">
        <v>9</v>
      </c>
      <c r="E48" s="2" t="s">
        <v>10</v>
      </c>
      <c r="F48" s="2" t="s">
        <v>8</v>
      </c>
      <c r="G48" s="2" t="s">
        <v>9</v>
      </c>
      <c r="H48" s="2" t="s">
        <v>10</v>
      </c>
      <c r="I48" s="2" t="s">
        <v>8</v>
      </c>
      <c r="J48" s="2" t="s">
        <v>9</v>
      </c>
      <c r="K48" s="3" t="s">
        <v>10</v>
      </c>
    </row>
    <row r="49" spans="1:11">
      <c r="A49" s="8" t="s">
        <v>11</v>
      </c>
      <c r="B49" s="9"/>
      <c r="C49" s="4">
        <v>2.5499999999999998</v>
      </c>
      <c r="D49" s="4">
        <v>3.45</v>
      </c>
      <c r="E49" s="4">
        <v>2.2000000000000002</v>
      </c>
      <c r="F49" s="5">
        <f>(I49*F50)/I50</f>
        <v>2.1472134085317829</v>
      </c>
      <c r="G49" s="5">
        <f>(J49*F50)/I50</f>
        <v>3.1313528874421834</v>
      </c>
      <c r="H49" s="4">
        <f>(K49*F50)/I50</f>
        <v>2.8450577663046124</v>
      </c>
      <c r="I49" s="5">
        <v>2.4</v>
      </c>
      <c r="J49" s="5">
        <v>3.5</v>
      </c>
      <c r="K49" s="4">
        <v>3.18</v>
      </c>
    </row>
    <row r="50" spans="1:11">
      <c r="A50" s="8" t="s">
        <v>13</v>
      </c>
      <c r="B50" s="9"/>
      <c r="C50" s="10">
        <f>100/((100/C49)+(100/D49)+(100/+E49))</f>
        <v>0.87984998295260819</v>
      </c>
      <c r="D50" s="11"/>
      <c r="E50" s="11"/>
      <c r="F50" s="10">
        <f>C50</f>
        <v>0.87984998295260819</v>
      </c>
      <c r="G50" s="12"/>
      <c r="H50" s="9"/>
      <c r="I50" s="10">
        <f>100/((100/I49)+(100/J49)+(100/+K49))</f>
        <v>0.98343273691186217</v>
      </c>
      <c r="J50" s="12"/>
      <c r="K50" s="9"/>
    </row>
    <row r="51" spans="1:11">
      <c r="A51" s="13" t="s">
        <v>15</v>
      </c>
      <c r="B51" s="14"/>
      <c r="C51" s="6">
        <f>C50/C49*100</f>
        <v>34.503920900102287</v>
      </c>
      <c r="D51" s="7">
        <f>C50/D49*100</f>
        <v>25.502898056597338</v>
      </c>
      <c r="E51" s="6">
        <f>C50/E49*100</f>
        <v>39.993181043300368</v>
      </c>
      <c r="F51" s="6">
        <f>I51</f>
        <v>40.976364037994259</v>
      </c>
      <c r="G51" s="6">
        <f>J51</f>
        <v>28.098078197481772</v>
      </c>
      <c r="H51" s="7">
        <f>K51</f>
        <v>30.925557764523965</v>
      </c>
      <c r="I51" s="6">
        <f>I50/I49*100</f>
        <v>40.976364037994259</v>
      </c>
      <c r="J51" s="6">
        <f>I50/J49*100</f>
        <v>28.098078197481772</v>
      </c>
      <c r="K51" s="7">
        <f>I50/K49*100</f>
        <v>30.925557764523965</v>
      </c>
    </row>
    <row r="52" spans="1:11">
      <c r="A52" s="8" t="s">
        <v>16</v>
      </c>
      <c r="B52" s="9"/>
      <c r="C52" s="5">
        <f>C49-F49</f>
        <v>0.40278659146821694</v>
      </c>
      <c r="D52" s="4">
        <f>D49-G49</f>
        <v>0.31864711255781675</v>
      </c>
      <c r="E52" s="5">
        <f t="shared" ref="E52" si="41">E49-H49</f>
        <v>-0.6450577663046122</v>
      </c>
      <c r="F52" s="4">
        <f t="shared" ref="F52" si="42">F49-I49</f>
        <v>-0.25278659146821703</v>
      </c>
      <c r="G52" s="5">
        <f t="shared" ref="G52" si="43">G49-J49</f>
        <v>-0.36864711255781657</v>
      </c>
      <c r="H52" s="4">
        <f t="shared" ref="H52" si="44">H49-K49</f>
        <v>-0.33494223369538778</v>
      </c>
      <c r="I52" s="5">
        <f>C49-I49</f>
        <v>0.14999999999999991</v>
      </c>
      <c r="J52" s="4">
        <f>D49-J49</f>
        <v>-4.9999999999999822E-2</v>
      </c>
      <c r="K52" s="4">
        <f>E49-K49</f>
        <v>-0.98</v>
      </c>
    </row>
    <row r="53" spans="1:11">
      <c r="A53" s="8" t="s">
        <v>18</v>
      </c>
      <c r="B53" s="9"/>
      <c r="C53" s="4">
        <f t="shared" ref="C53" si="45">(C49-F49)/(F49-1)*100</f>
        <v>35.10999683866212</v>
      </c>
      <c r="D53" s="4">
        <f t="shared" ref="D53" si="46">(D49-G49)/(G49-1)*100</f>
        <v>14.950462423903071</v>
      </c>
      <c r="E53" s="4">
        <f t="shared" ref="E53" si="47">(E49-H49)/(H49-1)*100</f>
        <v>-34.961385929751728</v>
      </c>
      <c r="F53" s="4">
        <f t="shared" ref="F53" si="48">(F49-I49)/(I49-1)*100</f>
        <v>-18.056185104872647</v>
      </c>
      <c r="G53" s="4">
        <f t="shared" ref="G53" si="49">(G49-J49)/(J49-1)*100</f>
        <v>-14.745884502312661</v>
      </c>
      <c r="H53" s="4">
        <f t="shared" ref="H53" si="50">(H49-K49)/(K49-1)*100</f>
        <v>-15.364322646577419</v>
      </c>
      <c r="I53" s="4">
        <f>(C49-I49)/(I49-1)*100</f>
        <v>10.714285714285708</v>
      </c>
      <c r="J53" s="4">
        <f>(D49-J49)/(J49-1)*100</f>
        <v>-1.9999999999999927</v>
      </c>
      <c r="K53" s="4">
        <f>(E49-K49)/(K49-1)*100</f>
        <v>-44.954128440366972</v>
      </c>
    </row>
    <row r="55" spans="1:11">
      <c r="A55" s="15" t="s">
        <v>25</v>
      </c>
      <c r="B55" s="16"/>
      <c r="C55" s="16"/>
      <c r="D55" s="16"/>
      <c r="E55" s="16"/>
      <c r="F55" s="16"/>
      <c r="G55" s="16"/>
      <c r="H55" s="16"/>
      <c r="I55" s="16"/>
      <c r="J55" s="16"/>
      <c r="K55" s="17"/>
    </row>
    <row r="56" spans="1:11">
      <c r="A56" s="15" t="s">
        <v>3</v>
      </c>
      <c r="B56" s="18"/>
      <c r="C56" s="21" t="s">
        <v>4</v>
      </c>
      <c r="D56" s="22"/>
      <c r="E56" s="23"/>
      <c r="F56" s="21" t="s">
        <v>5</v>
      </c>
      <c r="G56" s="22"/>
      <c r="H56" s="23"/>
      <c r="I56" s="22" t="s">
        <v>6</v>
      </c>
      <c r="J56" s="22"/>
      <c r="K56" s="23"/>
    </row>
    <row r="57" spans="1:11">
      <c r="A57" s="19"/>
      <c r="B57" s="20"/>
      <c r="C57" s="1" t="s">
        <v>8</v>
      </c>
      <c r="D57" s="2" t="s">
        <v>9</v>
      </c>
      <c r="E57" s="2" t="s">
        <v>10</v>
      </c>
      <c r="F57" s="2" t="s">
        <v>8</v>
      </c>
      <c r="G57" s="2" t="s">
        <v>9</v>
      </c>
      <c r="H57" s="2" t="s">
        <v>10</v>
      </c>
      <c r="I57" s="2" t="s">
        <v>8</v>
      </c>
      <c r="J57" s="2" t="s">
        <v>9</v>
      </c>
      <c r="K57" s="3" t="s">
        <v>10</v>
      </c>
    </row>
    <row r="58" spans="1:11">
      <c r="A58" s="8" t="s">
        <v>11</v>
      </c>
      <c r="B58" s="9"/>
      <c r="C58" s="4">
        <v>5.7</v>
      </c>
      <c r="D58" s="4">
        <v>3.75</v>
      </c>
      <c r="E58" s="4">
        <v>1.44</v>
      </c>
      <c r="F58" s="5">
        <f>(I58*F59)/I59</f>
        <v>5.1452393760086075</v>
      </c>
      <c r="G58" s="5">
        <f>(J58*F59)/I59</f>
        <v>3.7403653202984311</v>
      </c>
      <c r="H58" s="4">
        <f>(K58*F59)/I59</f>
        <v>1.481828940290479</v>
      </c>
      <c r="I58" s="5">
        <v>5.75</v>
      </c>
      <c r="J58" s="5">
        <v>4.18</v>
      </c>
      <c r="K58" s="4">
        <v>1.6559999999999999</v>
      </c>
    </row>
    <row r="59" spans="1:11">
      <c r="A59" s="8" t="s">
        <v>13</v>
      </c>
      <c r="B59" s="9"/>
      <c r="C59" s="10">
        <f>100/((100/C58)+(100/D58)+(100/+E58))</f>
        <v>0.87985593002315421</v>
      </c>
      <c r="D59" s="11"/>
      <c r="E59" s="11"/>
      <c r="F59" s="10">
        <f>C59</f>
        <v>0.87985593002315421</v>
      </c>
      <c r="G59" s="12"/>
      <c r="H59" s="9"/>
      <c r="I59" s="10">
        <f>100/((100/I58)+(100/J58)+(100/+K58))</f>
        <v>0.98327234709879763</v>
      </c>
      <c r="J59" s="12"/>
      <c r="K59" s="9"/>
    </row>
    <row r="60" spans="1:11">
      <c r="A60" s="13" t="s">
        <v>15</v>
      </c>
      <c r="B60" s="14"/>
      <c r="C60" s="6">
        <f>C59/C58*100</f>
        <v>15.436068947774634</v>
      </c>
      <c r="D60" s="7">
        <f>C59/D58*100</f>
        <v>23.462824800617447</v>
      </c>
      <c r="E60" s="6">
        <f>C59/E58*100</f>
        <v>61.101106251607931</v>
      </c>
      <c r="F60" s="6">
        <f>I60</f>
        <v>17.100388645196478</v>
      </c>
      <c r="G60" s="6">
        <f>J60</f>
        <v>23.523261892315734</v>
      </c>
      <c r="H60" s="7">
        <f>K60</f>
        <v>59.376349462487788</v>
      </c>
      <c r="I60" s="6">
        <f>I59/I58*100</f>
        <v>17.100388645196478</v>
      </c>
      <c r="J60" s="6">
        <f>I59/J58*100</f>
        <v>23.523261892315734</v>
      </c>
      <c r="K60" s="7">
        <f>I59/K58*100</f>
        <v>59.376349462487788</v>
      </c>
    </row>
    <row r="61" spans="1:11">
      <c r="A61" s="8" t="s">
        <v>16</v>
      </c>
      <c r="B61" s="9"/>
      <c r="C61" s="5">
        <f>C58-F58</f>
        <v>0.5547606239913927</v>
      </c>
      <c r="D61" s="4">
        <f>D58-G58</f>
        <v>9.6346797015689489E-3</v>
      </c>
      <c r="E61" s="5">
        <f t="shared" ref="E61" si="51">E58-H58</f>
        <v>-4.1828940290479011E-2</v>
      </c>
      <c r="F61" s="4">
        <f t="shared" ref="F61" si="52">F58-I58</f>
        <v>-0.60476062399139252</v>
      </c>
      <c r="G61" s="5">
        <f t="shared" ref="G61" si="53">G58-J58</f>
        <v>-0.43963467970156866</v>
      </c>
      <c r="H61" s="4">
        <f t="shared" ref="H61" si="54">H58-K58</f>
        <v>-0.17417105970952096</v>
      </c>
      <c r="I61" s="5">
        <f>C58-I58</f>
        <v>-4.9999999999999822E-2</v>
      </c>
      <c r="J61" s="4">
        <f>D58-J58</f>
        <v>-0.42999999999999972</v>
      </c>
      <c r="K61" s="4">
        <f>E58-K58</f>
        <v>-0.21599999999999997</v>
      </c>
    </row>
    <row r="62" spans="1:11">
      <c r="A62" s="8" t="s">
        <v>18</v>
      </c>
      <c r="B62" s="9"/>
      <c r="C62" s="4">
        <f t="shared" ref="C62" si="55">(C58-F58)/(F58-1)*100</f>
        <v>13.383078120944703</v>
      </c>
      <c r="D62" s="4">
        <f t="shared" ref="D62" si="56">(D58-G58)/(G58-1)*100</f>
        <v>0.35158376987925516</v>
      </c>
      <c r="E62" s="4">
        <f t="shared" ref="E62" si="57">(E58-H58)/(H58-1)*100</f>
        <v>-8.6812843299245799</v>
      </c>
      <c r="F62" s="4">
        <f t="shared" ref="F62" si="58">(F58-I58)/(I58-1)*100</f>
        <v>-12.731802610345106</v>
      </c>
      <c r="G62" s="4">
        <f t="shared" ref="G62" si="59">(G58-J58)/(J58-1)*100</f>
        <v>-13.824989927722287</v>
      </c>
      <c r="H62" s="4">
        <f t="shared" ref="H62" si="60">(H58-K58)/(K58-1)*100</f>
        <v>-26.550466419134295</v>
      </c>
      <c r="I62" s="4">
        <f>(C58-I58)/(I58-1)*100</f>
        <v>-1.0526315789473648</v>
      </c>
      <c r="J62" s="4">
        <f>(D58-J58)/(J58-1)*100</f>
        <v>-13.522012578616344</v>
      </c>
      <c r="K62" s="4">
        <f>(E58-K58)/(K58-1)*100</f>
        <v>-32.926829268292686</v>
      </c>
    </row>
    <row r="64" spans="1:11">
      <c r="A64" s="15" t="s">
        <v>26</v>
      </c>
      <c r="B64" s="16"/>
      <c r="C64" s="16"/>
      <c r="D64" s="16"/>
      <c r="E64" s="16"/>
      <c r="F64" s="16"/>
      <c r="G64" s="16"/>
      <c r="H64" s="16"/>
      <c r="I64" s="16"/>
      <c r="J64" s="16"/>
      <c r="K64" s="17"/>
    </row>
    <row r="65" spans="1:11">
      <c r="A65" s="15" t="s">
        <v>3</v>
      </c>
      <c r="B65" s="18"/>
      <c r="C65" s="21" t="s">
        <v>4</v>
      </c>
      <c r="D65" s="22"/>
      <c r="E65" s="23"/>
      <c r="F65" s="21" t="s">
        <v>5</v>
      </c>
      <c r="G65" s="22"/>
      <c r="H65" s="23"/>
      <c r="I65" s="22" t="s">
        <v>6</v>
      </c>
      <c r="J65" s="22"/>
      <c r="K65" s="23"/>
    </row>
    <row r="66" spans="1:11">
      <c r="A66" s="19"/>
      <c r="B66" s="20"/>
      <c r="C66" s="1" t="s">
        <v>8</v>
      </c>
      <c r="D66" s="2" t="s">
        <v>9</v>
      </c>
      <c r="E66" s="2" t="s">
        <v>10</v>
      </c>
      <c r="F66" s="2" t="s">
        <v>8</v>
      </c>
      <c r="G66" s="2" t="s">
        <v>9</v>
      </c>
      <c r="H66" s="2" t="s">
        <v>10</v>
      </c>
      <c r="I66" s="2" t="s">
        <v>8</v>
      </c>
      <c r="J66" s="2" t="s">
        <v>9</v>
      </c>
      <c r="K66" s="3" t="s">
        <v>10</v>
      </c>
    </row>
    <row r="67" spans="1:11">
      <c r="A67" s="8" t="s">
        <v>11</v>
      </c>
      <c r="B67" s="9"/>
      <c r="C67" s="4">
        <v>1.59</v>
      </c>
      <c r="D67" s="4">
        <v>3.4</v>
      </c>
      <c r="E67" s="4">
        <v>4.7</v>
      </c>
      <c r="F67" s="5">
        <f>(I67*F68)/I68</f>
        <v>1.6277273704338993</v>
      </c>
      <c r="G67" s="5">
        <f>(J67*F68)/I68</f>
        <v>3.2805518589141363</v>
      </c>
      <c r="H67" s="4">
        <f>(K67*F68)/I68</f>
        <v>4.6160770692371047</v>
      </c>
      <c r="I67" s="5">
        <v>1.8160000000000001</v>
      </c>
      <c r="J67" s="5">
        <v>3.66</v>
      </c>
      <c r="K67" s="4">
        <v>5.15</v>
      </c>
    </row>
    <row r="68" spans="1:11">
      <c r="A68" s="8" t="s">
        <v>13</v>
      </c>
      <c r="B68" s="9"/>
      <c r="C68" s="10">
        <f>100/((100/C67)+(100/D67)+(100/+E67))</f>
        <v>0.88042551716968709</v>
      </c>
      <c r="D68" s="11"/>
      <c r="E68" s="11"/>
      <c r="F68" s="10">
        <f>C68</f>
        <v>0.88042551716968709</v>
      </c>
      <c r="G68" s="12"/>
      <c r="H68" s="9"/>
      <c r="I68" s="10">
        <f>100/((100/I67)+(100/J67)+(100/+K67))</f>
        <v>0.98226076935350026</v>
      </c>
      <c r="J68" s="12"/>
      <c r="K68" s="9"/>
    </row>
    <row r="69" spans="1:11">
      <c r="A69" s="13" t="s">
        <v>15</v>
      </c>
      <c r="B69" s="14"/>
      <c r="C69" s="6">
        <f>C68/C67*100</f>
        <v>55.37267403582937</v>
      </c>
      <c r="D69" s="7">
        <f>C68/D67*100</f>
        <v>25.894868152049622</v>
      </c>
      <c r="E69" s="6">
        <f>C68/E67*100</f>
        <v>18.732457812121002</v>
      </c>
      <c r="F69" s="6">
        <f>I69</f>
        <v>54.089249413739005</v>
      </c>
      <c r="G69" s="6">
        <f>J69</f>
        <v>26.837725938620228</v>
      </c>
      <c r="H69" s="7">
        <f>K69</f>
        <v>19.073024647640779</v>
      </c>
      <c r="I69" s="6">
        <f>I68/I67*100</f>
        <v>54.089249413739005</v>
      </c>
      <c r="J69" s="6">
        <f>I68/J67*100</f>
        <v>26.837725938620228</v>
      </c>
      <c r="K69" s="7">
        <f>I68/K67*100</f>
        <v>19.073024647640779</v>
      </c>
    </row>
    <row r="70" spans="1:11">
      <c r="A70" s="8" t="s">
        <v>16</v>
      </c>
      <c r="B70" s="9"/>
      <c r="C70" s="5">
        <f>C67-F67</f>
        <v>-3.7727370433899177E-2</v>
      </c>
      <c r="D70" s="4">
        <f>D67-G67</f>
        <v>0.11944814108586366</v>
      </c>
      <c r="E70" s="5">
        <f t="shared" ref="E70" si="61">E67-H67</f>
        <v>8.3922930762895476E-2</v>
      </c>
      <c r="F70" s="4">
        <f t="shared" ref="F70" si="62">F67-I67</f>
        <v>-0.1882726295661008</v>
      </c>
      <c r="G70" s="5">
        <f t="shared" ref="G70" si="63">G67-J67</f>
        <v>-0.37944814108586389</v>
      </c>
      <c r="H70" s="4">
        <f t="shared" ref="H70" si="64">H67-K67</f>
        <v>-0.53392293076289565</v>
      </c>
      <c r="I70" s="5">
        <f>C67-I67</f>
        <v>-0.22599999999999998</v>
      </c>
      <c r="J70" s="4">
        <f>D67-J67</f>
        <v>-0.26000000000000023</v>
      </c>
      <c r="K70" s="4">
        <f>E67-K67</f>
        <v>-0.45000000000000018</v>
      </c>
    </row>
    <row r="71" spans="1:11">
      <c r="A71" s="8" t="s">
        <v>18</v>
      </c>
      <c r="B71" s="9"/>
      <c r="C71" s="4">
        <f t="shared" ref="C71" si="65">(C67-F67)/(F67-1)*100</f>
        <v>-6.0101522111137475</v>
      </c>
      <c r="D71" s="4">
        <f t="shared" ref="D71" si="66">(D67-G67)/(G67-1)*100</f>
        <v>5.2376858092031195</v>
      </c>
      <c r="E71" s="4">
        <f t="shared" ref="E71" si="67">(E67-H67)/(H67-1)*100</f>
        <v>2.3208280453104657</v>
      </c>
      <c r="F71" s="4">
        <f t="shared" ref="F71" si="68">(F67-I67)/(I67-1)*100</f>
        <v>-23.072626172316273</v>
      </c>
      <c r="G71" s="4">
        <f t="shared" ref="G71" si="69">(G67-J67)/(J67-1)*100</f>
        <v>-14.264967709994883</v>
      </c>
      <c r="H71" s="4">
        <f t="shared" ref="H71" si="70">(H67-K67)/(K67-1)*100</f>
        <v>-12.865612789467365</v>
      </c>
      <c r="I71" s="4">
        <f>(C67-I67)/(I67-1)*100</f>
        <v>-27.696078431372545</v>
      </c>
      <c r="J71" s="4">
        <f>(D67-J67)/(J67-1)*100</f>
        <v>-9.7744360902255725</v>
      </c>
      <c r="K71" s="4">
        <f>(E67-K67)/(K67-1)*100</f>
        <v>-10.843373493975907</v>
      </c>
    </row>
    <row r="73" spans="1:11">
      <c r="A73" s="15" t="s">
        <v>27</v>
      </c>
      <c r="B73" s="16"/>
      <c r="C73" s="16"/>
      <c r="D73" s="16"/>
      <c r="E73" s="16"/>
      <c r="F73" s="16"/>
      <c r="G73" s="16"/>
      <c r="H73" s="16"/>
      <c r="I73" s="16"/>
      <c r="J73" s="16"/>
      <c r="K73" s="17"/>
    </row>
    <row r="74" spans="1:11">
      <c r="A74" s="15" t="s">
        <v>3</v>
      </c>
      <c r="B74" s="18"/>
      <c r="C74" s="21" t="s">
        <v>4</v>
      </c>
      <c r="D74" s="22"/>
      <c r="E74" s="23"/>
      <c r="F74" s="21" t="s">
        <v>5</v>
      </c>
      <c r="G74" s="22"/>
      <c r="H74" s="23"/>
      <c r="I74" s="22" t="s">
        <v>6</v>
      </c>
      <c r="J74" s="22"/>
      <c r="K74" s="23"/>
    </row>
    <row r="75" spans="1:11">
      <c r="A75" s="19"/>
      <c r="B75" s="20"/>
      <c r="C75" s="1" t="s">
        <v>8</v>
      </c>
      <c r="D75" s="2" t="s">
        <v>9</v>
      </c>
      <c r="E75" s="2" t="s">
        <v>10</v>
      </c>
      <c r="F75" s="2" t="s">
        <v>8</v>
      </c>
      <c r="G75" s="2" t="s">
        <v>9</v>
      </c>
      <c r="H75" s="2" t="s">
        <v>10</v>
      </c>
      <c r="I75" s="2" t="s">
        <v>8</v>
      </c>
      <c r="J75" s="2" t="s">
        <v>9</v>
      </c>
      <c r="K75" s="3" t="s">
        <v>10</v>
      </c>
    </row>
    <row r="76" spans="1:11">
      <c r="A76" s="8" t="s">
        <v>11</v>
      </c>
      <c r="B76" s="9"/>
      <c r="C76" s="4">
        <v>2.16</v>
      </c>
      <c r="D76" s="4">
        <v>3.3</v>
      </c>
      <c r="E76" s="4">
        <v>2.7</v>
      </c>
      <c r="F76" s="5">
        <f>(I76*F77)/I77</f>
        <v>2.1126199365973934</v>
      </c>
      <c r="G76" s="5">
        <f>(J76*F77)/I77</f>
        <v>3.0436049934030249</v>
      </c>
      <c r="H76" s="4">
        <f>(K76*F77)/I77</f>
        <v>2.9898943170488539</v>
      </c>
      <c r="I76" s="5">
        <v>2.36</v>
      </c>
      <c r="J76" s="5">
        <v>3.4</v>
      </c>
      <c r="K76" s="4">
        <v>3.34</v>
      </c>
    </row>
    <row r="77" spans="1:11">
      <c r="A77" s="8" t="s">
        <v>13</v>
      </c>
      <c r="B77" s="9"/>
      <c r="C77" s="10">
        <f>100/((100/C76)+(100/D76)+(100/+E76))</f>
        <v>0.88000000000000012</v>
      </c>
      <c r="D77" s="11"/>
      <c r="E77" s="11"/>
      <c r="F77" s="10">
        <f>C77</f>
        <v>0.88000000000000012</v>
      </c>
      <c r="G77" s="12"/>
      <c r="H77" s="9"/>
      <c r="I77" s="10">
        <f>100/((100/I76)+(100/J76)+(100/+K76))</f>
        <v>0.98304477962321735</v>
      </c>
      <c r="J77" s="12"/>
      <c r="K77" s="9"/>
    </row>
    <row r="78" spans="1:11">
      <c r="A78" s="13" t="s">
        <v>15</v>
      </c>
      <c r="B78" s="14"/>
      <c r="C78" s="6">
        <f>C77/C76*100</f>
        <v>40.740740740740748</v>
      </c>
      <c r="D78" s="7">
        <f>C77/D76*100</f>
        <v>26.666666666666671</v>
      </c>
      <c r="E78" s="6">
        <f>C77/E76*100</f>
        <v>32.592592592592595</v>
      </c>
      <c r="F78" s="6">
        <f>I78</f>
        <v>41.65443981454311</v>
      </c>
      <c r="G78" s="6">
        <f>J78</f>
        <v>28.913081753624041</v>
      </c>
      <c r="H78" s="7">
        <f>K78</f>
        <v>29.432478431832855</v>
      </c>
      <c r="I78" s="6">
        <f>I77/I76*100</f>
        <v>41.65443981454311</v>
      </c>
      <c r="J78" s="6">
        <f>I77/J76*100</f>
        <v>28.913081753624041</v>
      </c>
      <c r="K78" s="7">
        <f>I77/K76*100</f>
        <v>29.432478431832855</v>
      </c>
    </row>
    <row r="79" spans="1:11">
      <c r="A79" s="8" t="s">
        <v>16</v>
      </c>
      <c r="B79" s="9"/>
      <c r="C79" s="5">
        <f>C76-F76</f>
        <v>4.7380063402606698E-2</v>
      </c>
      <c r="D79" s="4">
        <f>D76-G76</f>
        <v>0.25639500659697489</v>
      </c>
      <c r="E79" s="5">
        <f t="shared" ref="E79" si="71">E76-H76</f>
        <v>-0.28989431704885371</v>
      </c>
      <c r="F79" s="4">
        <f t="shared" ref="F79" si="72">F76-I76</f>
        <v>-0.24738006340260643</v>
      </c>
      <c r="G79" s="5">
        <f t="shared" ref="G79" si="73">G76-J76</f>
        <v>-0.35639500659697498</v>
      </c>
      <c r="H79" s="4">
        <f t="shared" ref="H79" si="74">H76-K76</f>
        <v>-0.35010568295114597</v>
      </c>
      <c r="I79" s="5">
        <f>C76-I76</f>
        <v>-0.19999999999999973</v>
      </c>
      <c r="J79" s="4">
        <f>D76-J76</f>
        <v>-0.10000000000000009</v>
      </c>
      <c r="K79" s="4">
        <f>E76-K76</f>
        <v>-0.63999999999999968</v>
      </c>
    </row>
    <row r="80" spans="1:11">
      <c r="A80" s="8" t="s">
        <v>18</v>
      </c>
      <c r="B80" s="9"/>
      <c r="C80" s="4">
        <f t="shared" ref="C80" si="75">(C76-F76)/(F76-1)*100</f>
        <v>4.2584230107815682</v>
      </c>
      <c r="D80" s="4">
        <f t="shared" ref="D80" si="76">(D76-G76)/(G76-1)*100</f>
        <v>12.5462115929764</v>
      </c>
      <c r="E80" s="4">
        <f t="shared" ref="E80" si="77">(E76-H76)/(H76-1)*100</f>
        <v>-14.568327300858186</v>
      </c>
      <c r="F80" s="4">
        <f t="shared" ref="F80" si="78">(F76-I76)/(I76-1)*100</f>
        <v>-18.1897105443093</v>
      </c>
      <c r="G80" s="4">
        <f t="shared" ref="G80" si="79">(G76-J76)/(J76-1)*100</f>
        <v>-14.849791941540625</v>
      </c>
      <c r="H80" s="4">
        <f t="shared" ref="H80" si="80">(H76-K76)/(K76-1)*100</f>
        <v>-14.961781322698547</v>
      </c>
      <c r="I80" s="4">
        <f>(C76-I76)/(I76-1)*100</f>
        <v>-14.705882352941158</v>
      </c>
      <c r="J80" s="4">
        <f>(D76-J76)/(J76-1)*100</f>
        <v>-4.1666666666666705</v>
      </c>
      <c r="K80" s="4">
        <f>(E76-K76)/(K76-1)*100</f>
        <v>-27.350427350427335</v>
      </c>
    </row>
  </sheetData>
  <mergeCells count="117">
    <mergeCell ref="A78:B78"/>
    <mergeCell ref="A79:B79"/>
    <mergeCell ref="A80:B80"/>
    <mergeCell ref="A76:B76"/>
    <mergeCell ref="A77:B77"/>
    <mergeCell ref="C77:E77"/>
    <mergeCell ref="F77:H77"/>
    <mergeCell ref="I77:K77"/>
    <mergeCell ref="A69:B69"/>
    <mergeCell ref="A70:B70"/>
    <mergeCell ref="A71:B71"/>
    <mergeCell ref="A73:K73"/>
    <mergeCell ref="A74:B75"/>
    <mergeCell ref="C74:E74"/>
    <mergeCell ref="F74:H74"/>
    <mergeCell ref="I74:K74"/>
    <mergeCell ref="A67:B67"/>
    <mergeCell ref="A68:B68"/>
    <mergeCell ref="C68:E68"/>
    <mergeCell ref="F68:H68"/>
    <mergeCell ref="I68:K68"/>
    <mergeCell ref="A60:B60"/>
    <mergeCell ref="A61:B61"/>
    <mergeCell ref="A62:B62"/>
    <mergeCell ref="A64:K64"/>
    <mergeCell ref="A65:B66"/>
    <mergeCell ref="C65:E65"/>
    <mergeCell ref="F65:H65"/>
    <mergeCell ref="I65:K65"/>
    <mergeCell ref="A58:B58"/>
    <mergeCell ref="A59:B59"/>
    <mergeCell ref="C59:E59"/>
    <mergeCell ref="F59:H59"/>
    <mergeCell ref="I59:K59"/>
    <mergeCell ref="A51:B51"/>
    <mergeCell ref="A52:B52"/>
    <mergeCell ref="A53:B53"/>
    <mergeCell ref="A55:K55"/>
    <mergeCell ref="A56:B57"/>
    <mergeCell ref="C56:E56"/>
    <mergeCell ref="F56:H56"/>
    <mergeCell ref="I56:K56"/>
    <mergeCell ref="A49:B49"/>
    <mergeCell ref="A50:B50"/>
    <mergeCell ref="C50:E50"/>
    <mergeCell ref="F50:H50"/>
    <mergeCell ref="I50:K50"/>
    <mergeCell ref="A42:B42"/>
    <mergeCell ref="A43:B43"/>
    <mergeCell ref="A44:B44"/>
    <mergeCell ref="A46:K46"/>
    <mergeCell ref="A47:B48"/>
    <mergeCell ref="C47:E47"/>
    <mergeCell ref="F47:H47"/>
    <mergeCell ref="I47:K47"/>
    <mergeCell ref="A40:B40"/>
    <mergeCell ref="A41:B41"/>
    <mergeCell ref="C41:E41"/>
    <mergeCell ref="F41:H41"/>
    <mergeCell ref="I41:K41"/>
    <mergeCell ref="A33:B33"/>
    <mergeCell ref="A34:B34"/>
    <mergeCell ref="A35:B35"/>
    <mergeCell ref="A37:K37"/>
    <mergeCell ref="A38:B39"/>
    <mergeCell ref="C38:E38"/>
    <mergeCell ref="F38:H38"/>
    <mergeCell ref="I38:K38"/>
    <mergeCell ref="A31:B31"/>
    <mergeCell ref="A32:B32"/>
    <mergeCell ref="C32:E32"/>
    <mergeCell ref="F32:H32"/>
    <mergeCell ref="I32:K32"/>
    <mergeCell ref="A24:B24"/>
    <mergeCell ref="A25:B25"/>
    <mergeCell ref="A26:B26"/>
    <mergeCell ref="A28:K28"/>
    <mergeCell ref="A29:B30"/>
    <mergeCell ref="C29:E29"/>
    <mergeCell ref="F29:H29"/>
    <mergeCell ref="I29:K29"/>
    <mergeCell ref="A22:B22"/>
    <mergeCell ref="A23:B23"/>
    <mergeCell ref="C23:E23"/>
    <mergeCell ref="F23:H23"/>
    <mergeCell ref="I23:K23"/>
    <mergeCell ref="A15:B15"/>
    <mergeCell ref="A16:B16"/>
    <mergeCell ref="A17:B17"/>
    <mergeCell ref="A19:K19"/>
    <mergeCell ref="A20:B21"/>
    <mergeCell ref="C20:E20"/>
    <mergeCell ref="F20:H20"/>
    <mergeCell ref="I20:K20"/>
    <mergeCell ref="A13:B13"/>
    <mergeCell ref="A14:B14"/>
    <mergeCell ref="C14:E14"/>
    <mergeCell ref="F14:H14"/>
    <mergeCell ref="I14:K14"/>
    <mergeCell ref="A4:B4"/>
    <mergeCell ref="A10:K10"/>
    <mergeCell ref="A11:B12"/>
    <mergeCell ref="C11:E11"/>
    <mergeCell ref="F11:H11"/>
    <mergeCell ref="I11:K11"/>
    <mergeCell ref="A1:K1"/>
    <mergeCell ref="A2:B3"/>
    <mergeCell ref="C2:E2"/>
    <mergeCell ref="F2:H2"/>
    <mergeCell ref="I2:K2"/>
    <mergeCell ref="A8:B8"/>
    <mergeCell ref="A5:B5"/>
    <mergeCell ref="C5:E5"/>
    <mergeCell ref="F5:H5"/>
    <mergeCell ref="I5:K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2023-02-06T15:11:49Z</dcterms:created>
  <dcterms:modified xsi:type="dcterms:W3CDTF">2023-02-11T14:15:30Z</dcterms:modified>
  <cp:category/>
  <cp:contentStatus/>
</cp:coreProperties>
</file>