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f4fcebc80fea298f/Desktop/Universidad 2024/Física experimental/CodigosFinales/"/>
    </mc:Choice>
  </mc:AlternateContent>
  <xr:revisionPtr revIDLastSave="48" documentId="8_{0DED584D-EFA8-4A02-A013-9BB0FAE59187}" xr6:coauthVersionLast="47" xr6:coauthVersionMax="47" xr10:uidLastSave="{E7BC4A93-03A8-49E5-B48B-68A4F20BA10E}"/>
  <bookViews>
    <workbookView xWindow="-108" yWindow="-108" windowWidth="23256" windowHeight="12456" firstSheet="1" activeTab="2" xr2:uid="{BF918AB4-D717-4A81-BCC1-00C09411B84D}"/>
  </bookViews>
  <sheets>
    <sheet name="Movimiento Pasco" sheetId="1" r:id="rId1"/>
    <sheet name="Movimiento Arduino" sheetId="2" r:id="rId2"/>
    <sheet name="Comparación motion" sheetId="3" r:id="rId3"/>
    <sheet name="Fuerza Pasco" sheetId="4" r:id="rId4"/>
    <sheet name="Fuerza Arduino" sheetId="5" r:id="rId5"/>
    <sheet name="Comparación Force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6" i="5" l="1"/>
  <c r="F2" i="2"/>
  <c r="G2" i="1"/>
  <c r="G2" i="4"/>
  <c r="C8" i="3"/>
  <c r="C7" i="3"/>
  <c r="C8" i="6"/>
  <c r="C7" i="6"/>
  <c r="D3" i="5"/>
  <c r="D4" i="5"/>
  <c r="D5" i="5"/>
  <c r="D6" i="5"/>
  <c r="D7" i="5"/>
  <c r="D8" i="5"/>
  <c r="D9" i="5"/>
  <c r="D10" i="5"/>
  <c r="D11" i="5"/>
  <c r="E11" i="5" s="1"/>
  <c r="F11" i="5" s="1"/>
  <c r="D12" i="5"/>
  <c r="E6" i="5"/>
  <c r="F6" i="5" s="1"/>
  <c r="D2" i="5"/>
  <c r="C12" i="5"/>
  <c r="C11" i="5"/>
  <c r="C10" i="5"/>
  <c r="E9" i="5"/>
  <c r="F9" i="5" s="1"/>
  <c r="C9" i="5"/>
  <c r="E8" i="5"/>
  <c r="F8" i="5" s="1"/>
  <c r="C8" i="5"/>
  <c r="C7" i="5"/>
  <c r="C6" i="5"/>
  <c r="C5" i="5"/>
  <c r="E5" i="5" s="1"/>
  <c r="F5" i="5" s="1"/>
  <c r="E4" i="5"/>
  <c r="F4" i="5" s="1"/>
  <c r="C4" i="5"/>
  <c r="C3" i="5"/>
  <c r="E3" i="5" s="1"/>
  <c r="F3" i="5" s="1"/>
  <c r="C2" i="5"/>
  <c r="E2" i="5" s="1"/>
  <c r="E3" i="4"/>
  <c r="E4" i="4"/>
  <c r="E5" i="4"/>
  <c r="E6" i="4"/>
  <c r="E7" i="4"/>
  <c r="E8" i="4"/>
  <c r="E9" i="4"/>
  <c r="E2" i="4"/>
  <c r="D3" i="4"/>
  <c r="D4" i="4"/>
  <c r="D5" i="4"/>
  <c r="D6" i="4"/>
  <c r="D7" i="4"/>
  <c r="D8" i="4"/>
  <c r="D9" i="4"/>
  <c r="D2" i="4"/>
  <c r="B3" i="4"/>
  <c r="B4" i="4"/>
  <c r="B5" i="4"/>
  <c r="B6" i="4"/>
  <c r="B7" i="4"/>
  <c r="B8" i="4"/>
  <c r="B9" i="4"/>
  <c r="B10" i="4"/>
  <c r="D10" i="4" s="1"/>
  <c r="B11" i="4"/>
  <c r="D11" i="4" s="1"/>
  <c r="E11" i="4" s="1"/>
  <c r="B12" i="4"/>
  <c r="D12" i="4" s="1"/>
  <c r="E12" i="4" s="1"/>
  <c r="B2" i="4"/>
  <c r="D25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" i="2"/>
  <c r="D25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" i="1"/>
  <c r="C25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" i="2"/>
  <c r="C25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" i="1"/>
  <c r="E12" i="5" l="1"/>
  <c r="F12" i="5" s="1"/>
  <c r="E7" i="5"/>
  <c r="F7" i="5" s="1"/>
  <c r="E10" i="5"/>
  <c r="F10" i="5" s="1"/>
  <c r="D13" i="4"/>
  <c r="E10" i="4"/>
  <c r="E13" i="4" s="1"/>
  <c r="F2" i="5"/>
  <c r="F13" i="5" l="1"/>
  <c r="E13" i="5"/>
</calcChain>
</file>

<file path=xl/sharedStrings.xml><?xml version="1.0" encoding="utf-8"?>
<sst xmlns="http://schemas.openxmlformats.org/spreadsheetml/2006/main" count="47" uniqueCount="22">
  <si>
    <t>Real (cm)</t>
  </si>
  <si>
    <t>Pasco(cm)</t>
  </si>
  <si>
    <t>Diferencia (cm)</t>
  </si>
  <si>
    <t>Arduino (cm)</t>
  </si>
  <si>
    <t>Media de los errores</t>
  </si>
  <si>
    <t>Pasco</t>
  </si>
  <si>
    <t>Arduino</t>
  </si>
  <si>
    <t>Diferencia Relativa Porcentual (%)</t>
  </si>
  <si>
    <t>Diferencia relativa porcentual (%)</t>
  </si>
  <si>
    <t>Media de los errores(cm)</t>
  </si>
  <si>
    <t>Media de los errores relativos (%)</t>
  </si>
  <si>
    <t>Precio total (Q)</t>
  </si>
  <si>
    <t>Real (N)</t>
  </si>
  <si>
    <t>Pasco(N)</t>
  </si>
  <si>
    <t>Diferencia (N)</t>
  </si>
  <si>
    <t>Masa</t>
  </si>
  <si>
    <t>Arduino (N)</t>
  </si>
  <si>
    <t>Arduino (g)</t>
  </si>
  <si>
    <t>Precio por %(Q/%)</t>
  </si>
  <si>
    <t>Desviación  estándar muestral</t>
  </si>
  <si>
    <t>Desviación estándar muestral de los errores relativos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</si>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</sst>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 wrapText="1"/>
    </xf>
    <xf numFmtId="0" fontId="0" fillId="0" borderId="0" xfId="0" applyAlignment="1">
      <alignment horizontal="center" vertical="top"/>
    </xf>
    <xf numFmtId="164" fontId="0" fillId="0" borderId="0" xfId="0" applyNumberFormat="1" applyAlignment="1">
      <alignment horizontal="center" vertical="top" wrapText="1"/>
    </xf>
    <xf numFmtId="2" fontId="0" fillId="0" borderId="0" xfId="0" applyNumberFormat="1" applyAlignment="1">
      <alignment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2F4F8E33-6516-4959-BD2A-95F099D37FD3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D83A2-E190-4ED8-BF73-95B15FC4BE38}">
  <dimension ref="A1:G25"/>
  <sheetViews>
    <sheetView workbookViewId="0">
      <selection activeCell="G2" sqref="G2"/>
    </sheetView>
  </sheetViews>
  <sheetFormatPr defaultRowHeight="14.4" x14ac:dyDescent="0.3"/>
  <cols>
    <col min="2" max="2" width="7.5546875" bestFit="1" customWidth="1"/>
    <col min="3" max="3" width="13.44140625" bestFit="1" customWidth="1"/>
    <col min="4" max="4" width="28.5546875" bestFit="1" customWidth="1"/>
    <col min="7" max="7" width="11" bestFit="1" customWidth="1"/>
  </cols>
  <sheetData>
    <row r="1" spans="1:7" ht="57.6" x14ac:dyDescent="0.3">
      <c r="A1" s="1" t="s">
        <v>0</v>
      </c>
      <c r="B1" s="1" t="s">
        <v>1</v>
      </c>
      <c r="C1" s="1" t="s">
        <v>2</v>
      </c>
      <c r="D1" s="1" t="s">
        <v>7</v>
      </c>
      <c r="G1" s="1" t="s">
        <v>19</v>
      </c>
    </row>
    <row r="2" spans="1:7" x14ac:dyDescent="0.3">
      <c r="A2">
        <v>15</v>
      </c>
      <c r="B2">
        <v>15.7</v>
      </c>
      <c r="C2">
        <f>ABS(A2-B2)</f>
        <v>0.69999999999999929</v>
      </c>
      <c r="D2">
        <f>ABS(A2-B2)*100/A2</f>
        <v>4.6666666666666616</v>
      </c>
      <c r="G2">
        <f>_xlfn.STDEV.S(D2:D24)</f>
        <v>0.69829280975816665</v>
      </c>
    </row>
    <row r="3" spans="1:7" x14ac:dyDescent="0.3">
      <c r="A3">
        <v>17</v>
      </c>
      <c r="B3">
        <v>17.399999999999999</v>
      </c>
      <c r="C3">
        <f t="shared" ref="C3:C24" si="0">ABS(A3-B3)</f>
        <v>0.39999999999999858</v>
      </c>
      <c r="D3">
        <f t="shared" ref="D3:D24" si="1">ABS(A3-B3)*100/A3</f>
        <v>2.3529411764705799</v>
      </c>
    </row>
    <row r="4" spans="1:7" x14ac:dyDescent="0.3">
      <c r="A4">
        <v>19</v>
      </c>
      <c r="B4">
        <v>19.100000000000001</v>
      </c>
      <c r="C4">
        <f t="shared" si="0"/>
        <v>0.10000000000000142</v>
      </c>
      <c r="D4">
        <f t="shared" si="1"/>
        <v>0.52631578947369173</v>
      </c>
    </row>
    <row r="5" spans="1:7" x14ac:dyDescent="0.3">
      <c r="A5">
        <v>21</v>
      </c>
      <c r="B5">
        <v>20.6</v>
      </c>
      <c r="C5">
        <f t="shared" si="0"/>
        <v>0.39999999999999858</v>
      </c>
      <c r="D5">
        <f t="shared" si="1"/>
        <v>1.904761904761898</v>
      </c>
    </row>
    <row r="6" spans="1:7" x14ac:dyDescent="0.3">
      <c r="A6">
        <v>23</v>
      </c>
      <c r="B6">
        <v>22.6</v>
      </c>
      <c r="C6">
        <f t="shared" si="0"/>
        <v>0.39999999999999858</v>
      </c>
      <c r="D6">
        <f t="shared" si="1"/>
        <v>1.7391304347826024</v>
      </c>
    </row>
    <row r="7" spans="1:7" x14ac:dyDescent="0.3">
      <c r="A7">
        <v>25</v>
      </c>
      <c r="B7">
        <v>24.3</v>
      </c>
      <c r="C7">
        <f t="shared" si="0"/>
        <v>0.69999999999999929</v>
      </c>
      <c r="D7">
        <f t="shared" si="1"/>
        <v>2.7999999999999972</v>
      </c>
    </row>
    <row r="8" spans="1:7" x14ac:dyDescent="0.3">
      <c r="A8">
        <v>27</v>
      </c>
      <c r="B8">
        <v>26.2</v>
      </c>
      <c r="C8">
        <f t="shared" si="0"/>
        <v>0.80000000000000071</v>
      </c>
      <c r="D8">
        <f t="shared" si="1"/>
        <v>2.9629629629629655</v>
      </c>
    </row>
    <row r="9" spans="1:7" x14ac:dyDescent="0.3">
      <c r="A9">
        <v>29</v>
      </c>
      <c r="B9">
        <v>28.2</v>
      </c>
      <c r="C9">
        <f t="shared" si="0"/>
        <v>0.80000000000000071</v>
      </c>
      <c r="D9">
        <f t="shared" si="1"/>
        <v>2.7586206896551748</v>
      </c>
    </row>
    <row r="10" spans="1:7" x14ac:dyDescent="0.3">
      <c r="A10">
        <v>31</v>
      </c>
      <c r="B10">
        <v>30.2</v>
      </c>
      <c r="C10">
        <f t="shared" si="0"/>
        <v>0.80000000000000071</v>
      </c>
      <c r="D10">
        <f t="shared" si="1"/>
        <v>2.5806451612903247</v>
      </c>
    </row>
    <row r="11" spans="1:7" x14ac:dyDescent="0.3">
      <c r="A11">
        <v>33</v>
      </c>
      <c r="B11">
        <v>32.1</v>
      </c>
      <c r="C11">
        <f t="shared" si="0"/>
        <v>0.89999999999999858</v>
      </c>
      <c r="D11">
        <f t="shared" si="1"/>
        <v>2.7272727272727231</v>
      </c>
    </row>
    <row r="12" spans="1:7" x14ac:dyDescent="0.3">
      <c r="A12">
        <v>35</v>
      </c>
      <c r="B12">
        <v>34.1</v>
      </c>
      <c r="C12">
        <f t="shared" si="0"/>
        <v>0.89999999999999858</v>
      </c>
      <c r="D12">
        <f t="shared" si="1"/>
        <v>2.5714285714285672</v>
      </c>
    </row>
    <row r="13" spans="1:7" x14ac:dyDescent="0.3">
      <c r="A13">
        <v>37</v>
      </c>
      <c r="B13">
        <v>36.1</v>
      </c>
      <c r="C13">
        <f t="shared" si="0"/>
        <v>0.89999999999999858</v>
      </c>
      <c r="D13">
        <f t="shared" si="1"/>
        <v>2.4324324324324285</v>
      </c>
    </row>
    <row r="14" spans="1:7" x14ac:dyDescent="0.3">
      <c r="A14">
        <v>39</v>
      </c>
      <c r="B14">
        <v>38</v>
      </c>
      <c r="C14">
        <f t="shared" si="0"/>
        <v>1</v>
      </c>
      <c r="D14">
        <f t="shared" si="1"/>
        <v>2.5641025641025643</v>
      </c>
    </row>
    <row r="15" spans="1:7" x14ac:dyDescent="0.3">
      <c r="A15">
        <v>41</v>
      </c>
      <c r="B15">
        <v>40</v>
      </c>
      <c r="C15">
        <f t="shared" si="0"/>
        <v>1</v>
      </c>
      <c r="D15">
        <f t="shared" si="1"/>
        <v>2.4390243902439024</v>
      </c>
    </row>
    <row r="16" spans="1:7" x14ac:dyDescent="0.3">
      <c r="A16">
        <v>43</v>
      </c>
      <c r="B16">
        <v>42</v>
      </c>
      <c r="C16">
        <f t="shared" si="0"/>
        <v>1</v>
      </c>
      <c r="D16">
        <f t="shared" si="1"/>
        <v>2.3255813953488373</v>
      </c>
    </row>
    <row r="17" spans="1:4" x14ac:dyDescent="0.3">
      <c r="A17">
        <v>45</v>
      </c>
      <c r="B17">
        <v>44</v>
      </c>
      <c r="C17">
        <f t="shared" si="0"/>
        <v>1</v>
      </c>
      <c r="D17">
        <f t="shared" si="1"/>
        <v>2.2222222222222223</v>
      </c>
    </row>
    <row r="18" spans="1:4" x14ac:dyDescent="0.3">
      <c r="A18">
        <v>47</v>
      </c>
      <c r="B18">
        <v>45.9</v>
      </c>
      <c r="C18">
        <f t="shared" si="0"/>
        <v>1.1000000000000014</v>
      </c>
      <c r="D18">
        <f t="shared" si="1"/>
        <v>2.3404255319148968</v>
      </c>
    </row>
    <row r="19" spans="1:4" x14ac:dyDescent="0.3">
      <c r="A19">
        <v>49</v>
      </c>
      <c r="B19">
        <v>47.9</v>
      </c>
      <c r="C19">
        <f t="shared" si="0"/>
        <v>1.1000000000000014</v>
      </c>
      <c r="D19">
        <f t="shared" si="1"/>
        <v>2.2448979591836764</v>
      </c>
    </row>
    <row r="20" spans="1:4" x14ac:dyDescent="0.3">
      <c r="A20">
        <v>51</v>
      </c>
      <c r="B20">
        <v>49.9</v>
      </c>
      <c r="C20">
        <f t="shared" si="0"/>
        <v>1.1000000000000014</v>
      </c>
      <c r="D20">
        <f t="shared" si="1"/>
        <v>2.1568627450980422</v>
      </c>
    </row>
    <row r="21" spans="1:4" x14ac:dyDescent="0.3">
      <c r="A21">
        <v>53</v>
      </c>
      <c r="B21">
        <v>51.9</v>
      </c>
      <c r="C21">
        <f t="shared" si="0"/>
        <v>1.1000000000000014</v>
      </c>
      <c r="D21">
        <f t="shared" si="1"/>
        <v>2.0754716981132102</v>
      </c>
    </row>
    <row r="22" spans="1:4" x14ac:dyDescent="0.3">
      <c r="A22">
        <v>55</v>
      </c>
      <c r="B22">
        <v>53.9</v>
      </c>
      <c r="C22">
        <f t="shared" si="0"/>
        <v>1.1000000000000014</v>
      </c>
      <c r="D22">
        <f t="shared" si="1"/>
        <v>2.0000000000000027</v>
      </c>
    </row>
    <row r="23" spans="1:4" x14ac:dyDescent="0.3">
      <c r="A23">
        <v>57</v>
      </c>
      <c r="B23">
        <v>55.8</v>
      </c>
      <c r="C23">
        <f t="shared" si="0"/>
        <v>1.2000000000000028</v>
      </c>
      <c r="D23">
        <f t="shared" si="1"/>
        <v>2.1052631578947416</v>
      </c>
    </row>
    <row r="24" spans="1:4" x14ac:dyDescent="0.3">
      <c r="A24">
        <v>59</v>
      </c>
      <c r="B24">
        <v>57.8</v>
      </c>
      <c r="C24">
        <f t="shared" si="0"/>
        <v>1.2000000000000028</v>
      </c>
      <c r="D24">
        <f t="shared" si="1"/>
        <v>2.0338983050847506</v>
      </c>
    </row>
    <row r="25" spans="1:4" x14ac:dyDescent="0.3">
      <c r="A25" s="7" t="s">
        <v>4</v>
      </c>
      <c r="B25" s="7"/>
      <c r="C25">
        <f>AVERAGE(C2:C24)</f>
        <v>0.85652173913043506</v>
      </c>
      <c r="D25">
        <f>AVERAGE(D2:D24)</f>
        <v>2.3709099341914976</v>
      </c>
    </row>
  </sheetData>
  <mergeCells count="1">
    <mergeCell ref="A25:B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228C9-2A43-4C8F-9B23-CEC399C6E166}">
  <dimension ref="A1:F25"/>
  <sheetViews>
    <sheetView workbookViewId="0">
      <selection activeCell="F5" sqref="F5"/>
    </sheetView>
  </sheetViews>
  <sheetFormatPr defaultRowHeight="14.4" x14ac:dyDescent="0.3"/>
  <cols>
    <col min="2" max="2" width="11.21875" bestFit="1" customWidth="1"/>
    <col min="3" max="3" width="13.44140625" bestFit="1" customWidth="1"/>
    <col min="4" max="4" width="28" bestFit="1" customWidth="1"/>
  </cols>
  <sheetData>
    <row r="1" spans="1:6" x14ac:dyDescent="0.3">
      <c r="A1" t="s">
        <v>0</v>
      </c>
      <c r="B1" t="s">
        <v>3</v>
      </c>
      <c r="C1" t="s">
        <v>2</v>
      </c>
      <c r="D1" t="s">
        <v>8</v>
      </c>
    </row>
    <row r="2" spans="1:6" x14ac:dyDescent="0.3">
      <c r="A2">
        <v>15</v>
      </c>
      <c r="B2">
        <v>14.71</v>
      </c>
      <c r="C2">
        <f>ABS(A2-B2)</f>
        <v>0.28999999999999915</v>
      </c>
      <c r="D2">
        <f>ABS(A2-B2)*100/A2</f>
        <v>1.9333333333333276</v>
      </c>
      <c r="F2">
        <f>_xlfn.STDEV.S(D2:D24)</f>
        <v>1.3412877618307504</v>
      </c>
    </row>
    <row r="3" spans="1:6" x14ac:dyDescent="0.3">
      <c r="A3">
        <v>17</v>
      </c>
      <c r="B3">
        <v>16.47</v>
      </c>
      <c r="C3">
        <f t="shared" ref="C3:C24" si="0">ABS(A3-B3)</f>
        <v>0.53000000000000114</v>
      </c>
      <c r="D3">
        <f t="shared" ref="D3:D24" si="1">ABS(A3-B3)*100/A3</f>
        <v>3.1176470588235361</v>
      </c>
    </row>
    <row r="4" spans="1:6" x14ac:dyDescent="0.3">
      <c r="A4">
        <v>19</v>
      </c>
      <c r="B4">
        <v>19.190000000000001</v>
      </c>
      <c r="C4">
        <f t="shared" si="0"/>
        <v>0.19000000000000128</v>
      </c>
      <c r="D4">
        <f t="shared" si="1"/>
        <v>1.0000000000000067</v>
      </c>
    </row>
    <row r="5" spans="1:6" x14ac:dyDescent="0.3">
      <c r="A5">
        <v>21</v>
      </c>
      <c r="B5">
        <v>21.32</v>
      </c>
      <c r="C5">
        <f t="shared" si="0"/>
        <v>0.32000000000000028</v>
      </c>
      <c r="D5">
        <f t="shared" si="1"/>
        <v>1.5238095238095251</v>
      </c>
    </row>
    <row r="6" spans="1:6" x14ac:dyDescent="0.3">
      <c r="A6">
        <v>23</v>
      </c>
      <c r="B6">
        <v>23.67</v>
      </c>
      <c r="C6">
        <f t="shared" si="0"/>
        <v>0.67000000000000171</v>
      </c>
      <c r="D6">
        <f t="shared" si="1"/>
        <v>2.9130434782608772</v>
      </c>
    </row>
    <row r="7" spans="1:6" x14ac:dyDescent="0.3">
      <c r="A7">
        <v>25</v>
      </c>
      <c r="B7">
        <v>25.97</v>
      </c>
      <c r="C7">
        <f t="shared" si="0"/>
        <v>0.96999999999999886</v>
      </c>
      <c r="D7">
        <f t="shared" si="1"/>
        <v>3.8799999999999955</v>
      </c>
    </row>
    <row r="8" spans="1:6" x14ac:dyDescent="0.3">
      <c r="A8">
        <v>27</v>
      </c>
      <c r="B8">
        <v>28.45</v>
      </c>
      <c r="C8">
        <f t="shared" si="0"/>
        <v>1.4499999999999993</v>
      </c>
      <c r="D8">
        <f t="shared" si="1"/>
        <v>5.3703703703703685</v>
      </c>
    </row>
    <row r="9" spans="1:6" x14ac:dyDescent="0.3">
      <c r="A9">
        <v>29</v>
      </c>
      <c r="B9">
        <v>29.79</v>
      </c>
      <c r="C9">
        <f t="shared" si="0"/>
        <v>0.78999999999999915</v>
      </c>
      <c r="D9">
        <f t="shared" si="1"/>
        <v>2.72413793103448</v>
      </c>
    </row>
    <row r="10" spans="1:6" x14ac:dyDescent="0.3">
      <c r="A10">
        <v>31</v>
      </c>
      <c r="B10">
        <v>31.18</v>
      </c>
      <c r="C10">
        <f t="shared" si="0"/>
        <v>0.17999999999999972</v>
      </c>
      <c r="D10">
        <f t="shared" si="1"/>
        <v>0.58064516129032162</v>
      </c>
    </row>
    <row r="11" spans="1:6" x14ac:dyDescent="0.3">
      <c r="A11">
        <v>33</v>
      </c>
      <c r="B11">
        <v>33.78</v>
      </c>
      <c r="C11">
        <f t="shared" si="0"/>
        <v>0.78000000000000114</v>
      </c>
      <c r="D11">
        <f t="shared" si="1"/>
        <v>2.3636363636363669</v>
      </c>
    </row>
    <row r="12" spans="1:6" x14ac:dyDescent="0.3">
      <c r="A12">
        <v>35</v>
      </c>
      <c r="B12">
        <v>35.36</v>
      </c>
      <c r="C12">
        <f t="shared" si="0"/>
        <v>0.35999999999999943</v>
      </c>
      <c r="D12">
        <f t="shared" si="1"/>
        <v>1.0285714285714269</v>
      </c>
    </row>
    <row r="13" spans="1:6" x14ac:dyDescent="0.3">
      <c r="A13">
        <v>37</v>
      </c>
      <c r="B13">
        <v>36.75</v>
      </c>
      <c r="C13">
        <f t="shared" si="0"/>
        <v>0.25</v>
      </c>
      <c r="D13">
        <f t="shared" si="1"/>
        <v>0.67567567567567566</v>
      </c>
    </row>
    <row r="14" spans="1:6" x14ac:dyDescent="0.3">
      <c r="A14">
        <v>39</v>
      </c>
      <c r="B14">
        <v>38.86</v>
      </c>
      <c r="C14">
        <f t="shared" si="0"/>
        <v>0.14000000000000057</v>
      </c>
      <c r="D14">
        <f t="shared" si="1"/>
        <v>0.35897435897436042</v>
      </c>
    </row>
    <row r="15" spans="1:6" x14ac:dyDescent="0.3">
      <c r="A15">
        <v>41</v>
      </c>
      <c r="B15">
        <v>40.98</v>
      </c>
      <c r="C15">
        <f t="shared" si="0"/>
        <v>2.0000000000003126E-2</v>
      </c>
      <c r="D15">
        <f t="shared" si="1"/>
        <v>4.8780487804885676E-2</v>
      </c>
    </row>
    <row r="16" spans="1:6" x14ac:dyDescent="0.3">
      <c r="A16">
        <v>43</v>
      </c>
      <c r="B16">
        <v>42.61</v>
      </c>
      <c r="C16">
        <f t="shared" si="0"/>
        <v>0.39000000000000057</v>
      </c>
      <c r="D16">
        <f t="shared" si="1"/>
        <v>0.90697674418604779</v>
      </c>
    </row>
    <row r="17" spans="1:4" x14ac:dyDescent="0.3">
      <c r="A17">
        <v>45</v>
      </c>
      <c r="B17">
        <v>44.5</v>
      </c>
      <c r="C17">
        <f t="shared" si="0"/>
        <v>0.5</v>
      </c>
      <c r="D17">
        <f t="shared" si="1"/>
        <v>1.1111111111111112</v>
      </c>
    </row>
    <row r="18" spans="1:4" x14ac:dyDescent="0.3">
      <c r="A18">
        <v>47</v>
      </c>
      <c r="B18">
        <v>46.62</v>
      </c>
      <c r="C18">
        <f t="shared" si="0"/>
        <v>0.38000000000000256</v>
      </c>
      <c r="D18">
        <f t="shared" si="1"/>
        <v>0.80851063829787784</v>
      </c>
    </row>
    <row r="19" spans="1:4" x14ac:dyDescent="0.3">
      <c r="A19">
        <v>49</v>
      </c>
      <c r="B19">
        <v>48.63</v>
      </c>
      <c r="C19">
        <f t="shared" si="0"/>
        <v>0.36999999999999744</v>
      </c>
      <c r="D19">
        <f t="shared" si="1"/>
        <v>0.75510204081632126</v>
      </c>
    </row>
    <row r="20" spans="1:4" x14ac:dyDescent="0.3">
      <c r="A20">
        <v>51</v>
      </c>
      <c r="B20">
        <v>50.58</v>
      </c>
      <c r="C20">
        <f t="shared" si="0"/>
        <v>0.42000000000000171</v>
      </c>
      <c r="D20">
        <f t="shared" si="1"/>
        <v>0.82352941176470917</v>
      </c>
    </row>
    <row r="21" spans="1:4" x14ac:dyDescent="0.3">
      <c r="A21">
        <v>53</v>
      </c>
      <c r="B21">
        <v>53.11</v>
      </c>
      <c r="C21">
        <f t="shared" si="0"/>
        <v>0.10999999999999943</v>
      </c>
      <c r="D21">
        <f t="shared" si="1"/>
        <v>0.20754716981131968</v>
      </c>
    </row>
    <row r="22" spans="1:4" x14ac:dyDescent="0.3">
      <c r="A22">
        <v>55</v>
      </c>
      <c r="B22">
        <v>54.57</v>
      </c>
      <c r="C22">
        <f t="shared" si="0"/>
        <v>0.42999999999999972</v>
      </c>
      <c r="D22">
        <f t="shared" si="1"/>
        <v>0.7818181818181813</v>
      </c>
    </row>
    <row r="23" spans="1:4" x14ac:dyDescent="0.3">
      <c r="A23">
        <v>57</v>
      </c>
      <c r="B23">
        <v>57.1</v>
      </c>
      <c r="C23">
        <f t="shared" si="0"/>
        <v>0.10000000000000142</v>
      </c>
      <c r="D23">
        <f t="shared" si="1"/>
        <v>0.17543859649123056</v>
      </c>
    </row>
    <row r="24" spans="1:4" x14ac:dyDescent="0.3">
      <c r="A24">
        <v>59</v>
      </c>
      <c r="B24">
        <v>58.56</v>
      </c>
      <c r="C24">
        <f t="shared" si="0"/>
        <v>0.43999999999999773</v>
      </c>
      <c r="D24">
        <f t="shared" si="1"/>
        <v>0.74576271186440291</v>
      </c>
    </row>
    <row r="25" spans="1:4" x14ac:dyDescent="0.3">
      <c r="A25" s="7" t="s">
        <v>4</v>
      </c>
      <c r="B25" s="7"/>
      <c r="C25">
        <f>AVERAGE(C2:C24)</f>
        <v>0.43826086956521765</v>
      </c>
      <c r="D25">
        <f>AVERAGE(D2:D24)</f>
        <v>1.4710618164237546</v>
      </c>
    </row>
  </sheetData>
  <mergeCells count="1">
    <mergeCell ref="A25:B2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90E00-719E-4D32-96D2-4305CCB37711}">
  <dimension ref="A1:E13"/>
  <sheetViews>
    <sheetView tabSelected="1" workbookViewId="0">
      <selection activeCell="G14" sqref="G14"/>
    </sheetView>
  </sheetViews>
  <sheetFormatPr defaultRowHeight="14.4" x14ac:dyDescent="0.3"/>
  <cols>
    <col min="3" max="3" width="12.88671875" customWidth="1"/>
    <col min="4" max="4" width="19.33203125" customWidth="1"/>
    <col min="5" max="5" width="7.5546875" customWidth="1"/>
    <col min="6" max="6" width="13.6640625" bestFit="1" customWidth="1"/>
    <col min="7" max="7" width="15.6640625" customWidth="1"/>
  </cols>
  <sheetData>
    <row r="1" spans="1:5" x14ac:dyDescent="0.3">
      <c r="A1" s="7"/>
      <c r="B1" s="7"/>
      <c r="C1" s="7"/>
    </row>
    <row r="2" spans="1:5" ht="42.6" customHeight="1" x14ac:dyDescent="0.3">
      <c r="B2" s="3"/>
      <c r="C2" s="3" t="s">
        <v>9</v>
      </c>
      <c r="D2" s="3" t="s">
        <v>10</v>
      </c>
      <c r="E2" s="3" t="s">
        <v>11</v>
      </c>
    </row>
    <row r="3" spans="1:5" x14ac:dyDescent="0.3">
      <c r="B3" s="3" t="s">
        <v>5</v>
      </c>
      <c r="C3" s="3">
        <v>0.86</v>
      </c>
      <c r="D3" s="3">
        <v>2.37</v>
      </c>
      <c r="E3" s="5">
        <v>24145.14</v>
      </c>
    </row>
    <row r="4" spans="1:5" x14ac:dyDescent="0.3">
      <c r="B4" s="4" t="s">
        <v>6</v>
      </c>
      <c r="C4" s="4">
        <v>0.44</v>
      </c>
      <c r="D4" s="4">
        <v>1.47</v>
      </c>
      <c r="E4" s="4">
        <v>301</v>
      </c>
    </row>
    <row r="6" spans="1:5" ht="30.6" customHeight="1" x14ac:dyDescent="0.3">
      <c r="C6" s="2" t="s">
        <v>18</v>
      </c>
      <c r="D6" s="2"/>
    </row>
    <row r="7" spans="1:5" x14ac:dyDescent="0.3">
      <c r="B7" s="3" t="s">
        <v>5</v>
      </c>
      <c r="C7">
        <f>1*E3/(100-D3)</f>
        <v>247.31271125678583</v>
      </c>
      <c r="D7" s="6"/>
    </row>
    <row r="8" spans="1:5" x14ac:dyDescent="0.3">
      <c r="B8" s="4" t="s">
        <v>6</v>
      </c>
      <c r="C8">
        <f>1*E4/(100-D4)</f>
        <v>3.054907134882777</v>
      </c>
      <c r="D8" s="6"/>
    </row>
    <row r="11" spans="1:5" ht="72" x14ac:dyDescent="0.3">
      <c r="C11" s="2" t="s">
        <v>20</v>
      </c>
    </row>
    <row r="12" spans="1:5" x14ac:dyDescent="0.3">
      <c r="B12" s="3" t="s">
        <v>5</v>
      </c>
      <c r="C12">
        <v>0.7</v>
      </c>
    </row>
    <row r="13" spans="1:5" x14ac:dyDescent="0.3">
      <c r="B13" s="4" t="s">
        <v>6</v>
      </c>
      <c r="C13">
        <v>1.34</v>
      </c>
    </row>
  </sheetData>
  <mergeCells count="1">
    <mergeCell ref="A1:C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06CC3-2891-498B-8218-923FA0A7F399}">
  <dimension ref="A1:G13"/>
  <sheetViews>
    <sheetView workbookViewId="0">
      <selection activeCell="G2" sqref="G2"/>
    </sheetView>
  </sheetViews>
  <sheetFormatPr defaultRowHeight="14.4" x14ac:dyDescent="0.3"/>
  <sheetData>
    <row r="1" spans="1:7" ht="57.6" x14ac:dyDescent="0.3">
      <c r="A1" t="s">
        <v>15</v>
      </c>
      <c r="B1" s="1" t="s">
        <v>12</v>
      </c>
      <c r="C1" s="1" t="s">
        <v>13</v>
      </c>
      <c r="D1" s="1" t="s">
        <v>14</v>
      </c>
      <c r="E1" s="1" t="s">
        <v>7</v>
      </c>
      <c r="G1" s="1" t="s">
        <v>21</v>
      </c>
    </row>
    <row r="2" spans="1:7" x14ac:dyDescent="0.3">
      <c r="A2">
        <v>268.60000000000002</v>
      </c>
      <c r="B2">
        <f>A2*9.8/1000</f>
        <v>2.6322800000000002</v>
      </c>
      <c r="C2">
        <v>2.6</v>
      </c>
      <c r="D2">
        <f>ABS(B2-C2)</f>
        <v>3.2280000000000086E-2</v>
      </c>
      <c r="E2">
        <f>D2*100/B2</f>
        <v>1.2263133101341834</v>
      </c>
      <c r="G2">
        <f>_xlfn.STDEV.S(E2:E12)</f>
        <v>0.9779220011557197</v>
      </c>
    </row>
    <row r="3" spans="1:7" x14ac:dyDescent="0.3">
      <c r="A3">
        <v>245.4</v>
      </c>
      <c r="B3">
        <f t="shared" ref="B3:B12" si="0">A3*9.8/1000</f>
        <v>2.4049200000000002</v>
      </c>
      <c r="C3">
        <v>2.4</v>
      </c>
      <c r="D3">
        <f t="shared" ref="D3:D12" si="1">ABS(B3-C3)</f>
        <v>4.9200000000002575E-3</v>
      </c>
      <c r="E3">
        <f t="shared" ref="E3:E12" si="2">D3*100/B3</f>
        <v>0.20458060975002318</v>
      </c>
    </row>
    <row r="4" spans="1:7" x14ac:dyDescent="0.3">
      <c r="A4">
        <v>278.5</v>
      </c>
      <c r="B4">
        <f t="shared" si="0"/>
        <v>2.7293000000000003</v>
      </c>
      <c r="C4">
        <v>2.7</v>
      </c>
      <c r="D4">
        <f t="shared" si="1"/>
        <v>2.9300000000000104E-2</v>
      </c>
      <c r="E4">
        <f t="shared" si="2"/>
        <v>1.0735353387315465</v>
      </c>
    </row>
    <row r="5" spans="1:7" x14ac:dyDescent="0.3">
      <c r="A5">
        <v>275.10000000000002</v>
      </c>
      <c r="B5">
        <f t="shared" si="0"/>
        <v>2.6959800000000005</v>
      </c>
      <c r="C5">
        <v>2.7</v>
      </c>
      <c r="D5">
        <f t="shared" si="1"/>
        <v>4.0199999999996905E-3</v>
      </c>
      <c r="E5">
        <f t="shared" si="2"/>
        <v>0.14911089844879005</v>
      </c>
    </row>
    <row r="6" spans="1:7" x14ac:dyDescent="0.3">
      <c r="A6">
        <v>308.7</v>
      </c>
      <c r="B6">
        <f t="shared" si="0"/>
        <v>3.0252600000000003</v>
      </c>
      <c r="C6">
        <v>3</v>
      </c>
      <c r="D6">
        <f t="shared" si="1"/>
        <v>2.5260000000000282E-2</v>
      </c>
      <c r="E6">
        <f t="shared" si="2"/>
        <v>0.83496955633566305</v>
      </c>
    </row>
    <row r="7" spans="1:7" x14ac:dyDescent="0.3">
      <c r="A7">
        <v>178.5</v>
      </c>
      <c r="B7">
        <f t="shared" si="0"/>
        <v>1.7493000000000001</v>
      </c>
      <c r="C7">
        <v>1.7</v>
      </c>
      <c r="D7">
        <f t="shared" si="1"/>
        <v>4.9300000000000122E-2</v>
      </c>
      <c r="E7">
        <f t="shared" si="2"/>
        <v>2.8182701652089475</v>
      </c>
    </row>
    <row r="8" spans="1:7" x14ac:dyDescent="0.3">
      <c r="A8">
        <v>146.4</v>
      </c>
      <c r="B8">
        <f t="shared" si="0"/>
        <v>1.4347200000000002</v>
      </c>
      <c r="C8">
        <v>1.4</v>
      </c>
      <c r="D8">
        <f t="shared" si="1"/>
        <v>3.4720000000000306E-2</v>
      </c>
      <c r="E8">
        <f t="shared" si="2"/>
        <v>2.4199843871975228</v>
      </c>
    </row>
    <row r="9" spans="1:7" x14ac:dyDescent="0.3">
      <c r="A9">
        <v>196</v>
      </c>
      <c r="B9">
        <f t="shared" si="0"/>
        <v>1.9208000000000003</v>
      </c>
      <c r="C9">
        <v>1.9</v>
      </c>
      <c r="D9">
        <f t="shared" si="1"/>
        <v>2.0800000000000374E-2</v>
      </c>
      <c r="E9">
        <f t="shared" si="2"/>
        <v>1.0828821324448339</v>
      </c>
    </row>
    <row r="10" spans="1:7" x14ac:dyDescent="0.3">
      <c r="A10">
        <v>224.7</v>
      </c>
      <c r="B10">
        <f t="shared" si="0"/>
        <v>2.2020599999999999</v>
      </c>
      <c r="C10">
        <v>2.2000000000000002</v>
      </c>
      <c r="D10">
        <f t="shared" si="1"/>
        <v>2.0599999999997287E-3</v>
      </c>
      <c r="E10">
        <f t="shared" si="2"/>
        <v>9.3548767971795899E-2</v>
      </c>
    </row>
    <row r="11" spans="1:7" x14ac:dyDescent="0.3">
      <c r="A11">
        <v>193.5</v>
      </c>
      <c r="B11">
        <f t="shared" si="0"/>
        <v>1.8963000000000001</v>
      </c>
      <c r="C11">
        <v>1.9</v>
      </c>
      <c r="D11">
        <f t="shared" si="1"/>
        <v>3.6999999999998145E-3</v>
      </c>
      <c r="E11">
        <f t="shared" si="2"/>
        <v>0.19511680641247769</v>
      </c>
    </row>
    <row r="12" spans="1:7" x14ac:dyDescent="0.3">
      <c r="A12">
        <v>289.5</v>
      </c>
      <c r="B12">
        <f t="shared" si="0"/>
        <v>2.8371000000000004</v>
      </c>
      <c r="C12">
        <v>2.9</v>
      </c>
      <c r="D12">
        <f t="shared" si="1"/>
        <v>6.2899999999999512E-2</v>
      </c>
      <c r="E12">
        <f t="shared" si="2"/>
        <v>2.2170526241584541</v>
      </c>
    </row>
    <row r="13" spans="1:7" x14ac:dyDescent="0.3">
      <c r="B13" s="7" t="s">
        <v>4</v>
      </c>
      <c r="C13" s="7"/>
      <c r="D13">
        <f>AVERAGE(D2:D12)</f>
        <v>2.4478181818181843E-2</v>
      </c>
      <c r="E13">
        <f>AVERAGE(E2:E12)</f>
        <v>1.119578599708567</v>
      </c>
    </row>
  </sheetData>
  <mergeCells count="1">
    <mergeCell ref="B13:C1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B968E-3FBA-4506-9870-AAFC7C86877C}">
  <dimension ref="A1:I16"/>
  <sheetViews>
    <sheetView workbookViewId="0">
      <selection activeCell="A17" sqref="A17"/>
    </sheetView>
  </sheetViews>
  <sheetFormatPr defaultRowHeight="14.4" x14ac:dyDescent="0.3"/>
  <cols>
    <col min="3" max="3" width="8" bestFit="1" customWidth="1"/>
  </cols>
  <sheetData>
    <row r="1" spans="1:9" ht="57.6" x14ac:dyDescent="0.3">
      <c r="B1" t="s">
        <v>15</v>
      </c>
      <c r="C1" s="1" t="s">
        <v>12</v>
      </c>
      <c r="D1" s="1" t="s">
        <v>16</v>
      </c>
      <c r="E1" s="1" t="s">
        <v>14</v>
      </c>
      <c r="F1" s="1" t="s">
        <v>7</v>
      </c>
      <c r="I1" s="1" t="s">
        <v>17</v>
      </c>
    </row>
    <row r="2" spans="1:9" x14ac:dyDescent="0.3">
      <c r="B2">
        <v>268.60000000000002</v>
      </c>
      <c r="C2">
        <f>B2*9.8/1000</f>
        <v>2.6322800000000002</v>
      </c>
      <c r="D2">
        <f>I2*9.8/1000</f>
        <v>2.6303200000000002</v>
      </c>
      <c r="E2">
        <f>ABS(C2-D2)</f>
        <v>1.9599999999999618E-3</v>
      </c>
      <c r="F2">
        <f>E2*100/C2</f>
        <v>7.4460163812358926E-2</v>
      </c>
      <c r="I2">
        <v>268.39999999999998</v>
      </c>
    </row>
    <row r="3" spans="1:9" x14ac:dyDescent="0.3">
      <c r="B3">
        <v>245.4</v>
      </c>
      <c r="C3">
        <f t="shared" ref="C3:C12" si="0">B3*9.8/1000</f>
        <v>2.4049200000000002</v>
      </c>
      <c r="D3">
        <f t="shared" ref="D3:D12" si="1">I3*9.8/1000</f>
        <v>2.4050180000000001</v>
      </c>
      <c r="E3">
        <f t="shared" ref="E3:E12" si="2">ABS(C3-D3)</f>
        <v>9.7999999999931475E-5</v>
      </c>
      <c r="F3">
        <f t="shared" ref="F3:F12" si="3">E3*100/C3</f>
        <v>4.0749796250990249E-3</v>
      </c>
      <c r="I3">
        <v>245.41</v>
      </c>
    </row>
    <row r="4" spans="1:9" x14ac:dyDescent="0.3">
      <c r="B4">
        <v>278.5</v>
      </c>
      <c r="C4">
        <f t="shared" si="0"/>
        <v>2.7293000000000003</v>
      </c>
      <c r="D4">
        <f t="shared" si="1"/>
        <v>2.7248900000000003</v>
      </c>
      <c r="E4">
        <f t="shared" si="2"/>
        <v>4.410000000000025E-3</v>
      </c>
      <c r="F4">
        <f t="shared" si="3"/>
        <v>0.16157989228007272</v>
      </c>
      <c r="I4">
        <v>278.05</v>
      </c>
    </row>
    <row r="5" spans="1:9" x14ac:dyDescent="0.3">
      <c r="B5">
        <v>275.10000000000002</v>
      </c>
      <c r="C5">
        <f t="shared" si="0"/>
        <v>2.6959800000000005</v>
      </c>
      <c r="D5">
        <f t="shared" si="1"/>
        <v>2.6901000000000002</v>
      </c>
      <c r="E5">
        <f t="shared" si="2"/>
        <v>5.8800000000003294E-3</v>
      </c>
      <c r="F5">
        <f t="shared" si="3"/>
        <v>0.21810250817885624</v>
      </c>
      <c r="I5">
        <v>274.5</v>
      </c>
    </row>
    <row r="6" spans="1:9" x14ac:dyDescent="0.3">
      <c r="B6">
        <v>308.7</v>
      </c>
      <c r="C6">
        <f t="shared" si="0"/>
        <v>3.0252600000000003</v>
      </c>
      <c r="D6">
        <f t="shared" si="1"/>
        <v>3.0196740000000002</v>
      </c>
      <c r="E6">
        <f t="shared" si="2"/>
        <v>5.5860000000000909E-3</v>
      </c>
      <c r="F6">
        <f t="shared" si="3"/>
        <v>0.184645286686106</v>
      </c>
      <c r="I6">
        <v>308.13</v>
      </c>
    </row>
    <row r="7" spans="1:9" x14ac:dyDescent="0.3">
      <c r="B7">
        <v>178.5</v>
      </c>
      <c r="C7">
        <f t="shared" si="0"/>
        <v>1.7493000000000001</v>
      </c>
      <c r="D7">
        <f t="shared" si="1"/>
        <v>1.75126</v>
      </c>
      <c r="E7">
        <f t="shared" si="2"/>
        <v>1.9599999999999618E-3</v>
      </c>
      <c r="F7">
        <f t="shared" si="3"/>
        <v>0.11204481792716868</v>
      </c>
      <c r="I7">
        <v>178.7</v>
      </c>
    </row>
    <row r="8" spans="1:9" x14ac:dyDescent="0.3">
      <c r="B8">
        <v>146.4</v>
      </c>
      <c r="C8">
        <f t="shared" si="0"/>
        <v>1.4347200000000002</v>
      </c>
      <c r="D8">
        <f t="shared" si="1"/>
        <v>1.4376600000000002</v>
      </c>
      <c r="E8">
        <f t="shared" si="2"/>
        <v>2.9399999999999427E-3</v>
      </c>
      <c r="F8">
        <f t="shared" si="3"/>
        <v>0.20491803278688123</v>
      </c>
      <c r="I8">
        <v>146.69999999999999</v>
      </c>
    </row>
    <row r="9" spans="1:9" x14ac:dyDescent="0.3">
      <c r="B9">
        <v>196</v>
      </c>
      <c r="C9">
        <f t="shared" si="0"/>
        <v>1.9208000000000003</v>
      </c>
      <c r="D9">
        <f t="shared" si="1"/>
        <v>1.9219760000000001</v>
      </c>
      <c r="E9">
        <f t="shared" si="2"/>
        <v>1.1759999999998438E-3</v>
      </c>
      <c r="F9">
        <f t="shared" si="3"/>
        <v>6.1224489795910227E-2</v>
      </c>
      <c r="I9">
        <v>196.12</v>
      </c>
    </row>
    <row r="10" spans="1:9" x14ac:dyDescent="0.3">
      <c r="B10">
        <v>224.7</v>
      </c>
      <c r="C10">
        <f t="shared" si="0"/>
        <v>2.2020599999999999</v>
      </c>
      <c r="D10">
        <f t="shared" si="1"/>
        <v>2.1971599999999998</v>
      </c>
      <c r="E10">
        <f t="shared" si="2"/>
        <v>4.9000000000001265E-3</v>
      </c>
      <c r="F10">
        <f t="shared" si="3"/>
        <v>0.22251891410770491</v>
      </c>
      <c r="I10">
        <v>224.2</v>
      </c>
    </row>
    <row r="11" spans="1:9" x14ac:dyDescent="0.3">
      <c r="B11">
        <v>193.5</v>
      </c>
      <c r="C11">
        <f t="shared" si="0"/>
        <v>1.8963000000000001</v>
      </c>
      <c r="D11">
        <f t="shared" si="1"/>
        <v>1.8806200000000002</v>
      </c>
      <c r="E11">
        <f t="shared" si="2"/>
        <v>1.5679999999999916E-2</v>
      </c>
      <c r="F11">
        <f t="shared" si="3"/>
        <v>0.82687338501291541</v>
      </c>
      <c r="I11">
        <v>191.9</v>
      </c>
    </row>
    <row r="12" spans="1:9" x14ac:dyDescent="0.3">
      <c r="B12">
        <v>289.5</v>
      </c>
      <c r="C12">
        <f t="shared" si="0"/>
        <v>2.8371000000000004</v>
      </c>
      <c r="D12">
        <f t="shared" si="1"/>
        <v>2.8265160000000007</v>
      </c>
      <c r="E12">
        <f t="shared" si="2"/>
        <v>1.0583999999999705E-2</v>
      </c>
      <c r="F12">
        <f t="shared" si="3"/>
        <v>0.37305699481864241</v>
      </c>
      <c r="I12">
        <v>288.42</v>
      </c>
    </row>
    <row r="13" spans="1:9" x14ac:dyDescent="0.3">
      <c r="C13" s="7" t="s">
        <v>4</v>
      </c>
      <c r="D13" s="7"/>
      <c r="E13">
        <f>AVERAGE(E2:E12)</f>
        <v>5.0158181818181664E-3</v>
      </c>
      <c r="F13">
        <f>AVERAGE(F2:F12)</f>
        <v>0.22213631500288322</v>
      </c>
    </row>
    <row r="16" spans="1:9" x14ac:dyDescent="0.3">
      <c r="A16">
        <f>_xlfn.STDEV.S(F2:F12)</f>
        <v>0.22388418100362556</v>
      </c>
    </row>
  </sheetData>
  <mergeCells count="1">
    <mergeCell ref="C13:D1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8842A-69FC-4169-B387-E4EB623D0CB5}">
  <dimension ref="B2:E14"/>
  <sheetViews>
    <sheetView topLeftCell="A2" workbookViewId="0">
      <selection activeCell="J17" sqref="J17"/>
    </sheetView>
  </sheetViews>
  <sheetFormatPr defaultRowHeight="14.4" x14ac:dyDescent="0.3"/>
  <cols>
    <col min="2" max="2" width="7.21875" bestFit="1" customWidth="1"/>
    <col min="3" max="3" width="12" bestFit="1" customWidth="1"/>
    <col min="4" max="4" width="8.5546875" bestFit="1" customWidth="1"/>
  </cols>
  <sheetData>
    <row r="2" spans="2:5" ht="72" x14ac:dyDescent="0.3">
      <c r="B2" s="3"/>
      <c r="C2" s="3" t="s">
        <v>9</v>
      </c>
      <c r="D2" s="3" t="s">
        <v>10</v>
      </c>
      <c r="E2" s="3" t="s">
        <v>11</v>
      </c>
    </row>
    <row r="3" spans="2:5" x14ac:dyDescent="0.3">
      <c r="B3" s="3" t="s">
        <v>5</v>
      </c>
      <c r="C3" s="3">
        <v>2.4E-2</v>
      </c>
      <c r="D3" s="3">
        <v>1.1200000000000001</v>
      </c>
      <c r="E3" s="5">
        <v>24783.49</v>
      </c>
    </row>
    <row r="4" spans="2:5" x14ac:dyDescent="0.3">
      <c r="B4" s="4" t="s">
        <v>6</v>
      </c>
      <c r="C4" s="4">
        <v>5.0000000000000001E-3</v>
      </c>
      <c r="D4" s="4">
        <v>0.22</v>
      </c>
      <c r="E4" s="4">
        <v>279</v>
      </c>
    </row>
    <row r="6" spans="2:5" ht="28.8" x14ac:dyDescent="0.3">
      <c r="C6" s="2" t="s">
        <v>18</v>
      </c>
      <c r="D6" s="2"/>
    </row>
    <row r="7" spans="2:5" x14ac:dyDescent="0.3">
      <c r="B7" s="3" t="s">
        <v>5</v>
      </c>
      <c r="C7">
        <f>1*E3/(100-D3)</f>
        <v>250.64209142394824</v>
      </c>
      <c r="D7" s="6"/>
    </row>
    <row r="8" spans="2:5" x14ac:dyDescent="0.3">
      <c r="B8" s="4" t="s">
        <v>6</v>
      </c>
      <c r="C8">
        <f>1*E4/(100-D4)</f>
        <v>2.7961515333734215</v>
      </c>
      <c r="D8" s="6"/>
    </row>
    <row r="12" spans="2:5" ht="72" x14ac:dyDescent="0.3">
      <c r="C12" s="2" t="s">
        <v>20</v>
      </c>
    </row>
    <row r="13" spans="2:5" x14ac:dyDescent="0.3">
      <c r="B13" s="3" t="s">
        <v>5</v>
      </c>
      <c r="C13">
        <v>0.98</v>
      </c>
    </row>
    <row r="14" spans="2:5" x14ac:dyDescent="0.3">
      <c r="B14" s="4" t="s">
        <v>6</v>
      </c>
      <c r="C14">
        <v>0.22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Movimiento Pasco</vt:lpstr>
      <vt:lpstr>Movimiento Arduino</vt:lpstr>
      <vt:lpstr>Comparación motion</vt:lpstr>
      <vt:lpstr>Fuerza Pasco</vt:lpstr>
      <vt:lpstr>Fuerza Arduino</vt:lpstr>
      <vt:lpstr>Comparación Force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Allen Estuardo</dc:creator>
  <cp:lastModifiedBy>Allen Estuardo</cp:lastModifiedBy>
  <dcterms:created xsi:type="dcterms:W3CDTF">2024-05-28T05:22:02Z</dcterms:created>
  <dcterms:modified xsi:type="dcterms:W3CDTF">2024-05-29T19:31:54Z</dcterms:modified>
</cp:coreProperties>
</file>