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lectrical Drawing\Far-west hospital\"/>
    </mc:Choice>
  </mc:AlternateContent>
  <bookViews>
    <workbookView minimized="1" xWindow="0" yWindow="0" windowWidth="10215" windowHeight="8280"/>
  </bookViews>
  <sheets>
    <sheet name="Lux Calculation" sheetId="1" r:id="rId1"/>
    <sheet name="Load Calculation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5" i="1" l="1"/>
  <c r="M126" i="1"/>
  <c r="M127" i="1"/>
  <c r="M128" i="1"/>
  <c r="M129" i="1"/>
  <c r="M130" i="1"/>
  <c r="M131" i="1"/>
  <c r="M132" i="1"/>
  <c r="M133" i="1"/>
  <c r="M124" i="1"/>
  <c r="M123" i="1"/>
  <c r="M122" i="1"/>
  <c r="M121" i="1"/>
  <c r="M120" i="1"/>
  <c r="M119" i="1"/>
  <c r="M118" i="1"/>
  <c r="M117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80" i="1" l="1"/>
  <c r="M79" i="1" l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34" i="1" l="1"/>
  <c r="M30" i="1"/>
  <c r="M28" i="1"/>
  <c r="M32" i="1" l="1"/>
  <c r="M19" i="1"/>
  <c r="M20" i="1"/>
  <c r="M21" i="1"/>
  <c r="M22" i="1"/>
  <c r="M23" i="1"/>
  <c r="M24" i="1"/>
  <c r="M25" i="1"/>
  <c r="M26" i="1"/>
  <c r="M14" i="1"/>
  <c r="M12" i="1"/>
  <c r="M13" i="1"/>
  <c r="M10" i="1"/>
  <c r="M9" i="1"/>
  <c r="M8" i="1"/>
  <c r="M7" i="1"/>
  <c r="G41" i="4" l="1"/>
  <c r="I41" i="4" s="1"/>
  <c r="K41" i="4" s="1"/>
  <c r="Q41" i="4" s="1"/>
  <c r="G40" i="4"/>
  <c r="I40" i="4" s="1"/>
  <c r="K40" i="4" s="1"/>
  <c r="G39" i="4"/>
  <c r="I39" i="4" s="1"/>
  <c r="K39" i="4" s="1"/>
  <c r="G38" i="4"/>
  <c r="I38" i="4" s="1"/>
  <c r="K38" i="4" s="1"/>
  <c r="G37" i="4"/>
  <c r="I37" i="4" s="1"/>
  <c r="K37" i="4" s="1"/>
  <c r="G35" i="4"/>
  <c r="I35" i="4" s="1"/>
  <c r="K35" i="4" s="1"/>
  <c r="Q35" i="4" s="1"/>
  <c r="G34" i="4"/>
  <c r="I34" i="4" s="1"/>
  <c r="K34" i="4" s="1"/>
  <c r="Q34" i="4" s="1"/>
  <c r="G29" i="4"/>
  <c r="I29" i="4" s="1"/>
  <c r="K29" i="4" s="1"/>
  <c r="Q29" i="4" s="1"/>
  <c r="G28" i="4"/>
  <c r="I28" i="4" s="1"/>
  <c r="K28" i="4" s="1"/>
  <c r="G31" i="4"/>
  <c r="I31" i="4" s="1"/>
  <c r="K31" i="4" s="1"/>
  <c r="G22" i="4"/>
  <c r="I22" i="4" s="1"/>
  <c r="K22" i="4" s="1"/>
  <c r="Q22" i="4" s="1"/>
  <c r="G21" i="4"/>
  <c r="I21" i="4" s="1"/>
  <c r="K21" i="4" s="1"/>
  <c r="G24" i="4"/>
  <c r="I24" i="4" s="1"/>
  <c r="K24" i="4" s="1"/>
  <c r="G33" i="4"/>
  <c r="I33" i="4" s="1"/>
  <c r="K33" i="4" s="1"/>
  <c r="G32" i="4"/>
  <c r="I32" i="4" s="1"/>
  <c r="K32" i="4" s="1"/>
  <c r="G27" i="4"/>
  <c r="I27" i="4" s="1"/>
  <c r="K27" i="4" s="1"/>
  <c r="G26" i="4"/>
  <c r="I26" i="4" s="1"/>
  <c r="K26" i="4" s="1"/>
  <c r="G25" i="4"/>
  <c r="I25" i="4" s="1"/>
  <c r="K25" i="4" s="1"/>
  <c r="G20" i="4"/>
  <c r="I20" i="4" s="1"/>
  <c r="K20" i="4" s="1"/>
  <c r="G19" i="4"/>
  <c r="I19" i="4" s="1"/>
  <c r="K19" i="4" s="1"/>
  <c r="G18" i="4"/>
  <c r="I18" i="4" s="1"/>
  <c r="K18" i="4" s="1"/>
  <c r="G17" i="4"/>
  <c r="I17" i="4" s="1"/>
  <c r="K17" i="4" s="1"/>
  <c r="G16" i="4"/>
  <c r="I16" i="4" s="1"/>
  <c r="K16" i="4" s="1"/>
  <c r="G15" i="4"/>
  <c r="I15" i="4" s="1"/>
  <c r="K15" i="4" s="1"/>
  <c r="G7" i="4"/>
  <c r="I7" i="4" s="1"/>
  <c r="K7" i="4" s="1"/>
  <c r="G8" i="4"/>
  <c r="I8" i="4" s="1"/>
  <c r="K8" i="4" s="1"/>
  <c r="G9" i="4"/>
  <c r="I9" i="4" s="1"/>
  <c r="K9" i="4" s="1"/>
  <c r="M40" i="4" l="1"/>
  <c r="Q40" i="4"/>
  <c r="M28" i="4"/>
  <c r="Q28" i="4"/>
  <c r="M37" i="4"/>
  <c r="Q37" i="4" s="1"/>
  <c r="M21" i="4"/>
  <c r="Q21" i="4"/>
  <c r="M34" i="4"/>
  <c r="P37" i="4"/>
  <c r="M24" i="4"/>
  <c r="Q24" i="4" s="1"/>
  <c r="M31" i="4"/>
  <c r="M15" i="4"/>
  <c r="G5" i="4"/>
  <c r="I5" i="4" s="1"/>
  <c r="K5" i="4" s="1"/>
  <c r="G6" i="4"/>
  <c r="I6" i="4" s="1"/>
  <c r="K6" i="4" s="1"/>
  <c r="G10" i="4"/>
  <c r="I10" i="4" s="1"/>
  <c r="K10" i="4" s="1"/>
  <c r="G11" i="4"/>
  <c r="I11" i="4" s="1"/>
  <c r="K11" i="4" s="1"/>
  <c r="G12" i="4"/>
  <c r="I12" i="4" s="1"/>
  <c r="K12" i="4" s="1"/>
  <c r="P31" i="4" l="1"/>
  <c r="Q31" i="4"/>
  <c r="P15" i="4"/>
  <c r="N15" i="4"/>
  <c r="O15" i="4" s="1"/>
  <c r="Q15" i="4"/>
  <c r="M11" i="4"/>
  <c r="P11" i="4" s="1"/>
  <c r="P24" i="4"/>
  <c r="M5" i="4"/>
  <c r="M38" i="1"/>
  <c r="P5" i="4" l="1"/>
  <c r="N5" i="4"/>
  <c r="O5" i="4" s="1"/>
  <c r="M31" i="1"/>
  <c r="M29" i="1" l="1"/>
  <c r="I36" i="1"/>
  <c r="M37" i="1" l="1"/>
  <c r="M36" i="1"/>
  <c r="M35" i="1"/>
  <c r="M33" i="1"/>
  <c r="M4" i="1" l="1"/>
  <c r="M5" i="1"/>
  <c r="M6" i="1"/>
  <c r="M11" i="1"/>
  <c r="M15" i="1"/>
  <c r="M16" i="1"/>
  <c r="M17" i="1"/>
  <c r="M18" i="1"/>
  <c r="M27" i="1"/>
  <c r="M3" i="1"/>
</calcChain>
</file>

<file path=xl/sharedStrings.xml><?xml version="1.0" encoding="utf-8"?>
<sst xmlns="http://schemas.openxmlformats.org/spreadsheetml/2006/main" count="336" uniqueCount="179">
  <si>
    <t>LUX CALCULATION</t>
  </si>
  <si>
    <t>S.N.</t>
  </si>
  <si>
    <t>TYPES OF SPACE</t>
  </si>
  <si>
    <t>REQUIRED LUX</t>
  </si>
  <si>
    <t>TYPES OF LUMINARIES</t>
  </si>
  <si>
    <t>BULB LUMEN</t>
  </si>
  <si>
    <t>BULB WATTAGE</t>
  </si>
  <si>
    <t>N0. OF LUMINARIES</t>
  </si>
  <si>
    <t>FLOOR</t>
  </si>
  <si>
    <t xml:space="preserve">GROUND </t>
  </si>
  <si>
    <r>
      <t>µ</t>
    </r>
    <r>
      <rPr>
        <vertAlign val="subscript"/>
        <sz val="11"/>
        <color theme="1"/>
        <rFont val="Times New Roman"/>
        <family val="1"/>
      </rPr>
      <t>m</t>
    </r>
  </si>
  <si>
    <r>
      <t>µ</t>
    </r>
    <r>
      <rPr>
        <vertAlign val="subscript"/>
        <sz val="11"/>
        <color theme="1"/>
        <rFont val="Times New Roman"/>
        <family val="1"/>
      </rPr>
      <t>u</t>
    </r>
  </si>
  <si>
    <t>LENGTH (m)</t>
  </si>
  <si>
    <t>BREADTH (m)</t>
  </si>
  <si>
    <r>
      <t>AREA (m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</si>
  <si>
    <t>LCDE-09-CDL</t>
  </si>
  <si>
    <t>Apparent Power, kVA</t>
  </si>
  <si>
    <t>Apparent Power Demand,kVA</t>
  </si>
  <si>
    <t>Diversity Factor</t>
  </si>
  <si>
    <t>Apparent Power Demand, kVA</t>
  </si>
  <si>
    <t>Qty</t>
  </si>
  <si>
    <t>Wattage, W</t>
  </si>
  <si>
    <t>LED Suspended Tube light</t>
  </si>
  <si>
    <t>Factor of Max. Utilization</t>
  </si>
  <si>
    <t>P.F</t>
  </si>
  <si>
    <t>Electrical Loads</t>
  </si>
  <si>
    <t>LED Round Recess</t>
  </si>
  <si>
    <t>High Beam Light</t>
  </si>
  <si>
    <t>Exhaust Fan</t>
  </si>
  <si>
    <t>Light and Fan</t>
  </si>
  <si>
    <t>Power Socket</t>
  </si>
  <si>
    <t>Single Phase Socket Outlet</t>
  </si>
  <si>
    <t>Three Phase Socket Outlet</t>
  </si>
  <si>
    <t>Décor Light</t>
  </si>
  <si>
    <t>Total Apparent Power Demand, kVA</t>
  </si>
  <si>
    <t>Size of Main MCCB, A</t>
  </si>
  <si>
    <t>DB 1</t>
  </si>
  <si>
    <t>DB 2</t>
  </si>
  <si>
    <t>DB 3</t>
  </si>
  <si>
    <t>DB 4</t>
  </si>
  <si>
    <t>MAIN EXHIBITION HALL</t>
  </si>
  <si>
    <t>Size of DBs MCCB,A</t>
  </si>
  <si>
    <t>Current Rating -light,1 ph and 3 ph resp.</t>
  </si>
  <si>
    <t>Spot Light</t>
  </si>
  <si>
    <t>Foyer</t>
  </si>
  <si>
    <t>Register</t>
  </si>
  <si>
    <t>Restroom 1</t>
  </si>
  <si>
    <t>Restroom 2</t>
  </si>
  <si>
    <t>Utility</t>
  </si>
  <si>
    <t>OPD</t>
  </si>
  <si>
    <t>Toilet</t>
  </si>
  <si>
    <t>Pedriatric Play Room</t>
  </si>
  <si>
    <t>Pedriatric OPD</t>
  </si>
  <si>
    <t>Gynae OPD</t>
  </si>
  <si>
    <t>OPD 7</t>
  </si>
  <si>
    <t>Janitor</t>
  </si>
  <si>
    <t>OPD 6</t>
  </si>
  <si>
    <t>Reception</t>
  </si>
  <si>
    <t>OPD 5</t>
  </si>
  <si>
    <t>Female Toilet</t>
  </si>
  <si>
    <t>https://www.alibaba.com/product-detail/LED-cloud-panel-40W-48W-ultra_62451658295.html?spm=a2700.7724857.main07.87.73461bff62ZJqC&amp;fbclid=IwAR0w3RdNkR-FvGRpIRP5zyfwPlYpio3ILWOMOMwE_XWn_tJuOk3RTx3scoE</t>
  </si>
  <si>
    <t>Wheel Chair W/C</t>
  </si>
  <si>
    <t>Male Toilet</t>
  </si>
  <si>
    <t>OPD 1</t>
  </si>
  <si>
    <t>OPD 2</t>
  </si>
  <si>
    <t>OPD 3</t>
  </si>
  <si>
    <t>OPD 4</t>
  </si>
  <si>
    <t>CT-Scan</t>
  </si>
  <si>
    <t>Operator Room</t>
  </si>
  <si>
    <t>Report Dispatch</t>
  </si>
  <si>
    <t>ECHO/ECG</t>
  </si>
  <si>
    <t>Holter</t>
  </si>
  <si>
    <t>USG</t>
  </si>
  <si>
    <t xml:space="preserve">UPS Technical </t>
  </si>
  <si>
    <t>X - Ray</t>
  </si>
  <si>
    <t>Dark Room</t>
  </si>
  <si>
    <t>OPD 13</t>
  </si>
  <si>
    <t>OPD 14</t>
  </si>
  <si>
    <t>OPD 15</t>
  </si>
  <si>
    <t xml:space="preserve">Electrical Room </t>
  </si>
  <si>
    <t>Enquiry</t>
  </si>
  <si>
    <t>Physiotherapy</t>
  </si>
  <si>
    <t>Pharmacy</t>
  </si>
  <si>
    <t>Philebotomy</t>
  </si>
  <si>
    <t>Report Sample</t>
  </si>
  <si>
    <t>Chief Pathologist</t>
  </si>
  <si>
    <t>Hematology</t>
  </si>
  <si>
    <t>Histo-pathology</t>
  </si>
  <si>
    <t>Bio chemistry</t>
  </si>
  <si>
    <t>Serology</t>
  </si>
  <si>
    <t>Virology</t>
  </si>
  <si>
    <t>Micro Biology</t>
  </si>
  <si>
    <t>Intake and Sort</t>
  </si>
  <si>
    <t>Issue</t>
  </si>
  <si>
    <t>Wash</t>
  </si>
  <si>
    <t>Store</t>
  </si>
  <si>
    <t>Sterlize</t>
  </si>
  <si>
    <t>Drying/Pack</t>
  </si>
  <si>
    <t>Restroom</t>
  </si>
  <si>
    <t>Sluice</t>
  </si>
  <si>
    <t>Blood Bank</t>
  </si>
  <si>
    <t>X-Ray</t>
  </si>
  <si>
    <t>Doctors OPD</t>
  </si>
  <si>
    <t>Paramedics</t>
  </si>
  <si>
    <t>Paramedics Restroom</t>
  </si>
  <si>
    <t>Police Room</t>
  </si>
  <si>
    <t>Medical Legal Case</t>
  </si>
  <si>
    <t>Emergency Ward</t>
  </si>
  <si>
    <t>Isolation</t>
  </si>
  <si>
    <t>Mini ICU</t>
  </si>
  <si>
    <t>Minor OT</t>
  </si>
  <si>
    <t xml:space="preserve">Duty Doctor Room </t>
  </si>
  <si>
    <t xml:space="preserve">Pantry </t>
  </si>
  <si>
    <t xml:space="preserve">Nurse Restroom </t>
  </si>
  <si>
    <t>Dressing /Plaster</t>
  </si>
  <si>
    <t>Dots Clinic</t>
  </si>
  <si>
    <t>LCTLRN-40-CDL(1X4)</t>
  </si>
  <si>
    <t>Radiologist</t>
  </si>
  <si>
    <t>Immunization</t>
  </si>
  <si>
    <t>LHEWEJP6PW1W020</t>
  </si>
  <si>
    <t>LSDE-06-CDL</t>
  </si>
  <si>
    <t>LHEWEJP6PW1W015</t>
  </si>
  <si>
    <t>LHECDIL7PP1W036</t>
  </si>
  <si>
    <t>OPD Entrance Corrider</t>
  </si>
  <si>
    <t>Courtyard Corrider</t>
  </si>
  <si>
    <t>INR 3255</t>
  </si>
  <si>
    <t>LHECDIL7PP1W036 (2x2)</t>
  </si>
  <si>
    <t>FRIST</t>
  </si>
  <si>
    <t>Delivery Room</t>
  </si>
  <si>
    <t>Baby Bathing+Breast Feeding</t>
  </si>
  <si>
    <t>LHEWEIP7PW1W030(4x1)</t>
  </si>
  <si>
    <t>Emergency Corrider</t>
  </si>
  <si>
    <t>Gynae Ward</t>
  </si>
  <si>
    <t>Pediatric Ward</t>
  </si>
  <si>
    <t>Male Medical Ward</t>
  </si>
  <si>
    <t>Female Medical Ward</t>
  </si>
  <si>
    <t>Post Operative Ward</t>
  </si>
  <si>
    <t xml:space="preserve">Change Room </t>
  </si>
  <si>
    <t xml:space="preserve">Duty Station </t>
  </si>
  <si>
    <t>Orthopedic Ward</t>
  </si>
  <si>
    <t>Female Surgery Ward</t>
  </si>
  <si>
    <t>Male Surgery Ward</t>
  </si>
  <si>
    <t xml:space="preserve">Treatment Room </t>
  </si>
  <si>
    <t>Nurse Duty Station</t>
  </si>
  <si>
    <t xml:space="preserve">Checking Room + Doctor Room </t>
  </si>
  <si>
    <t>Cabin 1</t>
  </si>
  <si>
    <t>Cabin 2</t>
  </si>
  <si>
    <t>Recovery</t>
  </si>
  <si>
    <t>Anesthesia</t>
  </si>
  <si>
    <t>Sterile Corridor</t>
  </si>
  <si>
    <t>Sterile Store</t>
  </si>
  <si>
    <t>Medical Store</t>
  </si>
  <si>
    <t xml:space="preserve">OT Doctor Restroom </t>
  </si>
  <si>
    <t>Ward Doctor Rest room</t>
  </si>
  <si>
    <t xml:space="preserve">Red Zone </t>
  </si>
  <si>
    <t xml:space="preserve">OT Reception </t>
  </si>
  <si>
    <t>Nurse Station and Periphery</t>
  </si>
  <si>
    <t>NICU *</t>
  </si>
  <si>
    <t>PICU *</t>
  </si>
  <si>
    <t>ICU *</t>
  </si>
  <si>
    <t>OT 1 **</t>
  </si>
  <si>
    <t>OT 2 **</t>
  </si>
  <si>
    <t>OT 3 **</t>
  </si>
  <si>
    <t>TOP</t>
  </si>
  <si>
    <t>Library</t>
  </si>
  <si>
    <t xml:space="preserve">IT Room </t>
  </si>
  <si>
    <t>General Ward 1,2</t>
  </si>
  <si>
    <t>General Ward 3</t>
  </si>
  <si>
    <t>General Ward 4</t>
  </si>
  <si>
    <t>Account</t>
  </si>
  <si>
    <t xml:space="preserve">Administration </t>
  </si>
  <si>
    <t>Auditorium Hall</t>
  </si>
  <si>
    <t xml:space="preserve">Meeting Hall </t>
  </si>
  <si>
    <t>Director office</t>
  </si>
  <si>
    <t xml:space="preserve">Deputy Director Office </t>
  </si>
  <si>
    <t xml:space="preserve">Waiting Space </t>
  </si>
  <si>
    <t xml:space="preserve">Reception </t>
  </si>
  <si>
    <t xml:space="preserve">Store </t>
  </si>
  <si>
    <t>Staff Canteen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</si>
</sst>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1" fillId="0" borderId="5" xfId="0" applyFont="1" applyBorder="1" applyAlignment="1"/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/>
    <xf numFmtId="0" fontId="1" fillId="0" borderId="0" xfId="0" applyFont="1" applyBorder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wrapText="1"/>
    </xf>
    <xf numFmtId="0" fontId="1" fillId="0" borderId="10" xfId="0" applyFont="1" applyBorder="1"/>
    <xf numFmtId="0" fontId="1" fillId="0" borderId="11" xfId="0" applyFont="1" applyBorder="1"/>
    <xf numFmtId="0" fontId="0" fillId="0" borderId="11" xfId="0" applyBorder="1"/>
    <xf numFmtId="0" fontId="1" fillId="0" borderId="12" xfId="0" applyFont="1" applyBorder="1"/>
    <xf numFmtId="0" fontId="5" fillId="0" borderId="0" xfId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6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libaba.com/product-detail/LED-cloud-panel-40W-48W-ultra_62451658295.html?spm=a2700.7724857.main07.87.73461bff62ZJqC&amp;fbclid=IwAR0w3RdNkR-FvGRpIRP5zyfwPlYpio3ILWOMOMwE_XWn_tJuOk3RTx3sco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tabSelected="1" topLeftCell="A97" zoomScale="70" zoomScaleNormal="70" workbookViewId="0">
      <selection activeCell="J69" sqref="J69"/>
    </sheetView>
  </sheetViews>
  <sheetFormatPr defaultRowHeight="15" x14ac:dyDescent="0.25"/>
  <cols>
    <col min="1" max="1" width="10.140625" customWidth="1"/>
    <col min="2" max="2" width="4.42578125" customWidth="1"/>
    <col min="3" max="3" width="25.42578125" customWidth="1"/>
    <col min="4" max="4" width="12.5703125" hidden="1" customWidth="1"/>
    <col min="5" max="5" width="12" hidden="1" customWidth="1"/>
    <col min="6" max="6" width="10.140625" customWidth="1"/>
    <col min="7" max="7" width="10" customWidth="1"/>
    <col min="8" max="8" width="25.28515625" customWidth="1"/>
    <col min="9" max="9" width="9" customWidth="1"/>
    <col min="10" max="10" width="5.85546875" customWidth="1"/>
    <col min="11" max="12" width="5.28515625" customWidth="1"/>
    <col min="13" max="13" width="15.5703125" customWidth="1"/>
    <col min="14" max="14" width="11.140625" customWidth="1"/>
  </cols>
  <sheetData>
    <row r="1" spans="1:17" ht="40.5" customHeight="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1"/>
      <c r="O1" s="1"/>
    </row>
    <row r="2" spans="1:17" ht="30" customHeight="1" x14ac:dyDescent="0.25">
      <c r="A2" s="2" t="s">
        <v>8</v>
      </c>
      <c r="B2" s="2" t="s">
        <v>1</v>
      </c>
      <c r="C2" s="2" t="s">
        <v>2</v>
      </c>
      <c r="D2" s="4" t="s">
        <v>12</v>
      </c>
      <c r="E2" s="4" t="s">
        <v>13</v>
      </c>
      <c r="F2" s="4" t="s">
        <v>14</v>
      </c>
      <c r="G2" s="4" t="s">
        <v>3</v>
      </c>
      <c r="H2" s="4" t="s">
        <v>4</v>
      </c>
      <c r="I2" s="4" t="s">
        <v>5</v>
      </c>
      <c r="J2" s="4" t="s">
        <v>6</v>
      </c>
      <c r="K2" s="2" t="s">
        <v>10</v>
      </c>
      <c r="L2" s="2" t="s">
        <v>11</v>
      </c>
      <c r="M2" s="4" t="s">
        <v>7</v>
      </c>
      <c r="N2" s="2"/>
      <c r="O2" s="2"/>
    </row>
    <row r="3" spans="1:17" x14ac:dyDescent="0.25">
      <c r="A3" s="1" t="s">
        <v>9</v>
      </c>
      <c r="B3" s="1">
        <v>1</v>
      </c>
      <c r="C3" s="1" t="s">
        <v>44</v>
      </c>
      <c r="D3" s="3">
        <v>11.77</v>
      </c>
      <c r="E3" s="3">
        <v>6.04</v>
      </c>
      <c r="F3" s="3">
        <v>64</v>
      </c>
      <c r="G3" s="3">
        <v>150</v>
      </c>
      <c r="H3" s="1" t="s">
        <v>116</v>
      </c>
      <c r="I3" s="1">
        <v>3800</v>
      </c>
      <c r="J3" s="1">
        <v>40</v>
      </c>
      <c r="K3" s="1">
        <v>0.8</v>
      </c>
      <c r="L3" s="1">
        <v>0.8</v>
      </c>
      <c r="M3" s="1">
        <f t="shared" ref="M3:M11" si="0">(G3*F3)/(I3*K3*L3)</f>
        <v>3.9473684210526314</v>
      </c>
      <c r="N3" s="1"/>
      <c r="O3" s="42" t="s">
        <v>60</v>
      </c>
    </row>
    <row r="4" spans="1:17" x14ac:dyDescent="0.25">
      <c r="A4" s="1"/>
      <c r="B4" s="1">
        <v>2</v>
      </c>
      <c r="C4" s="1" t="s">
        <v>45</v>
      </c>
      <c r="D4" s="3">
        <v>5.9749999999999996</v>
      </c>
      <c r="E4" s="3">
        <v>6.04</v>
      </c>
      <c r="F4" s="3">
        <v>14.7</v>
      </c>
      <c r="G4" s="3">
        <v>200</v>
      </c>
      <c r="H4" s="1" t="s">
        <v>119</v>
      </c>
      <c r="I4" s="1">
        <v>2000</v>
      </c>
      <c r="J4" s="1">
        <v>20</v>
      </c>
      <c r="K4" s="1">
        <v>0.8</v>
      </c>
      <c r="L4" s="1">
        <v>0.8</v>
      </c>
      <c r="M4" s="1">
        <f t="shared" si="0"/>
        <v>2.296875</v>
      </c>
      <c r="N4" s="1"/>
      <c r="O4" s="1"/>
    </row>
    <row r="5" spans="1:17" x14ac:dyDescent="0.25">
      <c r="A5" s="1"/>
      <c r="B5" s="1">
        <v>3</v>
      </c>
      <c r="C5" s="1" t="s">
        <v>46</v>
      </c>
      <c r="D5" s="3">
        <v>10.77</v>
      </c>
      <c r="E5" s="3">
        <v>6.04</v>
      </c>
      <c r="F5" s="3">
        <v>11.7</v>
      </c>
      <c r="G5" s="3">
        <v>100</v>
      </c>
      <c r="H5" s="1" t="s">
        <v>120</v>
      </c>
      <c r="I5" s="1">
        <v>600</v>
      </c>
      <c r="J5" s="1">
        <v>6</v>
      </c>
      <c r="K5" s="1">
        <v>0.8</v>
      </c>
      <c r="L5" s="1">
        <v>0.8</v>
      </c>
      <c r="M5" s="1">
        <f t="shared" si="0"/>
        <v>3.046875</v>
      </c>
      <c r="N5" s="1"/>
      <c r="O5" s="1"/>
    </row>
    <row r="6" spans="1:17" x14ac:dyDescent="0.25">
      <c r="A6" s="1"/>
      <c r="B6" s="1">
        <v>4</v>
      </c>
      <c r="C6" s="1" t="s">
        <v>47</v>
      </c>
      <c r="D6" s="3">
        <v>5.75</v>
      </c>
      <c r="E6" s="3">
        <v>5.9</v>
      </c>
      <c r="F6" s="3">
        <v>11</v>
      </c>
      <c r="G6" s="3">
        <v>100</v>
      </c>
      <c r="H6" s="1" t="s">
        <v>120</v>
      </c>
      <c r="I6" s="1">
        <v>600</v>
      </c>
      <c r="J6" s="1">
        <v>6</v>
      </c>
      <c r="K6" s="1">
        <v>0.8</v>
      </c>
      <c r="L6" s="1">
        <v>0.8</v>
      </c>
      <c r="M6" s="1">
        <f t="shared" si="0"/>
        <v>2.8645833333333335</v>
      </c>
      <c r="N6" s="1"/>
      <c r="O6" s="1"/>
    </row>
    <row r="7" spans="1:17" x14ac:dyDescent="0.25">
      <c r="A7" s="1"/>
      <c r="B7" s="1">
        <v>5</v>
      </c>
      <c r="C7" s="1" t="s">
        <v>48</v>
      </c>
      <c r="D7" s="11"/>
      <c r="E7" s="11"/>
      <c r="F7" s="11">
        <v>5.86</v>
      </c>
      <c r="G7" s="11">
        <v>100</v>
      </c>
      <c r="H7" s="1" t="s">
        <v>120</v>
      </c>
      <c r="I7" s="1">
        <v>600</v>
      </c>
      <c r="J7" s="1">
        <v>6</v>
      </c>
      <c r="K7" s="1">
        <v>0.8</v>
      </c>
      <c r="L7" s="1">
        <v>0.8</v>
      </c>
      <c r="M7" s="1">
        <f t="shared" si="0"/>
        <v>1.5260416666666667</v>
      </c>
      <c r="N7" s="1"/>
      <c r="O7" s="1"/>
    </row>
    <row r="8" spans="1:17" x14ac:dyDescent="0.25">
      <c r="A8" s="1"/>
      <c r="B8" s="1">
        <v>6</v>
      </c>
      <c r="C8" s="1" t="s">
        <v>49</v>
      </c>
      <c r="D8" s="11"/>
      <c r="E8" s="11"/>
      <c r="F8" s="11">
        <v>18.600000000000001</v>
      </c>
      <c r="G8" s="11">
        <v>200</v>
      </c>
      <c r="H8" s="1" t="s">
        <v>121</v>
      </c>
      <c r="I8" s="1">
        <v>1500</v>
      </c>
      <c r="J8" s="1">
        <v>15</v>
      </c>
      <c r="K8" s="1">
        <v>0.8</v>
      </c>
      <c r="L8" s="1">
        <v>0.8</v>
      </c>
      <c r="M8" s="1">
        <f t="shared" si="0"/>
        <v>3.8750000000000004</v>
      </c>
      <c r="N8" s="1"/>
      <c r="O8" s="1"/>
    </row>
    <row r="9" spans="1:17" x14ac:dyDescent="0.25">
      <c r="A9" s="1"/>
      <c r="B9" s="1">
        <v>7</v>
      </c>
      <c r="C9" s="1" t="s">
        <v>50</v>
      </c>
      <c r="D9" s="11"/>
      <c r="E9" s="11"/>
      <c r="F9" s="11">
        <v>11.5</v>
      </c>
      <c r="G9" s="11">
        <v>100</v>
      </c>
      <c r="H9" s="1" t="s">
        <v>120</v>
      </c>
      <c r="I9" s="1">
        <v>600</v>
      </c>
      <c r="J9" s="1">
        <v>6</v>
      </c>
      <c r="K9" s="1">
        <v>0.8</v>
      </c>
      <c r="L9" s="1">
        <v>0.8</v>
      </c>
      <c r="M9" s="1">
        <f t="shared" si="0"/>
        <v>2.9947916666666665</v>
      </c>
      <c r="N9" s="1"/>
      <c r="O9" s="1" t="s">
        <v>122</v>
      </c>
      <c r="Q9" t="s">
        <v>125</v>
      </c>
    </row>
    <row r="10" spans="1:17" x14ac:dyDescent="0.25">
      <c r="A10" s="1"/>
      <c r="B10" s="1">
        <v>8</v>
      </c>
      <c r="C10" s="1" t="s">
        <v>51</v>
      </c>
      <c r="D10" s="3"/>
      <c r="E10" s="3"/>
      <c r="F10" s="3">
        <v>25</v>
      </c>
      <c r="G10" s="3">
        <v>150</v>
      </c>
      <c r="H10" s="1" t="s">
        <v>121</v>
      </c>
      <c r="I10" s="1">
        <v>1500</v>
      </c>
      <c r="J10" s="1">
        <v>15</v>
      </c>
      <c r="K10" s="1">
        <v>0.8</v>
      </c>
      <c r="L10" s="1">
        <v>0.8</v>
      </c>
      <c r="M10" s="1">
        <f t="shared" si="0"/>
        <v>3.90625</v>
      </c>
      <c r="N10" s="1"/>
      <c r="O10" s="1"/>
    </row>
    <row r="11" spans="1:17" x14ac:dyDescent="0.25">
      <c r="A11" s="1"/>
      <c r="B11" s="1">
        <v>9</v>
      </c>
      <c r="C11" s="1" t="s">
        <v>52</v>
      </c>
      <c r="D11" s="3">
        <v>28.64</v>
      </c>
      <c r="E11" s="3">
        <v>12.04</v>
      </c>
      <c r="F11" s="3">
        <v>16.75</v>
      </c>
      <c r="G11" s="3">
        <v>200</v>
      </c>
      <c r="H11" s="1" t="s">
        <v>121</v>
      </c>
      <c r="I11" s="1">
        <v>1500</v>
      </c>
      <c r="J11" s="1">
        <v>15</v>
      </c>
      <c r="K11" s="1">
        <v>0.8</v>
      </c>
      <c r="L11" s="1">
        <v>0.8</v>
      </c>
      <c r="M11" s="1">
        <f t="shared" si="0"/>
        <v>3.4895833333333335</v>
      </c>
      <c r="N11" s="1"/>
      <c r="O11" s="1"/>
    </row>
    <row r="12" spans="1:17" x14ac:dyDescent="0.25">
      <c r="A12" s="1"/>
      <c r="B12" s="1">
        <v>10</v>
      </c>
      <c r="C12" s="1" t="s">
        <v>53</v>
      </c>
      <c r="D12" s="3">
        <v>5.077</v>
      </c>
      <c r="E12" s="3">
        <v>4.0170000000000003</v>
      </c>
      <c r="F12" s="3">
        <v>49.6</v>
      </c>
      <c r="G12" s="11">
        <v>200</v>
      </c>
      <c r="H12" s="1" t="s">
        <v>121</v>
      </c>
      <c r="I12" s="1">
        <v>1500</v>
      </c>
      <c r="J12" s="1">
        <v>15</v>
      </c>
      <c r="K12" s="1">
        <v>0.8</v>
      </c>
      <c r="L12" s="1">
        <v>0.8</v>
      </c>
      <c r="M12" s="1">
        <f t="shared" ref="M12:M14" si="1">(G12*F12)/(I12*K12*L12)</f>
        <v>10.333333333333334</v>
      </c>
      <c r="N12" s="1"/>
      <c r="O12" s="1"/>
    </row>
    <row r="13" spans="1:17" x14ac:dyDescent="0.25">
      <c r="A13" s="1"/>
      <c r="B13" s="1">
        <v>11</v>
      </c>
      <c r="C13" s="1" t="s">
        <v>54</v>
      </c>
      <c r="D13" s="3">
        <v>5.75</v>
      </c>
      <c r="E13" s="3">
        <v>5.9</v>
      </c>
      <c r="F13" s="3">
        <v>18.899999999999999</v>
      </c>
      <c r="G13" s="11">
        <v>200</v>
      </c>
      <c r="H13" s="1" t="s">
        <v>121</v>
      </c>
      <c r="I13" s="1">
        <v>1500</v>
      </c>
      <c r="J13" s="1">
        <v>15</v>
      </c>
      <c r="K13" s="1">
        <v>0.8</v>
      </c>
      <c r="L13" s="1">
        <v>0.8</v>
      </c>
      <c r="M13" s="1">
        <f t="shared" si="1"/>
        <v>3.9374999999999996</v>
      </c>
      <c r="N13" s="1"/>
      <c r="O13" s="1"/>
    </row>
    <row r="14" spans="1:17" x14ac:dyDescent="0.25">
      <c r="A14" s="1"/>
      <c r="B14" s="1">
        <v>12</v>
      </c>
      <c r="C14" s="1" t="s">
        <v>50</v>
      </c>
      <c r="D14" s="3"/>
      <c r="E14" s="3"/>
      <c r="F14" s="3">
        <v>5.2</v>
      </c>
      <c r="G14" s="11">
        <v>100</v>
      </c>
      <c r="H14" s="1" t="s">
        <v>120</v>
      </c>
      <c r="I14" s="1">
        <v>600</v>
      </c>
      <c r="J14" s="1">
        <v>6</v>
      </c>
      <c r="K14" s="1">
        <v>0.8</v>
      </c>
      <c r="L14" s="1">
        <v>0.8</v>
      </c>
      <c r="M14" s="1">
        <f t="shared" si="1"/>
        <v>1.3541666666666667</v>
      </c>
      <c r="N14" s="1"/>
      <c r="O14" s="1"/>
    </row>
    <row r="15" spans="1:17" x14ac:dyDescent="0.25">
      <c r="A15" s="1"/>
      <c r="B15" s="1">
        <v>13</v>
      </c>
      <c r="C15" s="1" t="s">
        <v>55</v>
      </c>
      <c r="D15" s="3">
        <v>9.11</v>
      </c>
      <c r="E15" s="3">
        <v>5.77</v>
      </c>
      <c r="F15" s="3">
        <v>2.27</v>
      </c>
      <c r="G15" s="3">
        <v>150</v>
      </c>
      <c r="H15" s="1" t="s">
        <v>120</v>
      </c>
      <c r="I15" s="1">
        <v>600</v>
      </c>
      <c r="J15" s="1">
        <v>6</v>
      </c>
      <c r="K15" s="1">
        <v>0.8</v>
      </c>
      <c r="L15" s="1">
        <v>0.8</v>
      </c>
      <c r="M15" s="1">
        <f>(G15*F15)/(I15*K15*L15)</f>
        <v>0.88671875</v>
      </c>
      <c r="N15" s="1"/>
      <c r="O15" s="1"/>
    </row>
    <row r="16" spans="1:17" x14ac:dyDescent="0.25">
      <c r="A16" s="1"/>
      <c r="B16" s="1">
        <v>14</v>
      </c>
      <c r="C16" s="1" t="s">
        <v>56</v>
      </c>
      <c r="D16" s="3">
        <v>9.11</v>
      </c>
      <c r="E16" s="3">
        <v>6.04</v>
      </c>
      <c r="F16" s="3">
        <v>12.86</v>
      </c>
      <c r="G16" s="11">
        <v>200</v>
      </c>
      <c r="H16" s="1" t="s">
        <v>121</v>
      </c>
      <c r="I16" s="1">
        <v>1500</v>
      </c>
      <c r="J16" s="1">
        <v>15</v>
      </c>
      <c r="K16" s="1">
        <v>0.8</v>
      </c>
      <c r="L16" s="1">
        <v>0.8</v>
      </c>
      <c r="M16" s="1">
        <f>(G16*F16)/(I16*K16*L16)</f>
        <v>2.6791666666666667</v>
      </c>
      <c r="N16" s="1"/>
      <c r="O16" s="1"/>
    </row>
    <row r="17" spans="1:15" x14ac:dyDescent="0.25">
      <c r="A17" s="1"/>
      <c r="B17" s="1">
        <v>15</v>
      </c>
      <c r="C17" s="1" t="s">
        <v>57</v>
      </c>
      <c r="D17" s="3">
        <v>6.54</v>
      </c>
      <c r="E17" s="3">
        <v>6.04</v>
      </c>
      <c r="F17" s="3">
        <v>7.68</v>
      </c>
      <c r="G17" s="11">
        <v>200</v>
      </c>
      <c r="H17" s="1" t="s">
        <v>121</v>
      </c>
      <c r="I17" s="1">
        <v>1500</v>
      </c>
      <c r="J17" s="1">
        <v>15</v>
      </c>
      <c r="K17" s="1">
        <v>0.8</v>
      </c>
      <c r="L17" s="1">
        <v>0.8</v>
      </c>
      <c r="M17" s="1">
        <f>(G17*F17)/(I17*K17*L17)</f>
        <v>1.6</v>
      </c>
      <c r="N17" s="1"/>
      <c r="O17" s="1"/>
    </row>
    <row r="18" spans="1:15" x14ac:dyDescent="0.25">
      <c r="A18" s="1"/>
      <c r="B18" s="1">
        <v>16</v>
      </c>
      <c r="C18" s="1" t="s">
        <v>58</v>
      </c>
      <c r="D18" s="3">
        <v>6.54</v>
      </c>
      <c r="E18" s="3">
        <v>5.77</v>
      </c>
      <c r="F18" s="3">
        <v>13.8</v>
      </c>
      <c r="G18" s="11">
        <v>250</v>
      </c>
      <c r="H18" s="1" t="s">
        <v>121</v>
      </c>
      <c r="I18" s="1">
        <v>1500</v>
      </c>
      <c r="J18" s="1">
        <v>15</v>
      </c>
      <c r="K18" s="1">
        <v>0.8</v>
      </c>
      <c r="L18" s="1">
        <v>0.8</v>
      </c>
      <c r="M18" s="1">
        <f>(G18*F18)/(I18*K18*L18)</f>
        <v>3.59375</v>
      </c>
      <c r="N18" s="1"/>
      <c r="O18" s="1"/>
    </row>
    <row r="19" spans="1:15" x14ac:dyDescent="0.25">
      <c r="A19" s="1"/>
      <c r="B19" s="1">
        <v>17</v>
      </c>
      <c r="C19" s="1" t="s">
        <v>59</v>
      </c>
      <c r="D19" s="3">
        <v>8.3000000000000007</v>
      </c>
      <c r="E19" s="3">
        <v>5.77</v>
      </c>
      <c r="F19" s="3">
        <v>23.4</v>
      </c>
      <c r="G19" s="11">
        <v>100</v>
      </c>
      <c r="H19" s="1" t="s">
        <v>120</v>
      </c>
      <c r="I19" s="1">
        <v>600</v>
      </c>
      <c r="J19" s="1">
        <v>6</v>
      </c>
      <c r="K19" s="1">
        <v>0.8</v>
      </c>
      <c r="L19" s="1">
        <v>0.8</v>
      </c>
      <c r="M19" s="1">
        <f t="shared" ref="M19:M26" si="2">(G19*F19)/(I19*K19*L19)</f>
        <v>6.09375</v>
      </c>
      <c r="N19" s="1"/>
      <c r="O19" s="1"/>
    </row>
    <row r="20" spans="1:15" x14ac:dyDescent="0.25">
      <c r="A20" s="1"/>
      <c r="B20" s="1">
        <v>18</v>
      </c>
      <c r="C20" s="1" t="s">
        <v>61</v>
      </c>
      <c r="D20" s="3">
        <v>8.3000000000000007</v>
      </c>
      <c r="E20" s="3">
        <v>6.04</v>
      </c>
      <c r="F20" s="3">
        <v>3.3</v>
      </c>
      <c r="G20" s="11">
        <v>100</v>
      </c>
      <c r="H20" s="1" t="s">
        <v>120</v>
      </c>
      <c r="I20" s="1">
        <v>600</v>
      </c>
      <c r="J20" s="1">
        <v>6</v>
      </c>
      <c r="K20" s="1">
        <v>0.8</v>
      </c>
      <c r="L20" s="1">
        <v>0.8</v>
      </c>
      <c r="M20" s="1">
        <f t="shared" si="2"/>
        <v>0.859375</v>
      </c>
      <c r="N20" s="1"/>
      <c r="O20" s="1"/>
    </row>
    <row r="21" spans="1:15" x14ac:dyDescent="0.25">
      <c r="A21" s="1"/>
      <c r="B21" s="1">
        <v>19</v>
      </c>
      <c r="C21" s="1" t="s">
        <v>62</v>
      </c>
      <c r="D21" s="3">
        <v>5.77</v>
      </c>
      <c r="E21" s="3">
        <v>4.17</v>
      </c>
      <c r="F21" s="3">
        <v>23.4</v>
      </c>
      <c r="G21" s="11">
        <v>100</v>
      </c>
      <c r="H21" s="1" t="s">
        <v>120</v>
      </c>
      <c r="I21" s="1">
        <v>600</v>
      </c>
      <c r="J21" s="1">
        <v>6</v>
      </c>
      <c r="K21" s="1">
        <v>0.8</v>
      </c>
      <c r="L21" s="1">
        <v>0.8</v>
      </c>
      <c r="M21" s="1">
        <f t="shared" si="2"/>
        <v>6.09375</v>
      </c>
      <c r="N21" s="1"/>
      <c r="O21" s="1"/>
    </row>
    <row r="22" spans="1:15" x14ac:dyDescent="0.25">
      <c r="A22" s="1"/>
      <c r="B22" s="1">
        <v>20</v>
      </c>
      <c r="C22" s="1" t="s">
        <v>57</v>
      </c>
      <c r="D22" s="3">
        <v>5.75</v>
      </c>
      <c r="E22" s="3">
        <v>5.9</v>
      </c>
      <c r="F22" s="3">
        <v>8.16</v>
      </c>
      <c r="G22" s="11">
        <v>200</v>
      </c>
      <c r="H22" s="1" t="s">
        <v>121</v>
      </c>
      <c r="I22" s="1">
        <v>1500</v>
      </c>
      <c r="J22" s="1">
        <v>15</v>
      </c>
      <c r="K22" s="1">
        <v>0.8</v>
      </c>
      <c r="L22" s="1">
        <v>0.8</v>
      </c>
      <c r="M22" s="1">
        <f t="shared" si="2"/>
        <v>1.7</v>
      </c>
      <c r="N22" s="1"/>
      <c r="O22" s="1"/>
    </row>
    <row r="23" spans="1:15" x14ac:dyDescent="0.25">
      <c r="A23" s="1"/>
      <c r="B23" s="1">
        <v>21</v>
      </c>
      <c r="C23" s="1" t="s">
        <v>63</v>
      </c>
      <c r="D23" s="3"/>
      <c r="E23" s="3"/>
      <c r="F23" s="3">
        <v>11.98</v>
      </c>
      <c r="G23" s="11">
        <v>200</v>
      </c>
      <c r="H23" s="1" t="s">
        <v>121</v>
      </c>
      <c r="I23" s="1">
        <v>1500</v>
      </c>
      <c r="J23" s="1">
        <v>15</v>
      </c>
      <c r="K23" s="1">
        <v>0.8</v>
      </c>
      <c r="L23" s="1">
        <v>0.8</v>
      </c>
      <c r="M23" s="1">
        <f t="shared" si="2"/>
        <v>2.4958333333333331</v>
      </c>
      <c r="N23" s="1"/>
      <c r="O23" s="1"/>
    </row>
    <row r="24" spans="1:15" x14ac:dyDescent="0.25">
      <c r="A24" s="1"/>
      <c r="B24" s="1">
        <v>22</v>
      </c>
      <c r="C24" s="1" t="s">
        <v>64</v>
      </c>
      <c r="D24" s="3">
        <v>6.9850000000000003</v>
      </c>
      <c r="E24" s="3">
        <v>4.1449999999999996</v>
      </c>
      <c r="F24" s="3">
        <v>12.38</v>
      </c>
      <c r="G24" s="11">
        <v>200</v>
      </c>
      <c r="H24" s="1" t="s">
        <v>121</v>
      </c>
      <c r="I24" s="1">
        <v>1500</v>
      </c>
      <c r="J24" s="1">
        <v>15</v>
      </c>
      <c r="K24" s="1">
        <v>0.8</v>
      </c>
      <c r="L24" s="1">
        <v>0.8</v>
      </c>
      <c r="M24" s="1">
        <f t="shared" si="2"/>
        <v>2.5791666666666666</v>
      </c>
      <c r="N24" s="1"/>
      <c r="O24" s="1"/>
    </row>
    <row r="25" spans="1:15" x14ac:dyDescent="0.25">
      <c r="A25" s="1"/>
      <c r="B25" s="1">
        <v>23</v>
      </c>
      <c r="C25" s="1" t="s">
        <v>65</v>
      </c>
      <c r="D25" s="3">
        <v>5.4749999999999996</v>
      </c>
      <c r="E25" s="3">
        <v>4.1449999999999996</v>
      </c>
      <c r="F25" s="3">
        <v>12.36</v>
      </c>
      <c r="G25" s="11">
        <v>200</v>
      </c>
      <c r="H25" s="1" t="s">
        <v>121</v>
      </c>
      <c r="I25" s="1">
        <v>1500</v>
      </c>
      <c r="J25" s="1">
        <v>15</v>
      </c>
      <c r="K25" s="1">
        <v>0.8</v>
      </c>
      <c r="L25" s="1">
        <v>0.8</v>
      </c>
      <c r="M25" s="1">
        <f t="shared" si="2"/>
        <v>2.5750000000000002</v>
      </c>
      <c r="N25" s="1"/>
      <c r="O25" s="1"/>
    </row>
    <row r="26" spans="1:15" x14ac:dyDescent="0.25">
      <c r="A26" s="1"/>
      <c r="B26" s="1">
        <v>24</v>
      </c>
      <c r="C26" s="1" t="s">
        <v>66</v>
      </c>
      <c r="D26" s="3">
        <v>11.145</v>
      </c>
      <c r="E26" s="3">
        <v>6.04</v>
      </c>
      <c r="F26" s="3">
        <v>12.49</v>
      </c>
      <c r="G26" s="11">
        <v>200</v>
      </c>
      <c r="H26" s="1" t="s">
        <v>121</v>
      </c>
      <c r="I26" s="1">
        <v>1500</v>
      </c>
      <c r="J26" s="1">
        <v>15</v>
      </c>
      <c r="K26" s="1">
        <v>0.8</v>
      </c>
      <c r="L26" s="1">
        <v>0.8</v>
      </c>
      <c r="M26" s="1">
        <f t="shared" si="2"/>
        <v>2.6020833333333333</v>
      </c>
      <c r="N26" s="1"/>
      <c r="O26" s="1"/>
    </row>
    <row r="27" spans="1:15" x14ac:dyDescent="0.25">
      <c r="A27" s="1"/>
      <c r="B27" s="1">
        <v>25</v>
      </c>
      <c r="C27" s="1" t="s">
        <v>67</v>
      </c>
      <c r="D27" s="3">
        <v>3.77</v>
      </c>
      <c r="E27" s="3">
        <v>6.02</v>
      </c>
      <c r="F27" s="3">
        <v>33.15</v>
      </c>
      <c r="G27" s="11">
        <v>200</v>
      </c>
      <c r="H27" s="1" t="s">
        <v>121</v>
      </c>
      <c r="I27" s="1">
        <v>1500</v>
      </c>
      <c r="J27" s="1">
        <v>15</v>
      </c>
      <c r="K27" s="1">
        <v>0.8</v>
      </c>
      <c r="L27" s="1">
        <v>0.8</v>
      </c>
      <c r="M27" s="1">
        <f t="shared" ref="M27:M38" si="3">(G27*F27)/(I27*K27*L27)</f>
        <v>6.90625</v>
      </c>
      <c r="N27" s="1"/>
      <c r="O27" s="1"/>
    </row>
    <row r="28" spans="1:15" x14ac:dyDescent="0.25">
      <c r="A28" s="1"/>
      <c r="B28" s="1">
        <v>26</v>
      </c>
      <c r="C28" s="1" t="s">
        <v>68</v>
      </c>
      <c r="D28" s="3"/>
      <c r="E28" s="3"/>
      <c r="F28" s="3">
        <v>9.6</v>
      </c>
      <c r="G28" s="11">
        <v>150</v>
      </c>
      <c r="H28" s="1" t="s">
        <v>120</v>
      </c>
      <c r="I28" s="1">
        <v>600</v>
      </c>
      <c r="J28" s="1">
        <v>6</v>
      </c>
      <c r="K28" s="1">
        <v>0.8</v>
      </c>
      <c r="L28" s="1">
        <v>0.8</v>
      </c>
      <c r="M28" s="1">
        <f t="shared" si="3"/>
        <v>3.75</v>
      </c>
      <c r="N28" s="1"/>
      <c r="O28" s="1"/>
    </row>
    <row r="29" spans="1:15" x14ac:dyDescent="0.25">
      <c r="A29" s="1"/>
      <c r="B29" s="1">
        <v>27</v>
      </c>
      <c r="C29" s="1" t="s">
        <v>69</v>
      </c>
      <c r="D29" s="3">
        <v>11.725</v>
      </c>
      <c r="E29" s="3">
        <v>4</v>
      </c>
      <c r="F29" s="3">
        <v>9.66</v>
      </c>
      <c r="G29" s="11">
        <v>200</v>
      </c>
      <c r="H29" s="1" t="s">
        <v>121</v>
      </c>
      <c r="I29" s="1">
        <v>1500</v>
      </c>
      <c r="J29" s="1">
        <v>15</v>
      </c>
      <c r="K29" s="1">
        <v>0.8</v>
      </c>
      <c r="L29" s="1">
        <v>0.8</v>
      </c>
      <c r="M29" s="1">
        <f t="shared" si="3"/>
        <v>2.0125000000000002</v>
      </c>
      <c r="N29" s="1"/>
      <c r="O29" s="1"/>
    </row>
    <row r="30" spans="1:15" x14ac:dyDescent="0.25">
      <c r="A30" s="1"/>
      <c r="B30" s="1">
        <v>28</v>
      </c>
      <c r="C30" s="1" t="s">
        <v>117</v>
      </c>
      <c r="D30" s="11"/>
      <c r="E30" s="11"/>
      <c r="F30" s="11">
        <v>7.78</v>
      </c>
      <c r="G30" s="11">
        <v>200</v>
      </c>
      <c r="H30" s="1" t="s">
        <v>121</v>
      </c>
      <c r="I30" s="1">
        <v>1500</v>
      </c>
      <c r="J30" s="1">
        <v>15</v>
      </c>
      <c r="K30" s="1">
        <v>0.8</v>
      </c>
      <c r="L30" s="1">
        <v>0.8</v>
      </c>
      <c r="M30" s="1">
        <f t="shared" si="3"/>
        <v>1.6208333333333333</v>
      </c>
      <c r="N30" s="1"/>
      <c r="O30" s="1"/>
    </row>
    <row r="31" spans="1:15" x14ac:dyDescent="0.25">
      <c r="B31" s="1">
        <v>28</v>
      </c>
      <c r="C31" s="1" t="s">
        <v>70</v>
      </c>
      <c r="D31" s="7">
        <v>39</v>
      </c>
      <c r="E31" s="7">
        <v>10</v>
      </c>
      <c r="F31" s="7">
        <v>12.4</v>
      </c>
      <c r="G31" s="11">
        <v>200</v>
      </c>
      <c r="H31" s="1" t="s">
        <v>121</v>
      </c>
      <c r="I31" s="1">
        <v>1500</v>
      </c>
      <c r="J31" s="1">
        <v>15</v>
      </c>
      <c r="K31" s="1">
        <v>0.8</v>
      </c>
      <c r="L31" s="1">
        <v>0.8</v>
      </c>
      <c r="M31" s="1">
        <f t="shared" si="3"/>
        <v>2.5833333333333335</v>
      </c>
      <c r="N31" s="1"/>
      <c r="O31" s="1"/>
    </row>
    <row r="32" spans="1:15" x14ac:dyDescent="0.25">
      <c r="A32" s="1"/>
      <c r="B32" s="1">
        <v>29</v>
      </c>
      <c r="C32" s="1" t="s">
        <v>71</v>
      </c>
      <c r="D32" s="1"/>
      <c r="E32" s="1"/>
      <c r="F32" s="3">
        <v>16.47</v>
      </c>
      <c r="G32" s="11">
        <v>200</v>
      </c>
      <c r="H32" s="1" t="s">
        <v>121</v>
      </c>
      <c r="I32" s="1">
        <v>1500</v>
      </c>
      <c r="J32" s="1">
        <v>15</v>
      </c>
      <c r="K32" s="1">
        <v>0.8</v>
      </c>
      <c r="L32" s="1">
        <v>0.8</v>
      </c>
      <c r="M32" s="1">
        <f t="shared" si="3"/>
        <v>3.4312499999999999</v>
      </c>
      <c r="N32" s="1"/>
      <c r="O32" s="1"/>
    </row>
    <row r="33" spans="1:15" x14ac:dyDescent="0.25">
      <c r="A33" s="1"/>
      <c r="B33" s="1">
        <v>30</v>
      </c>
      <c r="C33" s="1" t="s">
        <v>72</v>
      </c>
      <c r="D33" s="3">
        <v>18</v>
      </c>
      <c r="E33" s="3">
        <v>6</v>
      </c>
      <c r="F33" s="3">
        <v>12.3</v>
      </c>
      <c r="G33" s="11">
        <v>200</v>
      </c>
      <c r="H33" s="1" t="s">
        <v>121</v>
      </c>
      <c r="I33" s="1">
        <v>1500</v>
      </c>
      <c r="J33" s="1">
        <v>15</v>
      </c>
      <c r="K33" s="1">
        <v>0.8</v>
      </c>
      <c r="L33" s="1">
        <v>0.8</v>
      </c>
      <c r="M33" s="1">
        <f t="shared" si="3"/>
        <v>2.5625</v>
      </c>
      <c r="N33" s="1"/>
      <c r="O33" s="1"/>
    </row>
    <row r="34" spans="1:15" x14ac:dyDescent="0.25">
      <c r="A34" s="1"/>
      <c r="B34" s="1">
        <v>31</v>
      </c>
      <c r="C34" s="1" t="s">
        <v>73</v>
      </c>
      <c r="D34" s="3"/>
      <c r="E34" s="3"/>
      <c r="F34" s="3">
        <v>8.4</v>
      </c>
      <c r="G34" s="11">
        <v>150</v>
      </c>
      <c r="H34" s="1" t="s">
        <v>120</v>
      </c>
      <c r="I34" s="1">
        <v>600</v>
      </c>
      <c r="J34" s="1">
        <v>6</v>
      </c>
      <c r="K34" s="1">
        <v>0.8</v>
      </c>
      <c r="L34" s="1">
        <v>0.8</v>
      </c>
      <c r="M34" s="1">
        <f t="shared" si="3"/>
        <v>3.28125</v>
      </c>
      <c r="N34" s="1"/>
      <c r="O34" s="1"/>
    </row>
    <row r="35" spans="1:15" x14ac:dyDescent="0.25">
      <c r="A35" s="1"/>
      <c r="B35" s="1">
        <v>32</v>
      </c>
      <c r="C35" s="1" t="s">
        <v>74</v>
      </c>
      <c r="D35" s="3">
        <v>9</v>
      </c>
      <c r="E35" s="3">
        <v>6</v>
      </c>
      <c r="F35" s="3">
        <v>20</v>
      </c>
      <c r="G35" s="11">
        <v>150</v>
      </c>
      <c r="H35" s="1" t="s">
        <v>120</v>
      </c>
      <c r="I35" s="1">
        <v>600</v>
      </c>
      <c r="J35" s="1">
        <v>6</v>
      </c>
      <c r="K35" s="1">
        <v>0.8</v>
      </c>
      <c r="L35" s="1">
        <v>0.8</v>
      </c>
      <c r="M35" s="1">
        <f t="shared" si="3"/>
        <v>7.8125</v>
      </c>
      <c r="N35" s="1"/>
      <c r="O35" s="1"/>
    </row>
    <row r="36" spans="1:15" x14ac:dyDescent="0.25">
      <c r="A36" s="1"/>
      <c r="B36" s="1">
        <v>33</v>
      </c>
      <c r="C36" s="1" t="s">
        <v>75</v>
      </c>
      <c r="D36" s="3">
        <v>8.75</v>
      </c>
      <c r="E36" s="3">
        <v>3.625</v>
      </c>
      <c r="F36" s="3">
        <v>4.2</v>
      </c>
      <c r="G36" s="3"/>
      <c r="H36" s="1" t="s">
        <v>15</v>
      </c>
      <c r="I36" s="1" t="e">
        <f>(#REF!*J36)</f>
        <v>#REF!</v>
      </c>
      <c r="J36" s="1">
        <v>9</v>
      </c>
      <c r="K36" s="1">
        <v>0.8</v>
      </c>
      <c r="L36" s="1">
        <v>0.8</v>
      </c>
      <c r="M36" s="1" t="e">
        <f t="shared" si="3"/>
        <v>#REF!</v>
      </c>
      <c r="N36" s="1"/>
      <c r="O36" s="1"/>
    </row>
    <row r="37" spans="1:15" x14ac:dyDescent="0.25">
      <c r="B37" s="1">
        <v>34</v>
      </c>
      <c r="C37" s="1" t="s">
        <v>76</v>
      </c>
      <c r="D37" s="3">
        <v>13.27</v>
      </c>
      <c r="E37" s="3">
        <v>2.25</v>
      </c>
      <c r="F37" s="3">
        <v>12.01</v>
      </c>
      <c r="G37" s="11">
        <v>200</v>
      </c>
      <c r="H37" s="1" t="s">
        <v>121</v>
      </c>
      <c r="I37" s="1">
        <v>1500</v>
      </c>
      <c r="J37" s="1">
        <v>15</v>
      </c>
      <c r="K37" s="1">
        <v>0.8</v>
      </c>
      <c r="L37" s="1">
        <v>0.8</v>
      </c>
      <c r="M37" s="1">
        <f t="shared" si="3"/>
        <v>2.5020833333333332</v>
      </c>
    </row>
    <row r="38" spans="1:15" x14ac:dyDescent="0.25">
      <c r="B38" s="1">
        <v>35</v>
      </c>
      <c r="C38" s="1" t="s">
        <v>77</v>
      </c>
      <c r="D38" s="11">
        <v>16.5</v>
      </c>
      <c r="E38" s="11">
        <v>5.4</v>
      </c>
      <c r="F38" s="11">
        <v>12.05</v>
      </c>
      <c r="G38" s="11">
        <v>200</v>
      </c>
      <c r="H38" s="1" t="s">
        <v>121</v>
      </c>
      <c r="I38" s="1">
        <v>1500</v>
      </c>
      <c r="J38" s="1">
        <v>15</v>
      </c>
      <c r="K38" s="1">
        <v>0.8</v>
      </c>
      <c r="L38" s="1">
        <v>0.8</v>
      </c>
      <c r="M38" s="1">
        <f t="shared" si="3"/>
        <v>2.5104166666666665</v>
      </c>
    </row>
    <row r="39" spans="1:15" x14ac:dyDescent="0.25">
      <c r="B39" s="1">
        <v>36</v>
      </c>
      <c r="C39" s="1" t="s">
        <v>78</v>
      </c>
      <c r="F39" s="11">
        <v>12</v>
      </c>
      <c r="G39" s="11">
        <v>200</v>
      </c>
      <c r="H39" s="1" t="s">
        <v>121</v>
      </c>
      <c r="I39" s="1">
        <v>1500</v>
      </c>
      <c r="J39" s="1">
        <v>15</v>
      </c>
      <c r="K39" s="1">
        <v>0.8</v>
      </c>
      <c r="L39" s="1">
        <v>0.8</v>
      </c>
      <c r="M39" s="1">
        <f t="shared" ref="M39:M102" si="4">(G39*F39)/(I39*K39*L39)</f>
        <v>2.5</v>
      </c>
    </row>
    <row r="40" spans="1:15" x14ac:dyDescent="0.25">
      <c r="B40" s="1">
        <v>37</v>
      </c>
      <c r="C40" s="1" t="s">
        <v>79</v>
      </c>
      <c r="D40" s="11">
        <v>94</v>
      </c>
      <c r="E40" s="11">
        <v>59</v>
      </c>
      <c r="F40" s="11">
        <v>5.8</v>
      </c>
      <c r="G40" s="11">
        <v>150</v>
      </c>
      <c r="H40" s="1" t="s">
        <v>121</v>
      </c>
      <c r="I40" s="1">
        <v>1500</v>
      </c>
      <c r="J40" s="1">
        <v>15</v>
      </c>
      <c r="K40" s="1">
        <v>0.8</v>
      </c>
      <c r="L40" s="1">
        <v>0.8</v>
      </c>
      <c r="M40" s="1">
        <f t="shared" si="4"/>
        <v>0.90625</v>
      </c>
    </row>
    <row r="41" spans="1:15" x14ac:dyDescent="0.25">
      <c r="B41" s="1">
        <v>38</v>
      </c>
      <c r="C41" s="1" t="s">
        <v>80</v>
      </c>
      <c r="F41" s="11">
        <v>12.4</v>
      </c>
      <c r="G41" s="11">
        <v>150</v>
      </c>
      <c r="H41" s="1" t="s">
        <v>116</v>
      </c>
      <c r="I41" s="1">
        <v>3800</v>
      </c>
      <c r="J41" s="1">
        <v>40</v>
      </c>
      <c r="K41" s="1">
        <v>0.8</v>
      </c>
      <c r="L41" s="1">
        <v>0.8</v>
      </c>
      <c r="M41" s="1">
        <f t="shared" si="4"/>
        <v>0.76480263157894735</v>
      </c>
    </row>
    <row r="42" spans="1:15" x14ac:dyDescent="0.25">
      <c r="B42" s="1">
        <v>39</v>
      </c>
      <c r="C42" s="1" t="s">
        <v>81</v>
      </c>
      <c r="F42" s="11">
        <v>12.86</v>
      </c>
      <c r="G42" s="11">
        <v>200</v>
      </c>
      <c r="H42" s="1" t="s">
        <v>121</v>
      </c>
      <c r="I42" s="1">
        <v>1500</v>
      </c>
      <c r="J42" s="1">
        <v>15</v>
      </c>
      <c r="K42" s="1">
        <v>0.8</v>
      </c>
      <c r="L42" s="1">
        <v>0.8</v>
      </c>
      <c r="M42" s="1">
        <f t="shared" si="4"/>
        <v>2.6791666666666667</v>
      </c>
    </row>
    <row r="43" spans="1:15" x14ac:dyDescent="0.25">
      <c r="B43" s="1">
        <v>40</v>
      </c>
      <c r="C43" s="1" t="s">
        <v>118</v>
      </c>
      <c r="F43" s="11">
        <v>12.86</v>
      </c>
      <c r="G43" s="11">
        <v>200</v>
      </c>
      <c r="H43" s="1" t="s">
        <v>121</v>
      </c>
      <c r="I43" s="1">
        <v>1500</v>
      </c>
      <c r="J43" s="1">
        <v>15</v>
      </c>
      <c r="K43" s="1">
        <v>0.8</v>
      </c>
      <c r="L43" s="1">
        <v>0.8</v>
      </c>
      <c r="M43" s="1">
        <f t="shared" si="4"/>
        <v>2.6791666666666667</v>
      </c>
    </row>
    <row r="44" spans="1:15" x14ac:dyDescent="0.25">
      <c r="B44" s="1">
        <v>41</v>
      </c>
      <c r="C44" s="1" t="s">
        <v>82</v>
      </c>
      <c r="F44" s="11">
        <v>30</v>
      </c>
      <c r="G44" s="11">
        <v>300</v>
      </c>
      <c r="H44" s="1" t="s">
        <v>126</v>
      </c>
      <c r="I44" s="1">
        <v>3600</v>
      </c>
      <c r="J44" s="1">
        <v>36</v>
      </c>
      <c r="K44" s="1">
        <v>0.8</v>
      </c>
      <c r="L44" s="1">
        <v>0.8</v>
      </c>
      <c r="M44" s="1">
        <f t="shared" si="4"/>
        <v>3.90625</v>
      </c>
    </row>
    <row r="45" spans="1:15" x14ac:dyDescent="0.25">
      <c r="B45" s="1">
        <v>42</v>
      </c>
      <c r="C45" s="1" t="s">
        <v>83</v>
      </c>
      <c r="F45" s="11">
        <v>6.2</v>
      </c>
      <c r="G45" s="11">
        <v>300</v>
      </c>
      <c r="H45" s="1" t="s">
        <v>121</v>
      </c>
      <c r="I45" s="1">
        <v>1500</v>
      </c>
      <c r="J45" s="1">
        <v>15</v>
      </c>
      <c r="K45" s="1">
        <v>0.8</v>
      </c>
      <c r="L45" s="1">
        <v>0.8</v>
      </c>
      <c r="M45" s="1">
        <f t="shared" si="4"/>
        <v>1.9375</v>
      </c>
    </row>
    <row r="46" spans="1:15" x14ac:dyDescent="0.25">
      <c r="B46" s="1">
        <v>43</v>
      </c>
      <c r="C46" s="1" t="s">
        <v>84</v>
      </c>
      <c r="F46" s="11">
        <v>10.5</v>
      </c>
      <c r="G46" s="11">
        <v>250</v>
      </c>
      <c r="H46" s="1" t="s">
        <v>121</v>
      </c>
      <c r="I46" s="1">
        <v>1500</v>
      </c>
      <c r="J46" s="1">
        <v>15</v>
      </c>
      <c r="K46" s="1">
        <v>0.8</v>
      </c>
      <c r="L46" s="1">
        <v>0.8</v>
      </c>
      <c r="M46" s="1">
        <f t="shared" si="4"/>
        <v>2.734375</v>
      </c>
    </row>
    <row r="47" spans="1:15" x14ac:dyDescent="0.25">
      <c r="B47" s="1">
        <v>44</v>
      </c>
      <c r="C47" s="1" t="s">
        <v>85</v>
      </c>
      <c r="F47" s="11">
        <v>8.5</v>
      </c>
      <c r="G47" s="11">
        <v>300</v>
      </c>
      <c r="H47" s="1" t="s">
        <v>121</v>
      </c>
      <c r="I47" s="1">
        <v>1500</v>
      </c>
      <c r="J47" s="1">
        <v>15</v>
      </c>
      <c r="K47" s="1">
        <v>0.8</v>
      </c>
      <c r="L47" s="1">
        <v>0.8</v>
      </c>
      <c r="M47" s="1">
        <f t="shared" si="4"/>
        <v>2.65625</v>
      </c>
    </row>
    <row r="48" spans="1:15" x14ac:dyDescent="0.25">
      <c r="B48" s="1">
        <v>45</v>
      </c>
      <c r="C48" s="1" t="s">
        <v>86</v>
      </c>
      <c r="F48" s="11">
        <v>8.5</v>
      </c>
      <c r="G48" s="11">
        <v>300</v>
      </c>
      <c r="H48" s="1" t="s">
        <v>121</v>
      </c>
      <c r="I48" s="1">
        <v>1500</v>
      </c>
      <c r="J48" s="1">
        <v>15</v>
      </c>
      <c r="K48" s="1">
        <v>0.8</v>
      </c>
      <c r="L48" s="1">
        <v>0.8</v>
      </c>
      <c r="M48" s="1">
        <f t="shared" si="4"/>
        <v>2.65625</v>
      </c>
    </row>
    <row r="49" spans="2:13" x14ac:dyDescent="0.25">
      <c r="B49" s="1">
        <v>46</v>
      </c>
      <c r="C49" s="1" t="s">
        <v>87</v>
      </c>
      <c r="F49" s="11">
        <v>8.5</v>
      </c>
      <c r="G49" s="11">
        <v>300</v>
      </c>
      <c r="H49" s="1" t="s">
        <v>121</v>
      </c>
      <c r="I49" s="1">
        <v>1500</v>
      </c>
      <c r="J49" s="1">
        <v>15</v>
      </c>
      <c r="K49" s="1">
        <v>0.8</v>
      </c>
      <c r="L49" s="1">
        <v>0.8</v>
      </c>
      <c r="M49" s="1">
        <f t="shared" si="4"/>
        <v>2.65625</v>
      </c>
    </row>
    <row r="50" spans="2:13" x14ac:dyDescent="0.25">
      <c r="B50" s="1">
        <v>47</v>
      </c>
      <c r="C50" s="1" t="s">
        <v>88</v>
      </c>
      <c r="F50" s="11">
        <v>35.94</v>
      </c>
      <c r="G50" s="11">
        <v>300</v>
      </c>
      <c r="H50" s="1" t="s">
        <v>126</v>
      </c>
      <c r="I50" s="1">
        <v>3600</v>
      </c>
      <c r="J50" s="1">
        <v>36</v>
      </c>
      <c r="K50" s="1">
        <v>0.8</v>
      </c>
      <c r="L50" s="1">
        <v>0.8</v>
      </c>
      <c r="M50" s="1">
        <f t="shared" si="4"/>
        <v>4.6796875</v>
      </c>
    </row>
    <row r="51" spans="2:13" x14ac:dyDescent="0.25">
      <c r="B51" s="1">
        <v>48</v>
      </c>
      <c r="C51" s="1" t="s">
        <v>89</v>
      </c>
      <c r="F51" s="11">
        <v>6.3360000000000003</v>
      </c>
      <c r="G51" s="11">
        <v>300</v>
      </c>
      <c r="H51" s="1" t="s">
        <v>121</v>
      </c>
      <c r="I51" s="1">
        <v>1500</v>
      </c>
      <c r="J51" s="1">
        <v>15</v>
      </c>
      <c r="K51" s="1">
        <v>0.8</v>
      </c>
      <c r="L51" s="1">
        <v>0.8</v>
      </c>
      <c r="M51" s="1">
        <f t="shared" si="4"/>
        <v>1.9800000000000002</v>
      </c>
    </row>
    <row r="52" spans="2:13" x14ac:dyDescent="0.25">
      <c r="B52" s="1">
        <v>49</v>
      </c>
      <c r="C52" s="1" t="s">
        <v>90</v>
      </c>
      <c r="F52" s="11">
        <v>6.33</v>
      </c>
      <c r="G52" s="11">
        <v>300</v>
      </c>
      <c r="H52" s="1" t="s">
        <v>121</v>
      </c>
      <c r="I52" s="1">
        <v>1500</v>
      </c>
      <c r="J52" s="1">
        <v>15</v>
      </c>
      <c r="K52" s="1">
        <v>0.8</v>
      </c>
      <c r="L52" s="1">
        <v>0.8</v>
      </c>
      <c r="M52" s="1">
        <f t="shared" si="4"/>
        <v>1.9781249999999999</v>
      </c>
    </row>
    <row r="53" spans="2:13" x14ac:dyDescent="0.25">
      <c r="B53" s="1">
        <v>50</v>
      </c>
      <c r="C53" s="1" t="s">
        <v>91</v>
      </c>
      <c r="F53" s="11">
        <v>13.09</v>
      </c>
      <c r="G53" s="11">
        <v>300</v>
      </c>
      <c r="H53" s="1" t="s">
        <v>126</v>
      </c>
      <c r="I53" s="1">
        <v>3600</v>
      </c>
      <c r="J53" s="1">
        <v>36</v>
      </c>
      <c r="K53" s="1">
        <v>0.8</v>
      </c>
      <c r="L53" s="1">
        <v>0.8</v>
      </c>
      <c r="M53" s="1">
        <f t="shared" si="4"/>
        <v>1.7044270833333333</v>
      </c>
    </row>
    <row r="54" spans="2:13" x14ac:dyDescent="0.25">
      <c r="B54" s="1">
        <v>51</v>
      </c>
      <c r="C54" s="1" t="s">
        <v>92</v>
      </c>
      <c r="F54" s="11">
        <v>10.9</v>
      </c>
      <c r="G54" s="11">
        <v>200</v>
      </c>
      <c r="H54" s="1" t="s">
        <v>121</v>
      </c>
      <c r="I54" s="1">
        <v>1500</v>
      </c>
      <c r="J54" s="1">
        <v>15</v>
      </c>
      <c r="K54" s="1">
        <v>0.8</v>
      </c>
      <c r="L54" s="1">
        <v>0.8</v>
      </c>
      <c r="M54" s="1">
        <f t="shared" si="4"/>
        <v>2.2708333333333335</v>
      </c>
    </row>
    <row r="55" spans="2:13" x14ac:dyDescent="0.25">
      <c r="B55" s="1">
        <v>52</v>
      </c>
      <c r="C55" s="1" t="s">
        <v>93</v>
      </c>
      <c r="F55" s="11">
        <v>10.9</v>
      </c>
      <c r="G55" s="11">
        <v>200</v>
      </c>
      <c r="H55" s="1" t="s">
        <v>121</v>
      </c>
      <c r="I55" s="1">
        <v>1500</v>
      </c>
      <c r="J55" s="1">
        <v>15</v>
      </c>
      <c r="K55" s="1">
        <v>0.8</v>
      </c>
      <c r="L55" s="1">
        <v>0.8</v>
      </c>
      <c r="M55" s="1">
        <f t="shared" si="4"/>
        <v>2.2708333333333335</v>
      </c>
    </row>
    <row r="56" spans="2:13" x14ac:dyDescent="0.25">
      <c r="B56" s="1">
        <v>53</v>
      </c>
      <c r="C56" s="1" t="s">
        <v>94</v>
      </c>
      <c r="F56" s="11">
        <v>13.4</v>
      </c>
      <c r="G56" s="11">
        <v>200</v>
      </c>
      <c r="H56" s="1" t="s">
        <v>121</v>
      </c>
      <c r="I56" s="1">
        <v>1500</v>
      </c>
      <c r="J56" s="1">
        <v>15</v>
      </c>
      <c r="K56" s="1">
        <v>0.8</v>
      </c>
      <c r="L56" s="1">
        <v>0.8</v>
      </c>
      <c r="M56" s="1">
        <f t="shared" si="4"/>
        <v>2.7916666666666665</v>
      </c>
    </row>
    <row r="57" spans="2:13" x14ac:dyDescent="0.25">
      <c r="B57" s="1">
        <v>54</v>
      </c>
      <c r="C57" s="1" t="s">
        <v>95</v>
      </c>
      <c r="F57" s="11">
        <v>16.600000000000001</v>
      </c>
      <c r="G57" s="11">
        <v>200</v>
      </c>
      <c r="H57" s="1" t="s">
        <v>121</v>
      </c>
      <c r="I57" s="1">
        <v>1500</v>
      </c>
      <c r="J57" s="1">
        <v>15</v>
      </c>
      <c r="K57" s="1">
        <v>0.8</v>
      </c>
      <c r="L57" s="1">
        <v>0.8</v>
      </c>
      <c r="M57" s="1">
        <f t="shared" si="4"/>
        <v>3.4583333333333339</v>
      </c>
    </row>
    <row r="58" spans="2:13" x14ac:dyDescent="0.25">
      <c r="B58" s="1">
        <v>55</v>
      </c>
      <c r="C58" s="1" t="s">
        <v>96</v>
      </c>
      <c r="F58" s="11">
        <v>13.12</v>
      </c>
      <c r="G58" s="11">
        <v>300</v>
      </c>
      <c r="H58" s="1" t="s">
        <v>121</v>
      </c>
      <c r="I58" s="1">
        <v>1500</v>
      </c>
      <c r="J58" s="1">
        <v>15</v>
      </c>
      <c r="K58" s="1">
        <v>0.8</v>
      </c>
      <c r="L58" s="1">
        <v>0.8</v>
      </c>
      <c r="M58" s="1">
        <f t="shared" si="4"/>
        <v>4.0999999999999996</v>
      </c>
    </row>
    <row r="59" spans="2:13" x14ac:dyDescent="0.25">
      <c r="B59" s="1">
        <v>57</v>
      </c>
      <c r="C59" s="1" t="s">
        <v>97</v>
      </c>
      <c r="F59" s="11">
        <v>18</v>
      </c>
      <c r="G59" s="11">
        <v>250</v>
      </c>
      <c r="H59" s="1" t="s">
        <v>121</v>
      </c>
      <c r="I59" s="1">
        <v>1500</v>
      </c>
      <c r="J59" s="1">
        <v>15</v>
      </c>
      <c r="K59" s="1">
        <v>0.8</v>
      </c>
      <c r="L59" s="1">
        <v>0.8</v>
      </c>
      <c r="M59" s="1">
        <f t="shared" si="4"/>
        <v>4.6875</v>
      </c>
    </row>
    <row r="60" spans="2:13" x14ac:dyDescent="0.25">
      <c r="B60" s="1">
        <v>58</v>
      </c>
      <c r="C60" s="1" t="s">
        <v>98</v>
      </c>
      <c r="F60" s="11">
        <v>20.6</v>
      </c>
      <c r="G60" s="11">
        <v>200</v>
      </c>
      <c r="H60" s="1" t="s">
        <v>126</v>
      </c>
      <c r="I60" s="1">
        <v>3600</v>
      </c>
      <c r="J60" s="1">
        <v>36</v>
      </c>
      <c r="K60" s="1">
        <v>0.8</v>
      </c>
      <c r="L60" s="1">
        <v>0.8</v>
      </c>
      <c r="M60" s="1">
        <f t="shared" si="4"/>
        <v>1.7881944444444444</v>
      </c>
    </row>
    <row r="61" spans="2:13" x14ac:dyDescent="0.25">
      <c r="B61" s="1">
        <v>59</v>
      </c>
      <c r="C61" s="1" t="s">
        <v>99</v>
      </c>
      <c r="F61" s="11">
        <v>9</v>
      </c>
      <c r="G61" s="11">
        <v>200</v>
      </c>
      <c r="H61" s="1" t="s">
        <v>121</v>
      </c>
      <c r="I61" s="1">
        <v>1500</v>
      </c>
      <c r="J61" s="1">
        <v>15</v>
      </c>
      <c r="K61" s="1">
        <v>0.8</v>
      </c>
      <c r="L61" s="1">
        <v>0.8</v>
      </c>
      <c r="M61" s="1">
        <f t="shared" si="4"/>
        <v>1.875</v>
      </c>
    </row>
    <row r="62" spans="2:13" x14ac:dyDescent="0.25">
      <c r="B62" s="1">
        <v>60</v>
      </c>
      <c r="C62" s="1" t="s">
        <v>100</v>
      </c>
      <c r="F62" s="11">
        <v>19.399999999999999</v>
      </c>
      <c r="G62" s="11">
        <v>300</v>
      </c>
      <c r="H62" s="1" t="s">
        <v>126</v>
      </c>
      <c r="I62" s="1">
        <v>3600</v>
      </c>
      <c r="J62" s="1">
        <v>36</v>
      </c>
      <c r="K62" s="1">
        <v>0.8</v>
      </c>
      <c r="L62" s="1">
        <v>0.8</v>
      </c>
      <c r="M62" s="1">
        <f t="shared" si="4"/>
        <v>2.5260416666666665</v>
      </c>
    </row>
    <row r="63" spans="2:13" x14ac:dyDescent="0.25">
      <c r="B63" s="1">
        <v>61</v>
      </c>
      <c r="C63" s="1" t="s">
        <v>101</v>
      </c>
      <c r="F63" s="11">
        <v>19</v>
      </c>
      <c r="G63" s="11">
        <v>150</v>
      </c>
      <c r="H63" s="1" t="s">
        <v>120</v>
      </c>
      <c r="I63" s="1">
        <v>600</v>
      </c>
      <c r="J63" s="1">
        <v>6</v>
      </c>
      <c r="K63" s="1">
        <v>0.8</v>
      </c>
      <c r="L63" s="1">
        <v>0.8</v>
      </c>
      <c r="M63" s="1">
        <f t="shared" si="4"/>
        <v>7.421875</v>
      </c>
    </row>
    <row r="64" spans="2:13" x14ac:dyDescent="0.25">
      <c r="B64" s="1">
        <v>62</v>
      </c>
      <c r="C64" s="1" t="s">
        <v>102</v>
      </c>
      <c r="F64" s="11">
        <v>19.13</v>
      </c>
      <c r="G64" s="11">
        <v>200</v>
      </c>
      <c r="H64" s="1" t="s">
        <v>126</v>
      </c>
      <c r="I64" s="1">
        <v>3600</v>
      </c>
      <c r="J64" s="1">
        <v>36</v>
      </c>
      <c r="K64" s="1">
        <v>0.8</v>
      </c>
      <c r="L64" s="1">
        <v>0.8</v>
      </c>
      <c r="M64" s="1">
        <f t="shared" si="4"/>
        <v>1.6605902777777777</v>
      </c>
    </row>
    <row r="65" spans="2:13" x14ac:dyDescent="0.25">
      <c r="B65" s="1">
        <v>63</v>
      </c>
      <c r="C65" s="1" t="s">
        <v>103</v>
      </c>
      <c r="F65" s="11">
        <v>15.66</v>
      </c>
      <c r="G65" s="11">
        <v>200</v>
      </c>
      <c r="H65" s="1" t="s">
        <v>121</v>
      </c>
      <c r="I65" s="1">
        <v>1500</v>
      </c>
      <c r="J65" s="1">
        <v>15</v>
      </c>
      <c r="K65" s="1">
        <v>0.8</v>
      </c>
      <c r="L65" s="1">
        <v>0.8</v>
      </c>
      <c r="M65" s="1">
        <f t="shared" si="4"/>
        <v>3.2625000000000002</v>
      </c>
    </row>
    <row r="66" spans="2:13" x14ac:dyDescent="0.25">
      <c r="B66" s="1">
        <v>64</v>
      </c>
      <c r="C66" s="1" t="s">
        <v>104</v>
      </c>
      <c r="F66" s="11">
        <v>19</v>
      </c>
      <c r="G66" s="11">
        <v>100</v>
      </c>
      <c r="H66" s="1" t="s">
        <v>121</v>
      </c>
      <c r="I66" s="1">
        <v>1500</v>
      </c>
      <c r="J66" s="1">
        <v>15</v>
      </c>
      <c r="K66" s="1">
        <v>0.8</v>
      </c>
      <c r="L66" s="1">
        <v>0.8</v>
      </c>
      <c r="M66" s="1">
        <f t="shared" si="4"/>
        <v>1.9791666666666667</v>
      </c>
    </row>
    <row r="67" spans="2:13" x14ac:dyDescent="0.25">
      <c r="B67" s="1">
        <v>65</v>
      </c>
      <c r="C67" s="1" t="s">
        <v>105</v>
      </c>
      <c r="F67" s="11">
        <v>19</v>
      </c>
      <c r="G67" s="11">
        <v>150</v>
      </c>
      <c r="H67" s="1" t="s">
        <v>121</v>
      </c>
      <c r="I67" s="1">
        <v>1500</v>
      </c>
      <c r="J67" s="1">
        <v>15</v>
      </c>
      <c r="K67" s="1">
        <v>0.8</v>
      </c>
      <c r="L67" s="1">
        <v>0.8</v>
      </c>
      <c r="M67" s="1">
        <f t="shared" si="4"/>
        <v>2.96875</v>
      </c>
    </row>
    <row r="68" spans="2:13" x14ac:dyDescent="0.25">
      <c r="B68" s="1">
        <v>66</v>
      </c>
      <c r="C68" s="1" t="s">
        <v>106</v>
      </c>
      <c r="F68" s="11">
        <v>19</v>
      </c>
      <c r="G68" s="11">
        <v>200</v>
      </c>
      <c r="H68" s="1" t="s">
        <v>121</v>
      </c>
      <c r="I68" s="1">
        <v>1500</v>
      </c>
      <c r="J68" s="1">
        <v>15</v>
      </c>
      <c r="K68" s="1">
        <v>0.8</v>
      </c>
      <c r="L68" s="1">
        <v>0.8</v>
      </c>
      <c r="M68" s="1">
        <f t="shared" si="4"/>
        <v>3.9583333333333335</v>
      </c>
    </row>
    <row r="69" spans="2:13" x14ac:dyDescent="0.25">
      <c r="B69" s="1">
        <v>67</v>
      </c>
      <c r="C69" s="1" t="s">
        <v>107</v>
      </c>
      <c r="F69" s="11">
        <v>70.8</v>
      </c>
      <c r="G69" s="11">
        <v>200</v>
      </c>
      <c r="H69" s="1" t="s">
        <v>130</v>
      </c>
      <c r="I69" s="1">
        <v>3000</v>
      </c>
      <c r="J69" s="1">
        <v>30</v>
      </c>
      <c r="K69" s="1">
        <v>0.8</v>
      </c>
      <c r="L69" s="1">
        <v>0.8</v>
      </c>
      <c r="M69" s="1">
        <f t="shared" si="4"/>
        <v>7.375</v>
      </c>
    </row>
    <row r="70" spans="2:13" x14ac:dyDescent="0.25">
      <c r="B70" s="1">
        <v>68</v>
      </c>
      <c r="C70" s="1" t="s">
        <v>108</v>
      </c>
      <c r="F70" s="11">
        <v>6.8</v>
      </c>
      <c r="G70" s="11">
        <v>200</v>
      </c>
      <c r="H70" s="1" t="s">
        <v>121</v>
      </c>
      <c r="I70" s="1">
        <v>1500</v>
      </c>
      <c r="J70" s="1">
        <v>15</v>
      </c>
      <c r="K70" s="1">
        <v>0.8</v>
      </c>
      <c r="L70" s="1">
        <v>0.8</v>
      </c>
      <c r="M70" s="1">
        <f t="shared" si="4"/>
        <v>1.4166666666666667</v>
      </c>
    </row>
    <row r="71" spans="2:13" x14ac:dyDescent="0.25">
      <c r="B71" s="1">
        <v>69</v>
      </c>
      <c r="C71" s="1" t="s">
        <v>109</v>
      </c>
      <c r="F71" s="11">
        <v>49.5</v>
      </c>
      <c r="G71" s="11">
        <v>200</v>
      </c>
      <c r="H71" s="1" t="s">
        <v>126</v>
      </c>
      <c r="I71" s="1">
        <v>3600</v>
      </c>
      <c r="J71" s="1">
        <v>36</v>
      </c>
      <c r="K71" s="1">
        <v>0.8</v>
      </c>
      <c r="L71" s="1">
        <v>0.8</v>
      </c>
      <c r="M71" s="1">
        <f t="shared" si="4"/>
        <v>4.296875</v>
      </c>
    </row>
    <row r="72" spans="2:13" x14ac:dyDescent="0.25">
      <c r="B72" s="1">
        <v>70</v>
      </c>
      <c r="C72" s="1" t="s">
        <v>110</v>
      </c>
      <c r="F72" s="11">
        <v>49.6</v>
      </c>
      <c r="G72" s="11">
        <v>200</v>
      </c>
      <c r="H72" s="1" t="s">
        <v>126</v>
      </c>
      <c r="I72" s="1">
        <v>3600</v>
      </c>
      <c r="J72" s="1">
        <v>36</v>
      </c>
      <c r="K72" s="1">
        <v>0.8</v>
      </c>
      <c r="L72" s="1">
        <v>0.8</v>
      </c>
      <c r="M72" s="1">
        <f t="shared" si="4"/>
        <v>4.3055555555555554</v>
      </c>
    </row>
    <row r="73" spans="2:13" x14ac:dyDescent="0.25">
      <c r="B73" s="1">
        <v>71</v>
      </c>
      <c r="C73" s="1" t="s">
        <v>111</v>
      </c>
      <c r="F73" s="11">
        <v>12.4</v>
      </c>
      <c r="G73" s="11">
        <v>300</v>
      </c>
      <c r="H73" s="1" t="s">
        <v>126</v>
      </c>
      <c r="I73" s="1">
        <v>3600</v>
      </c>
      <c r="J73" s="1">
        <v>36</v>
      </c>
      <c r="K73" s="1">
        <v>0.8</v>
      </c>
      <c r="L73" s="1">
        <v>0.8</v>
      </c>
      <c r="M73" s="1">
        <f t="shared" si="4"/>
        <v>1.6145833333333333</v>
      </c>
    </row>
    <row r="74" spans="2:13" x14ac:dyDescent="0.25">
      <c r="B74" s="1">
        <v>72</v>
      </c>
      <c r="C74" s="1" t="s">
        <v>112</v>
      </c>
      <c r="F74" s="11">
        <v>7.4</v>
      </c>
      <c r="G74" s="11">
        <v>150</v>
      </c>
      <c r="H74" s="1" t="s">
        <v>121</v>
      </c>
      <c r="I74" s="1">
        <v>1500</v>
      </c>
      <c r="J74" s="1">
        <v>15</v>
      </c>
      <c r="K74" s="1">
        <v>0.8</v>
      </c>
      <c r="L74" s="1">
        <v>0.8</v>
      </c>
      <c r="M74" s="1">
        <f t="shared" si="4"/>
        <v>1.15625</v>
      </c>
    </row>
    <row r="75" spans="2:13" x14ac:dyDescent="0.25">
      <c r="B75" s="1">
        <v>73</v>
      </c>
      <c r="C75" s="1" t="s">
        <v>113</v>
      </c>
      <c r="F75" s="11">
        <v>12.5</v>
      </c>
      <c r="G75" s="11">
        <v>200</v>
      </c>
      <c r="H75" s="1" t="s">
        <v>121</v>
      </c>
      <c r="I75" s="1">
        <v>1500</v>
      </c>
      <c r="J75" s="1">
        <v>15</v>
      </c>
      <c r="K75" s="1">
        <v>0.8</v>
      </c>
      <c r="L75" s="1">
        <v>0.8</v>
      </c>
      <c r="M75" s="1">
        <f t="shared" si="4"/>
        <v>2.6041666666666665</v>
      </c>
    </row>
    <row r="76" spans="2:13" x14ac:dyDescent="0.25">
      <c r="B76" s="1">
        <v>74</v>
      </c>
      <c r="C76" s="1" t="s">
        <v>114</v>
      </c>
      <c r="F76" s="11">
        <v>49.64</v>
      </c>
      <c r="G76" s="11">
        <v>300</v>
      </c>
      <c r="H76" s="1" t="s">
        <v>126</v>
      </c>
      <c r="I76" s="1">
        <v>3600</v>
      </c>
      <c r="J76" s="1">
        <v>36</v>
      </c>
      <c r="K76" s="1">
        <v>0.8</v>
      </c>
      <c r="L76" s="1">
        <v>0.8</v>
      </c>
      <c r="M76" s="1">
        <f t="shared" si="4"/>
        <v>6.463541666666667</v>
      </c>
    </row>
    <row r="77" spans="2:13" x14ac:dyDescent="0.25">
      <c r="B77" s="1">
        <v>75</v>
      </c>
      <c r="C77" s="1" t="s">
        <v>115</v>
      </c>
      <c r="F77" s="11">
        <v>11.23</v>
      </c>
      <c r="G77" s="11">
        <v>250</v>
      </c>
      <c r="H77" s="1" t="s">
        <v>121</v>
      </c>
      <c r="I77" s="1">
        <v>1500</v>
      </c>
      <c r="J77" s="1">
        <v>15</v>
      </c>
      <c r="K77" s="1">
        <v>0.8</v>
      </c>
      <c r="L77" s="1">
        <v>0.8</v>
      </c>
      <c r="M77" s="1">
        <f t="shared" si="4"/>
        <v>2.9244791666666665</v>
      </c>
    </row>
    <row r="78" spans="2:13" x14ac:dyDescent="0.25">
      <c r="B78" s="1">
        <v>76</v>
      </c>
      <c r="C78" s="1" t="s">
        <v>123</v>
      </c>
      <c r="F78" s="11">
        <v>78.2</v>
      </c>
      <c r="G78" s="11">
        <v>150</v>
      </c>
      <c r="H78" s="1" t="s">
        <v>119</v>
      </c>
      <c r="I78" s="1">
        <v>2000</v>
      </c>
      <c r="J78" s="1">
        <v>20</v>
      </c>
      <c r="K78" s="1">
        <v>0.8</v>
      </c>
      <c r="L78" s="1">
        <v>0.8</v>
      </c>
      <c r="M78" s="1">
        <f t="shared" si="4"/>
        <v>9.1640625</v>
      </c>
    </row>
    <row r="79" spans="2:13" x14ac:dyDescent="0.25">
      <c r="B79" s="1">
        <v>77</v>
      </c>
      <c r="C79" s="1" t="s">
        <v>124</v>
      </c>
      <c r="F79" s="11">
        <v>141.56</v>
      </c>
      <c r="G79" s="11">
        <v>150</v>
      </c>
      <c r="H79" s="1" t="s">
        <v>119</v>
      </c>
      <c r="I79" s="1">
        <v>2000</v>
      </c>
      <c r="J79" s="1">
        <v>20</v>
      </c>
      <c r="K79" s="1">
        <v>0.8</v>
      </c>
      <c r="L79" s="1">
        <v>0.8</v>
      </c>
      <c r="M79" s="1">
        <f t="shared" si="4"/>
        <v>16.589062500000001</v>
      </c>
    </row>
    <row r="80" spans="2:13" x14ac:dyDescent="0.25">
      <c r="B80" s="1">
        <v>78</v>
      </c>
      <c r="C80" s="1" t="s">
        <v>131</v>
      </c>
      <c r="F80" s="11">
        <v>48.36</v>
      </c>
      <c r="G80" s="11">
        <v>150</v>
      </c>
      <c r="H80" s="1" t="s">
        <v>119</v>
      </c>
      <c r="I80" s="1">
        <v>2000</v>
      </c>
      <c r="J80" s="1">
        <v>20</v>
      </c>
      <c r="K80" s="1">
        <v>0.8</v>
      </c>
      <c r="L80" s="1">
        <v>0.8</v>
      </c>
      <c r="M80" s="1">
        <f t="shared" si="4"/>
        <v>5.6671874999999998</v>
      </c>
    </row>
    <row r="81" spans="1:13" x14ac:dyDescent="0.25">
      <c r="A81" s="1" t="s">
        <v>127</v>
      </c>
      <c r="B81" s="1">
        <v>79</v>
      </c>
      <c r="C81" s="1" t="s">
        <v>128</v>
      </c>
      <c r="F81" s="11">
        <v>25.7</v>
      </c>
      <c r="G81" s="11">
        <v>250</v>
      </c>
      <c r="H81" s="1" t="s">
        <v>121</v>
      </c>
      <c r="I81" s="1">
        <v>1500</v>
      </c>
      <c r="J81" s="1">
        <v>15</v>
      </c>
      <c r="K81" s="1">
        <v>0.8</v>
      </c>
      <c r="L81" s="1">
        <v>0.8</v>
      </c>
      <c r="M81" s="1">
        <f t="shared" si="4"/>
        <v>6.692708333333333</v>
      </c>
    </row>
    <row r="82" spans="1:13" x14ac:dyDescent="0.25">
      <c r="B82" s="1">
        <v>80</v>
      </c>
      <c r="C82" s="1" t="s">
        <v>129</v>
      </c>
      <c r="F82" s="11">
        <v>32</v>
      </c>
      <c r="G82" s="11">
        <v>200</v>
      </c>
      <c r="H82" s="1" t="s">
        <v>121</v>
      </c>
      <c r="I82" s="1">
        <v>1500</v>
      </c>
      <c r="J82" s="1">
        <v>15</v>
      </c>
      <c r="K82" s="1">
        <v>0.8</v>
      </c>
      <c r="L82" s="1">
        <v>0.8</v>
      </c>
      <c r="M82" s="1">
        <f t="shared" si="4"/>
        <v>6.666666666666667</v>
      </c>
    </row>
    <row r="83" spans="1:13" x14ac:dyDescent="0.25">
      <c r="B83" s="1">
        <v>81</v>
      </c>
      <c r="C83" s="1" t="s">
        <v>144</v>
      </c>
      <c r="F83" s="11">
        <v>18.260000000000002</v>
      </c>
      <c r="G83" s="11">
        <v>200</v>
      </c>
      <c r="H83" s="1" t="s">
        <v>121</v>
      </c>
      <c r="I83" s="1">
        <v>1500</v>
      </c>
      <c r="J83" s="1">
        <v>15</v>
      </c>
      <c r="K83" s="1">
        <v>0.8</v>
      </c>
      <c r="L83" s="1">
        <v>0.8</v>
      </c>
      <c r="M83" s="1">
        <f t="shared" si="4"/>
        <v>3.8041666666666671</v>
      </c>
    </row>
    <row r="84" spans="1:13" x14ac:dyDescent="0.25">
      <c r="B84" s="1">
        <v>82</v>
      </c>
      <c r="C84" s="1" t="s">
        <v>55</v>
      </c>
      <c r="F84" s="11">
        <v>4.12</v>
      </c>
      <c r="G84" s="11">
        <v>100</v>
      </c>
      <c r="H84" s="1" t="s">
        <v>120</v>
      </c>
      <c r="I84" s="1">
        <v>600</v>
      </c>
      <c r="J84" s="1">
        <v>6</v>
      </c>
      <c r="K84" s="1">
        <v>0.8</v>
      </c>
      <c r="L84" s="1">
        <v>0.8</v>
      </c>
      <c r="M84" s="1">
        <f t="shared" si="4"/>
        <v>1.0729166666666667</v>
      </c>
    </row>
    <row r="85" spans="1:13" x14ac:dyDescent="0.25">
      <c r="B85" s="1">
        <v>83</v>
      </c>
      <c r="C85" s="1" t="s">
        <v>132</v>
      </c>
      <c r="F85" s="11">
        <v>61.89</v>
      </c>
      <c r="G85" s="11">
        <v>200</v>
      </c>
      <c r="H85" s="1" t="s">
        <v>126</v>
      </c>
      <c r="I85" s="1">
        <v>3600</v>
      </c>
      <c r="J85" s="1">
        <v>36</v>
      </c>
      <c r="K85" s="1">
        <v>0.8</v>
      </c>
      <c r="L85" s="1">
        <v>0.8</v>
      </c>
      <c r="M85" s="1">
        <f t="shared" si="4"/>
        <v>5.372395833333333</v>
      </c>
    </row>
    <row r="86" spans="1:13" x14ac:dyDescent="0.25">
      <c r="B86" s="1">
        <v>84</v>
      </c>
      <c r="C86" s="1" t="s">
        <v>133</v>
      </c>
      <c r="F86" s="11">
        <v>62.5</v>
      </c>
      <c r="G86" s="11">
        <v>200</v>
      </c>
      <c r="H86" s="1" t="s">
        <v>126</v>
      </c>
      <c r="I86" s="1">
        <v>3600</v>
      </c>
      <c r="J86" s="1">
        <v>36</v>
      </c>
      <c r="K86" s="1">
        <v>0.8</v>
      </c>
      <c r="L86" s="1">
        <v>0.8</v>
      </c>
      <c r="M86" s="1">
        <f t="shared" si="4"/>
        <v>5.4253472222222223</v>
      </c>
    </row>
    <row r="87" spans="1:13" x14ac:dyDescent="0.25">
      <c r="B87" s="1">
        <v>85</v>
      </c>
      <c r="C87" s="1" t="s">
        <v>134</v>
      </c>
      <c r="F87" s="11">
        <v>27.66</v>
      </c>
      <c r="G87" s="11">
        <v>200</v>
      </c>
      <c r="H87" s="1" t="s">
        <v>121</v>
      </c>
      <c r="I87" s="1">
        <v>1500</v>
      </c>
      <c r="J87" s="1">
        <v>15</v>
      </c>
      <c r="K87" s="1">
        <v>0.8</v>
      </c>
      <c r="L87" s="1">
        <v>0.8</v>
      </c>
      <c r="M87" s="1">
        <f t="shared" si="4"/>
        <v>5.7625000000000002</v>
      </c>
    </row>
    <row r="88" spans="1:13" x14ac:dyDescent="0.25">
      <c r="B88" s="1">
        <v>86</v>
      </c>
      <c r="C88" s="1" t="s">
        <v>135</v>
      </c>
      <c r="F88" s="11">
        <v>25.35</v>
      </c>
      <c r="G88" s="11">
        <v>200</v>
      </c>
      <c r="H88" s="1" t="s">
        <v>121</v>
      </c>
      <c r="I88" s="1">
        <v>1500</v>
      </c>
      <c r="J88" s="1">
        <v>15</v>
      </c>
      <c r="K88" s="1">
        <v>0.8</v>
      </c>
      <c r="L88" s="1">
        <v>0.8</v>
      </c>
      <c r="M88" s="1">
        <f t="shared" si="4"/>
        <v>5.28125</v>
      </c>
    </row>
    <row r="89" spans="1:13" x14ac:dyDescent="0.25">
      <c r="B89" s="1">
        <v>87</v>
      </c>
      <c r="C89" s="1" t="s">
        <v>145</v>
      </c>
      <c r="F89" s="11">
        <v>14.3</v>
      </c>
      <c r="G89" s="11">
        <v>200</v>
      </c>
      <c r="H89" s="1" t="s">
        <v>121</v>
      </c>
      <c r="I89" s="1">
        <v>1500</v>
      </c>
      <c r="J89" s="1">
        <v>15</v>
      </c>
      <c r="K89" s="1">
        <v>0.8</v>
      </c>
      <c r="L89" s="1">
        <v>0.8</v>
      </c>
      <c r="M89" s="1">
        <f t="shared" si="4"/>
        <v>2.9791666666666665</v>
      </c>
    </row>
    <row r="90" spans="1:13" x14ac:dyDescent="0.25">
      <c r="B90" s="1">
        <v>88</v>
      </c>
      <c r="C90" s="1" t="s">
        <v>146</v>
      </c>
      <c r="F90" s="11">
        <v>22.06</v>
      </c>
      <c r="G90" s="11">
        <v>200</v>
      </c>
      <c r="H90" s="1" t="s">
        <v>121</v>
      </c>
      <c r="I90" s="1">
        <v>1500</v>
      </c>
      <c r="J90" s="1">
        <v>15</v>
      </c>
      <c r="K90" s="1">
        <v>0.8</v>
      </c>
      <c r="L90" s="1">
        <v>0.8</v>
      </c>
      <c r="M90" s="1">
        <f t="shared" si="4"/>
        <v>4.5958333333333332</v>
      </c>
    </row>
    <row r="91" spans="1:13" x14ac:dyDescent="0.25">
      <c r="B91" s="1">
        <v>89</v>
      </c>
      <c r="C91" s="1" t="s">
        <v>136</v>
      </c>
      <c r="F91" s="11">
        <v>56.3</v>
      </c>
      <c r="G91" s="11">
        <v>150</v>
      </c>
      <c r="H91" s="1" t="s">
        <v>121</v>
      </c>
      <c r="I91" s="1">
        <v>1500</v>
      </c>
      <c r="J91" s="1">
        <v>15</v>
      </c>
      <c r="K91" s="1">
        <v>0.8</v>
      </c>
      <c r="L91" s="1">
        <v>0.8</v>
      </c>
      <c r="M91" s="1">
        <f t="shared" si="4"/>
        <v>8.796875</v>
      </c>
    </row>
    <row r="92" spans="1:13" x14ac:dyDescent="0.25">
      <c r="B92" s="1">
        <v>90</v>
      </c>
      <c r="C92" s="1" t="s">
        <v>137</v>
      </c>
      <c r="F92" s="11">
        <v>6.3</v>
      </c>
      <c r="G92" s="11">
        <v>100</v>
      </c>
      <c r="H92" s="1" t="s">
        <v>120</v>
      </c>
      <c r="I92" s="1">
        <v>600</v>
      </c>
      <c r="J92" s="1">
        <v>6</v>
      </c>
      <c r="K92" s="1">
        <v>0.8</v>
      </c>
      <c r="L92" s="1">
        <v>0.8</v>
      </c>
      <c r="M92" s="1">
        <f t="shared" si="4"/>
        <v>1.640625</v>
      </c>
    </row>
    <row r="93" spans="1:13" x14ac:dyDescent="0.25">
      <c r="B93" s="1">
        <v>91</v>
      </c>
      <c r="C93" s="1" t="s">
        <v>138</v>
      </c>
      <c r="F93" s="11">
        <v>12.6</v>
      </c>
      <c r="G93" s="11">
        <v>200</v>
      </c>
      <c r="H93" s="1" t="s">
        <v>121</v>
      </c>
      <c r="I93" s="1">
        <v>1500</v>
      </c>
      <c r="J93" s="1">
        <v>15</v>
      </c>
      <c r="K93" s="1">
        <v>0.8</v>
      </c>
      <c r="L93" s="1">
        <v>0.8</v>
      </c>
      <c r="M93" s="1">
        <f t="shared" si="4"/>
        <v>2.625</v>
      </c>
    </row>
    <row r="94" spans="1:13" x14ac:dyDescent="0.25">
      <c r="B94" s="1">
        <v>92</v>
      </c>
      <c r="C94" s="1" t="s">
        <v>139</v>
      </c>
      <c r="F94" s="11">
        <v>17.100000000000001</v>
      </c>
      <c r="G94" s="11">
        <v>200</v>
      </c>
      <c r="H94" s="1" t="s">
        <v>121</v>
      </c>
      <c r="I94" s="1">
        <v>1500</v>
      </c>
      <c r="J94" s="1">
        <v>15</v>
      </c>
      <c r="K94" s="1">
        <v>0.8</v>
      </c>
      <c r="L94" s="1">
        <v>0.8</v>
      </c>
      <c r="M94" s="1">
        <f t="shared" si="4"/>
        <v>3.5625000000000004</v>
      </c>
    </row>
    <row r="95" spans="1:13" x14ac:dyDescent="0.25">
      <c r="B95" s="1">
        <v>93</v>
      </c>
      <c r="C95" s="1" t="s">
        <v>140</v>
      </c>
      <c r="F95" s="11">
        <v>36.1</v>
      </c>
      <c r="G95" s="11">
        <v>200</v>
      </c>
      <c r="H95" s="1" t="s">
        <v>121</v>
      </c>
      <c r="I95" s="1">
        <v>1500</v>
      </c>
      <c r="J95" s="1">
        <v>15</v>
      </c>
      <c r="K95" s="1">
        <v>0.8</v>
      </c>
      <c r="L95" s="1">
        <v>0.8</v>
      </c>
      <c r="M95" s="1">
        <f t="shared" si="4"/>
        <v>7.520833333333333</v>
      </c>
    </row>
    <row r="96" spans="1:13" x14ac:dyDescent="0.25">
      <c r="B96" s="1">
        <v>94</v>
      </c>
      <c r="C96" s="1" t="s">
        <v>141</v>
      </c>
      <c r="F96" s="11">
        <v>31.92</v>
      </c>
      <c r="G96" s="11">
        <v>200</v>
      </c>
      <c r="H96" s="1" t="s">
        <v>121</v>
      </c>
      <c r="I96" s="1">
        <v>1500</v>
      </c>
      <c r="J96" s="1">
        <v>15</v>
      </c>
      <c r="K96" s="1">
        <v>0.8</v>
      </c>
      <c r="L96" s="1">
        <v>0.8</v>
      </c>
      <c r="M96" s="1">
        <f t="shared" si="4"/>
        <v>6.65</v>
      </c>
    </row>
    <row r="97" spans="2:13" x14ac:dyDescent="0.25">
      <c r="B97" s="1">
        <v>95</v>
      </c>
      <c r="C97" s="1" t="s">
        <v>142</v>
      </c>
      <c r="F97" s="11">
        <v>8.9499999999999993</v>
      </c>
      <c r="G97" s="11">
        <v>200</v>
      </c>
      <c r="H97" s="1" t="s">
        <v>121</v>
      </c>
      <c r="I97" s="1">
        <v>1500</v>
      </c>
      <c r="J97" s="1">
        <v>15</v>
      </c>
      <c r="K97" s="1">
        <v>0.8</v>
      </c>
      <c r="L97" s="1">
        <v>0.8</v>
      </c>
      <c r="M97" s="1">
        <f t="shared" si="4"/>
        <v>1.864583333333333</v>
      </c>
    </row>
    <row r="98" spans="2:13" x14ac:dyDescent="0.25">
      <c r="B98" s="1">
        <v>96</v>
      </c>
      <c r="C98" s="1" t="s">
        <v>143</v>
      </c>
      <c r="F98" s="11">
        <v>6.8</v>
      </c>
      <c r="G98" s="11">
        <v>200</v>
      </c>
      <c r="H98" s="1" t="s">
        <v>121</v>
      </c>
      <c r="I98" s="1">
        <v>1500</v>
      </c>
      <c r="J98" s="1">
        <v>15</v>
      </c>
      <c r="K98" s="1">
        <v>0.8</v>
      </c>
      <c r="L98" s="1">
        <v>0.8</v>
      </c>
      <c r="M98" s="1">
        <f t="shared" si="4"/>
        <v>1.4166666666666667</v>
      </c>
    </row>
    <row r="99" spans="2:13" x14ac:dyDescent="0.25">
      <c r="B99" s="1">
        <v>97</v>
      </c>
      <c r="C99" s="1" t="s">
        <v>113</v>
      </c>
      <c r="F99" s="11">
        <v>10.49</v>
      </c>
      <c r="G99" s="11">
        <v>200</v>
      </c>
      <c r="H99" s="1" t="s">
        <v>121</v>
      </c>
      <c r="I99" s="1">
        <v>1500</v>
      </c>
      <c r="J99" s="1">
        <v>15</v>
      </c>
      <c r="K99" s="1">
        <v>0.8</v>
      </c>
      <c r="L99" s="1">
        <v>0.8</v>
      </c>
      <c r="M99" s="1">
        <f t="shared" si="4"/>
        <v>2.1854166666666668</v>
      </c>
    </row>
    <row r="100" spans="2:13" x14ac:dyDescent="0.25">
      <c r="B100" s="1">
        <v>98</v>
      </c>
      <c r="C100" s="1" t="s">
        <v>157</v>
      </c>
      <c r="F100" s="11">
        <v>35</v>
      </c>
      <c r="G100" s="11">
        <v>200</v>
      </c>
      <c r="H100" s="1" t="s">
        <v>121</v>
      </c>
      <c r="I100" s="1">
        <v>1500</v>
      </c>
      <c r="J100" s="1">
        <v>15</v>
      </c>
      <c r="K100" s="1">
        <v>0.8</v>
      </c>
      <c r="L100" s="1">
        <v>0.8</v>
      </c>
      <c r="M100" s="1">
        <f t="shared" si="4"/>
        <v>7.291666666666667</v>
      </c>
    </row>
    <row r="101" spans="2:13" x14ac:dyDescent="0.25">
      <c r="B101" s="1">
        <v>99</v>
      </c>
      <c r="C101" s="1" t="s">
        <v>158</v>
      </c>
      <c r="F101" s="11">
        <v>34.5</v>
      </c>
      <c r="G101" s="11">
        <v>200</v>
      </c>
      <c r="H101" s="1" t="s">
        <v>121</v>
      </c>
      <c r="I101" s="1">
        <v>1500</v>
      </c>
      <c r="J101" s="1">
        <v>15</v>
      </c>
      <c r="K101" s="1">
        <v>0.8</v>
      </c>
      <c r="L101" s="1">
        <v>0.8</v>
      </c>
      <c r="M101" s="1">
        <f t="shared" si="4"/>
        <v>7.1875</v>
      </c>
    </row>
    <row r="102" spans="2:13" x14ac:dyDescent="0.25">
      <c r="B102" s="1">
        <v>100</v>
      </c>
      <c r="C102" s="1" t="s">
        <v>159</v>
      </c>
      <c r="F102" s="11">
        <v>78.8</v>
      </c>
      <c r="G102" s="11">
        <v>200</v>
      </c>
      <c r="H102" s="1" t="s">
        <v>121</v>
      </c>
      <c r="I102" s="1">
        <v>1500</v>
      </c>
      <c r="J102" s="1">
        <v>15</v>
      </c>
      <c r="K102" s="1">
        <v>0.8</v>
      </c>
      <c r="L102" s="1">
        <v>0.8</v>
      </c>
      <c r="M102" s="1">
        <f t="shared" si="4"/>
        <v>16.416666666666668</v>
      </c>
    </row>
    <row r="103" spans="2:13" x14ac:dyDescent="0.25">
      <c r="B103" s="1">
        <v>101</v>
      </c>
      <c r="C103" s="1" t="s">
        <v>160</v>
      </c>
      <c r="F103" s="11">
        <v>32.299999999999997</v>
      </c>
      <c r="G103" s="11">
        <v>200</v>
      </c>
      <c r="H103" s="1" t="s">
        <v>126</v>
      </c>
      <c r="I103" s="1">
        <v>3600</v>
      </c>
      <c r="J103" s="1">
        <v>36</v>
      </c>
      <c r="K103" s="1">
        <v>0.8</v>
      </c>
      <c r="L103" s="1">
        <v>0.8</v>
      </c>
      <c r="M103" s="1">
        <f t="shared" ref="M103:M133" si="5">(G103*F103)/(I103*K103*L103)</f>
        <v>2.8038194444444442</v>
      </c>
    </row>
    <row r="104" spans="2:13" x14ac:dyDescent="0.25">
      <c r="B104" s="1">
        <v>102</v>
      </c>
      <c r="C104" s="1" t="s">
        <v>161</v>
      </c>
      <c r="F104" s="11">
        <v>34.729999999999997</v>
      </c>
      <c r="G104" s="11">
        <v>200</v>
      </c>
      <c r="H104" s="1" t="s">
        <v>121</v>
      </c>
      <c r="I104" s="1">
        <v>1500</v>
      </c>
      <c r="J104" s="1">
        <v>15</v>
      </c>
      <c r="K104" s="1">
        <v>0.8</v>
      </c>
      <c r="L104" s="1">
        <v>0.8</v>
      </c>
      <c r="M104" s="1">
        <f t="shared" si="5"/>
        <v>7.2354166666666657</v>
      </c>
    </row>
    <row r="105" spans="2:13" x14ac:dyDescent="0.25">
      <c r="B105" s="1">
        <v>103</v>
      </c>
      <c r="C105" s="1" t="s">
        <v>162</v>
      </c>
      <c r="F105" s="11">
        <v>35</v>
      </c>
      <c r="G105" s="11">
        <v>200</v>
      </c>
      <c r="H105" s="1" t="s">
        <v>121</v>
      </c>
      <c r="I105" s="1">
        <v>1500</v>
      </c>
      <c r="J105" s="1">
        <v>15</v>
      </c>
      <c r="K105" s="1">
        <v>0.8</v>
      </c>
      <c r="L105" s="1">
        <v>0.8</v>
      </c>
      <c r="M105" s="1">
        <f t="shared" si="5"/>
        <v>7.291666666666667</v>
      </c>
    </row>
    <row r="106" spans="2:13" x14ac:dyDescent="0.25">
      <c r="B106" s="1">
        <v>104</v>
      </c>
      <c r="C106" s="1" t="s">
        <v>147</v>
      </c>
      <c r="F106" s="11">
        <v>33</v>
      </c>
      <c r="G106" s="11">
        <v>200</v>
      </c>
      <c r="H106" s="1" t="s">
        <v>119</v>
      </c>
      <c r="I106" s="1">
        <v>2000</v>
      </c>
      <c r="J106" s="1">
        <v>20</v>
      </c>
      <c r="K106" s="1">
        <v>0.8</v>
      </c>
      <c r="L106" s="1">
        <v>0.8</v>
      </c>
      <c r="M106" s="1">
        <f t="shared" si="5"/>
        <v>5.15625</v>
      </c>
    </row>
    <row r="107" spans="2:13" x14ac:dyDescent="0.25">
      <c r="B107" s="1">
        <v>105</v>
      </c>
      <c r="C107" s="1" t="s">
        <v>148</v>
      </c>
      <c r="F107" s="11">
        <v>8</v>
      </c>
      <c r="G107" s="11">
        <v>200</v>
      </c>
      <c r="H107" s="1" t="s">
        <v>121</v>
      </c>
      <c r="I107" s="1">
        <v>1500</v>
      </c>
      <c r="J107" s="1">
        <v>15</v>
      </c>
      <c r="K107" s="1">
        <v>0.8</v>
      </c>
      <c r="L107" s="1">
        <v>0.8</v>
      </c>
      <c r="M107" s="1">
        <f t="shared" si="5"/>
        <v>1.6666666666666667</v>
      </c>
    </row>
    <row r="108" spans="2:13" x14ac:dyDescent="0.25">
      <c r="B108" s="1">
        <v>106</v>
      </c>
      <c r="C108" s="1" t="s">
        <v>149</v>
      </c>
      <c r="F108" s="11">
        <v>44.2</v>
      </c>
      <c r="G108" s="11">
        <v>200</v>
      </c>
      <c r="H108" s="1" t="s">
        <v>119</v>
      </c>
      <c r="I108" s="1">
        <v>2000</v>
      </c>
      <c r="J108" s="1">
        <v>20</v>
      </c>
      <c r="K108" s="1">
        <v>0.8</v>
      </c>
      <c r="L108" s="1">
        <v>0.8</v>
      </c>
      <c r="M108" s="1">
        <f t="shared" si="5"/>
        <v>6.90625</v>
      </c>
    </row>
    <row r="109" spans="2:13" x14ac:dyDescent="0.25">
      <c r="B109" s="1">
        <v>107</v>
      </c>
      <c r="C109" s="1" t="s">
        <v>150</v>
      </c>
      <c r="F109" s="11">
        <v>8.1999999999999993</v>
      </c>
      <c r="G109" s="11">
        <v>200</v>
      </c>
      <c r="H109" s="1" t="s">
        <v>121</v>
      </c>
      <c r="I109" s="1">
        <v>1500</v>
      </c>
      <c r="J109" s="1">
        <v>15</v>
      </c>
      <c r="K109" s="1">
        <v>0.8</v>
      </c>
      <c r="L109" s="1">
        <v>0.8</v>
      </c>
      <c r="M109" s="1">
        <f t="shared" si="5"/>
        <v>1.708333333333333</v>
      </c>
    </row>
    <row r="110" spans="2:13" x14ac:dyDescent="0.25">
      <c r="B110" s="1">
        <v>108</v>
      </c>
      <c r="C110" s="1" t="s">
        <v>151</v>
      </c>
      <c r="F110" s="11">
        <v>8</v>
      </c>
      <c r="G110" s="11">
        <v>300</v>
      </c>
      <c r="H110" s="1" t="s">
        <v>121</v>
      </c>
      <c r="I110" s="1">
        <v>1500</v>
      </c>
      <c r="J110" s="1">
        <v>15</v>
      </c>
      <c r="K110" s="1">
        <v>0.8</v>
      </c>
      <c r="L110" s="1">
        <v>0.8</v>
      </c>
      <c r="M110" s="1">
        <f t="shared" si="5"/>
        <v>2.5</v>
      </c>
    </row>
    <row r="111" spans="2:13" x14ac:dyDescent="0.25">
      <c r="B111" s="1">
        <v>109</v>
      </c>
      <c r="C111" s="1" t="s">
        <v>152</v>
      </c>
      <c r="F111" s="11">
        <v>36.6</v>
      </c>
      <c r="G111" s="11">
        <v>200</v>
      </c>
      <c r="H111" s="1" t="s">
        <v>121</v>
      </c>
      <c r="I111" s="1">
        <v>1500</v>
      </c>
      <c r="J111" s="1">
        <v>15</v>
      </c>
      <c r="K111" s="1">
        <v>0.8</v>
      </c>
      <c r="L111" s="1">
        <v>0.8</v>
      </c>
      <c r="M111" s="1">
        <f t="shared" si="5"/>
        <v>7.625</v>
      </c>
    </row>
    <row r="112" spans="2:13" x14ac:dyDescent="0.25">
      <c r="B112" s="1">
        <v>110</v>
      </c>
      <c r="C112" s="1" t="s">
        <v>153</v>
      </c>
      <c r="F112" s="11">
        <v>13.8</v>
      </c>
      <c r="G112" s="11">
        <v>200</v>
      </c>
      <c r="H112" s="1" t="s">
        <v>121</v>
      </c>
      <c r="I112" s="1">
        <v>1500</v>
      </c>
      <c r="J112" s="1">
        <v>15</v>
      </c>
      <c r="K112" s="1">
        <v>0.8</v>
      </c>
      <c r="L112" s="1">
        <v>0.8</v>
      </c>
      <c r="M112" s="1">
        <f t="shared" si="5"/>
        <v>2.875</v>
      </c>
    </row>
    <row r="113" spans="1:13" x14ac:dyDescent="0.25">
      <c r="B113" s="1">
        <v>111</v>
      </c>
      <c r="C113" s="1" t="s">
        <v>113</v>
      </c>
      <c r="F113" s="11">
        <v>15.1</v>
      </c>
      <c r="G113" s="11">
        <v>200</v>
      </c>
      <c r="H113" s="1" t="s">
        <v>121</v>
      </c>
      <c r="I113" s="1">
        <v>1500</v>
      </c>
      <c r="J113" s="1">
        <v>15</v>
      </c>
      <c r="K113" s="1">
        <v>0.8</v>
      </c>
      <c r="L113" s="1">
        <v>0.8</v>
      </c>
      <c r="M113" s="1">
        <f t="shared" si="5"/>
        <v>3.1458333333333335</v>
      </c>
    </row>
    <row r="114" spans="1:13" x14ac:dyDescent="0.25">
      <c r="B114" s="1">
        <v>112</v>
      </c>
      <c r="C114" s="1" t="s">
        <v>154</v>
      </c>
      <c r="F114" s="11">
        <v>26.6</v>
      </c>
      <c r="G114" s="11">
        <v>200</v>
      </c>
      <c r="H114" s="1" t="s">
        <v>119</v>
      </c>
      <c r="I114" s="1">
        <v>2000</v>
      </c>
      <c r="J114" s="1">
        <v>20</v>
      </c>
      <c r="K114" s="1">
        <v>0.8</v>
      </c>
      <c r="L114" s="1">
        <v>0.8</v>
      </c>
      <c r="M114" s="1">
        <f t="shared" si="5"/>
        <v>4.15625</v>
      </c>
    </row>
    <row r="115" spans="1:13" x14ac:dyDescent="0.25">
      <c r="B115" s="1">
        <v>113</v>
      </c>
      <c r="C115" s="1" t="s">
        <v>155</v>
      </c>
      <c r="F115" s="11">
        <v>8.5</v>
      </c>
      <c r="G115" s="11">
        <v>200</v>
      </c>
      <c r="H115" s="1" t="s">
        <v>121</v>
      </c>
      <c r="I115" s="1">
        <v>1500</v>
      </c>
      <c r="J115" s="1">
        <v>15</v>
      </c>
      <c r="K115" s="1">
        <v>0.8</v>
      </c>
      <c r="L115" s="1">
        <v>0.8</v>
      </c>
      <c r="M115" s="1">
        <f t="shared" si="5"/>
        <v>1.7708333333333333</v>
      </c>
    </row>
    <row r="116" spans="1:13" x14ac:dyDescent="0.25">
      <c r="B116" s="1">
        <v>114</v>
      </c>
      <c r="C116" s="1" t="s">
        <v>156</v>
      </c>
      <c r="F116" s="11">
        <v>65.239999999999995</v>
      </c>
      <c r="G116" s="11">
        <v>200</v>
      </c>
      <c r="H116" s="1" t="s">
        <v>119</v>
      </c>
      <c r="I116" s="1">
        <v>2000</v>
      </c>
      <c r="J116" s="1">
        <v>20</v>
      </c>
      <c r="K116" s="1">
        <v>0.8</v>
      </c>
      <c r="L116" s="1">
        <v>0.8</v>
      </c>
      <c r="M116" s="1">
        <f t="shared" si="5"/>
        <v>10.193749999999998</v>
      </c>
    </row>
    <row r="117" spans="1:13" x14ac:dyDescent="0.25">
      <c r="A117" t="s">
        <v>163</v>
      </c>
      <c r="B117" s="1">
        <v>115</v>
      </c>
      <c r="C117" s="1" t="s">
        <v>164</v>
      </c>
      <c r="F117" s="11">
        <v>58.4</v>
      </c>
      <c r="G117" s="11">
        <v>350</v>
      </c>
      <c r="H117" s="1" t="s">
        <v>126</v>
      </c>
      <c r="I117" s="1">
        <v>3600</v>
      </c>
      <c r="J117" s="1">
        <v>36</v>
      </c>
      <c r="K117" s="1">
        <v>0.8</v>
      </c>
      <c r="L117" s="1">
        <v>0.8</v>
      </c>
      <c r="M117" s="1">
        <f t="shared" si="5"/>
        <v>8.8715277777777786</v>
      </c>
    </row>
    <row r="118" spans="1:13" x14ac:dyDescent="0.25">
      <c r="B118" s="1">
        <v>116</v>
      </c>
      <c r="C118" s="1" t="s">
        <v>165</v>
      </c>
      <c r="F118" s="11">
        <v>19.8</v>
      </c>
      <c r="G118" s="11">
        <v>200</v>
      </c>
      <c r="H118" s="1" t="s">
        <v>121</v>
      </c>
      <c r="I118" s="1">
        <v>1500</v>
      </c>
      <c r="J118" s="1">
        <v>15</v>
      </c>
      <c r="K118" s="1">
        <v>0.8</v>
      </c>
      <c r="L118" s="1">
        <v>0.8</v>
      </c>
      <c r="M118" s="1">
        <f t="shared" si="5"/>
        <v>4.125</v>
      </c>
    </row>
    <row r="119" spans="1:13" x14ac:dyDescent="0.25">
      <c r="B119" s="1">
        <v>117</v>
      </c>
      <c r="C119" s="1" t="s">
        <v>166</v>
      </c>
      <c r="F119" s="11">
        <v>60</v>
      </c>
      <c r="G119" s="11">
        <v>200</v>
      </c>
      <c r="H119" s="1" t="s">
        <v>126</v>
      </c>
      <c r="I119" s="1">
        <v>3600</v>
      </c>
      <c r="J119" s="1">
        <v>36</v>
      </c>
      <c r="K119" s="1">
        <v>0.8</v>
      </c>
      <c r="L119" s="1">
        <v>0.8</v>
      </c>
      <c r="M119" s="1">
        <f t="shared" si="5"/>
        <v>5.208333333333333</v>
      </c>
    </row>
    <row r="120" spans="1:13" x14ac:dyDescent="0.25">
      <c r="B120" s="1">
        <v>118</v>
      </c>
      <c r="C120" s="1" t="s">
        <v>143</v>
      </c>
      <c r="F120" s="11">
        <v>17.899999999999999</v>
      </c>
      <c r="G120" s="11">
        <v>200</v>
      </c>
      <c r="H120" s="1" t="s">
        <v>121</v>
      </c>
      <c r="I120" s="1">
        <v>1500</v>
      </c>
      <c r="J120" s="1">
        <v>15</v>
      </c>
      <c r="K120" s="1">
        <v>0.8</v>
      </c>
      <c r="L120" s="1">
        <v>0.8</v>
      </c>
      <c r="M120" s="1">
        <f t="shared" si="5"/>
        <v>3.7291666666666661</v>
      </c>
    </row>
    <row r="121" spans="1:13" x14ac:dyDescent="0.25">
      <c r="B121" s="1">
        <v>119</v>
      </c>
      <c r="C121" s="1" t="s">
        <v>167</v>
      </c>
      <c r="F121" s="11">
        <v>34.1</v>
      </c>
      <c r="G121" s="11">
        <v>200</v>
      </c>
      <c r="H121" s="1" t="s">
        <v>121</v>
      </c>
      <c r="I121" s="1">
        <v>1500</v>
      </c>
      <c r="J121" s="1">
        <v>15</v>
      </c>
      <c r="K121" s="1">
        <v>0.8</v>
      </c>
      <c r="L121" s="1">
        <v>0.8</v>
      </c>
      <c r="M121" s="1">
        <f t="shared" si="5"/>
        <v>7.104166666666667</v>
      </c>
    </row>
    <row r="122" spans="1:13" x14ac:dyDescent="0.25">
      <c r="B122" s="1">
        <v>120</v>
      </c>
      <c r="C122" s="1" t="s">
        <v>168</v>
      </c>
      <c r="F122" s="11">
        <v>41.5</v>
      </c>
      <c r="G122" s="11">
        <v>200</v>
      </c>
      <c r="H122" s="1" t="s">
        <v>121</v>
      </c>
      <c r="I122" s="1">
        <v>1500</v>
      </c>
      <c r="J122" s="1">
        <v>15</v>
      </c>
      <c r="K122" s="1">
        <v>0.8</v>
      </c>
      <c r="L122" s="1">
        <v>0.8</v>
      </c>
      <c r="M122" s="1">
        <f t="shared" si="5"/>
        <v>8.6458333333333339</v>
      </c>
    </row>
    <row r="123" spans="1:13" x14ac:dyDescent="0.25">
      <c r="B123" s="1">
        <v>121</v>
      </c>
      <c r="C123" s="1" t="s">
        <v>169</v>
      </c>
      <c r="F123" s="11">
        <v>25.33</v>
      </c>
      <c r="G123" s="11">
        <v>200</v>
      </c>
      <c r="H123" s="1" t="s">
        <v>121</v>
      </c>
      <c r="I123" s="1">
        <v>1500</v>
      </c>
      <c r="J123" s="1">
        <v>15</v>
      </c>
      <c r="K123" s="1">
        <v>0.8</v>
      </c>
      <c r="L123" s="1">
        <v>0.8</v>
      </c>
      <c r="M123" s="1">
        <f t="shared" si="5"/>
        <v>5.2770833333333336</v>
      </c>
    </row>
    <row r="124" spans="1:13" x14ac:dyDescent="0.25">
      <c r="B124" s="1">
        <v>122</v>
      </c>
      <c r="C124" s="1" t="s">
        <v>170</v>
      </c>
      <c r="F124" s="11">
        <v>28.6</v>
      </c>
      <c r="G124" s="11">
        <v>250</v>
      </c>
      <c r="H124" s="1" t="s">
        <v>121</v>
      </c>
      <c r="I124" s="1">
        <v>1500</v>
      </c>
      <c r="J124" s="1">
        <v>15</v>
      </c>
      <c r="K124" s="1">
        <v>0.8</v>
      </c>
      <c r="L124" s="1">
        <v>0.8</v>
      </c>
      <c r="M124" s="1">
        <f t="shared" si="5"/>
        <v>7.447916666666667</v>
      </c>
    </row>
    <row r="125" spans="1:13" x14ac:dyDescent="0.25">
      <c r="B125" s="1">
        <v>123</v>
      </c>
      <c r="C125" s="1" t="s">
        <v>171</v>
      </c>
      <c r="F125" s="11">
        <v>50.4</v>
      </c>
      <c r="G125" s="11">
        <v>300</v>
      </c>
      <c r="H125" s="1" t="s">
        <v>126</v>
      </c>
      <c r="I125" s="1">
        <v>3600</v>
      </c>
      <c r="J125" s="1">
        <v>36</v>
      </c>
      <c r="K125" s="1">
        <v>0.8</v>
      </c>
      <c r="L125" s="1">
        <v>0.8</v>
      </c>
      <c r="M125" s="1">
        <f t="shared" si="5"/>
        <v>6.5625</v>
      </c>
    </row>
    <row r="126" spans="1:13" x14ac:dyDescent="0.25">
      <c r="B126" s="1">
        <v>124</v>
      </c>
      <c r="C126" s="1" t="s">
        <v>172</v>
      </c>
      <c r="F126" s="11">
        <v>33.700000000000003</v>
      </c>
      <c r="G126" s="11">
        <v>300</v>
      </c>
      <c r="H126" s="1" t="s">
        <v>126</v>
      </c>
      <c r="I126" s="1">
        <v>3600</v>
      </c>
      <c r="J126" s="1">
        <v>36</v>
      </c>
      <c r="K126" s="1">
        <v>0.8</v>
      </c>
      <c r="L126" s="1">
        <v>0.8</v>
      </c>
      <c r="M126" s="1">
        <f t="shared" si="5"/>
        <v>4.388020833333333</v>
      </c>
    </row>
    <row r="127" spans="1:13" x14ac:dyDescent="0.25">
      <c r="B127" s="1">
        <v>125</v>
      </c>
      <c r="C127" s="1" t="s">
        <v>173</v>
      </c>
      <c r="F127" s="11">
        <v>27.5</v>
      </c>
      <c r="G127" s="11">
        <v>250</v>
      </c>
      <c r="H127" s="1" t="s">
        <v>121</v>
      </c>
      <c r="I127" s="1">
        <v>1500</v>
      </c>
      <c r="J127" s="1">
        <v>15</v>
      </c>
      <c r="K127" s="1">
        <v>0.8</v>
      </c>
      <c r="L127" s="1">
        <v>0.8</v>
      </c>
      <c r="M127" s="1">
        <f t="shared" si="5"/>
        <v>7.161458333333333</v>
      </c>
    </row>
    <row r="128" spans="1:13" x14ac:dyDescent="0.25">
      <c r="B128" s="1">
        <v>126</v>
      </c>
      <c r="C128" s="1" t="s">
        <v>174</v>
      </c>
      <c r="F128" s="11">
        <v>18.7</v>
      </c>
      <c r="G128" s="11">
        <v>250</v>
      </c>
      <c r="H128" s="1" t="s">
        <v>121</v>
      </c>
      <c r="I128" s="1">
        <v>1500</v>
      </c>
      <c r="J128" s="1">
        <v>15</v>
      </c>
      <c r="K128" s="1">
        <v>0.8</v>
      </c>
      <c r="L128" s="1">
        <v>0.8</v>
      </c>
      <c r="M128" s="1">
        <f t="shared" si="5"/>
        <v>4.869791666666667</v>
      </c>
    </row>
    <row r="129" spans="2:13" x14ac:dyDescent="0.25">
      <c r="B129" s="1">
        <v>127</v>
      </c>
      <c r="C129" s="1" t="s">
        <v>175</v>
      </c>
      <c r="F129" s="11">
        <v>25.6</v>
      </c>
      <c r="G129" s="11">
        <v>150</v>
      </c>
      <c r="H129" s="1" t="s">
        <v>121</v>
      </c>
      <c r="I129" s="1">
        <v>1500</v>
      </c>
      <c r="J129" s="1">
        <v>15</v>
      </c>
      <c r="K129" s="1">
        <v>0.8</v>
      </c>
      <c r="L129" s="1">
        <v>0.8</v>
      </c>
      <c r="M129" s="1">
        <f t="shared" si="5"/>
        <v>4</v>
      </c>
    </row>
    <row r="130" spans="2:13" x14ac:dyDescent="0.25">
      <c r="B130" s="1">
        <v>128</v>
      </c>
      <c r="C130" s="1" t="s">
        <v>176</v>
      </c>
      <c r="F130" s="11">
        <v>8.1999999999999993</v>
      </c>
      <c r="G130" s="11">
        <v>200</v>
      </c>
      <c r="H130" s="1" t="s">
        <v>121</v>
      </c>
      <c r="I130" s="1">
        <v>1500</v>
      </c>
      <c r="J130" s="1">
        <v>15</v>
      </c>
      <c r="K130" s="1">
        <v>0.8</v>
      </c>
      <c r="L130" s="1">
        <v>0.8</v>
      </c>
      <c r="M130" s="1">
        <f t="shared" si="5"/>
        <v>1.708333333333333</v>
      </c>
    </row>
    <row r="131" spans="2:13" x14ac:dyDescent="0.25">
      <c r="B131" s="1">
        <v>129</v>
      </c>
      <c r="C131" s="1" t="s">
        <v>177</v>
      </c>
      <c r="F131" s="11">
        <v>5.7</v>
      </c>
      <c r="G131" s="11">
        <v>200</v>
      </c>
      <c r="H131" s="1" t="s">
        <v>121</v>
      </c>
      <c r="I131" s="1">
        <v>1500</v>
      </c>
      <c r="J131" s="1">
        <v>15</v>
      </c>
      <c r="K131" s="1">
        <v>0.8</v>
      </c>
      <c r="L131" s="1">
        <v>0.8</v>
      </c>
      <c r="M131" s="1">
        <f t="shared" si="5"/>
        <v>1.1875</v>
      </c>
    </row>
    <row r="132" spans="2:13" x14ac:dyDescent="0.25">
      <c r="B132" s="1">
        <v>130</v>
      </c>
      <c r="C132" s="1" t="s">
        <v>112</v>
      </c>
      <c r="F132" s="11">
        <v>8.8000000000000007</v>
      </c>
      <c r="G132" s="11">
        <v>150</v>
      </c>
      <c r="H132" s="1" t="s">
        <v>121</v>
      </c>
      <c r="I132" s="1">
        <v>1500</v>
      </c>
      <c r="J132" s="1">
        <v>15</v>
      </c>
      <c r="K132" s="1">
        <v>0.8</v>
      </c>
      <c r="L132" s="1">
        <v>0.8</v>
      </c>
      <c r="M132" s="1">
        <f t="shared" si="5"/>
        <v>1.375</v>
      </c>
    </row>
    <row r="133" spans="2:13" x14ac:dyDescent="0.25">
      <c r="B133" s="1">
        <v>131</v>
      </c>
      <c r="C133" s="1" t="s">
        <v>178</v>
      </c>
      <c r="F133" s="11">
        <v>45</v>
      </c>
      <c r="G133" s="11">
        <v>200</v>
      </c>
      <c r="H133" s="1" t="s">
        <v>121</v>
      </c>
      <c r="I133" s="1">
        <v>1500</v>
      </c>
      <c r="J133" s="1">
        <v>15</v>
      </c>
      <c r="K133" s="1">
        <v>0.8</v>
      </c>
      <c r="L133" s="1">
        <v>0.8</v>
      </c>
      <c r="M133" s="1">
        <f t="shared" si="5"/>
        <v>9.375</v>
      </c>
    </row>
  </sheetData>
  <mergeCells count="1">
    <mergeCell ref="A1:M1"/>
  </mergeCells>
  <hyperlinks>
    <hyperlink ref="O3" r:id="rId1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zoomScale="85" zoomScaleNormal="85" workbookViewId="0">
      <selection activeCell="E40" sqref="E40"/>
    </sheetView>
  </sheetViews>
  <sheetFormatPr defaultRowHeight="15" x14ac:dyDescent="0.25"/>
  <cols>
    <col min="1" max="1" width="13.85546875" customWidth="1"/>
    <col min="3" max="3" width="16.5703125" customWidth="1"/>
    <col min="4" max="4" width="5.140625" customWidth="1"/>
    <col min="5" max="5" width="8.140625" customWidth="1"/>
    <col min="6" max="6" width="5.5703125" customWidth="1"/>
    <col min="7" max="7" width="8.7109375" customWidth="1"/>
    <col min="8" max="8" width="9.42578125" customWidth="1"/>
    <col min="9" max="9" width="9" customWidth="1"/>
    <col min="10" max="10" width="8.42578125" customWidth="1"/>
    <col min="11" max="11" width="8.7109375" customWidth="1"/>
    <col min="12" max="12" width="8.5703125" customWidth="1"/>
    <col min="13" max="13" width="8.85546875" customWidth="1"/>
    <col min="14" max="14" width="13.7109375" customWidth="1"/>
    <col min="15" max="15" width="12.28515625" customWidth="1"/>
    <col min="16" max="16" width="9.85546875" customWidth="1"/>
  </cols>
  <sheetData>
    <row r="1" spans="1:17" ht="21.75" customHeight="1" x14ac:dyDescent="0.25">
      <c r="A1" s="62" t="s">
        <v>40</v>
      </c>
      <c r="B1" s="62"/>
      <c r="C1" s="62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7" x14ac:dyDescent="0.25">
      <c r="A2" s="69" t="s">
        <v>25</v>
      </c>
      <c r="B2" s="49"/>
      <c r="C2" s="49"/>
      <c r="D2" s="49"/>
      <c r="E2" s="49"/>
      <c r="F2" s="46"/>
      <c r="G2" s="66" t="s">
        <v>16</v>
      </c>
      <c r="H2" s="66" t="s">
        <v>23</v>
      </c>
      <c r="I2" s="66" t="s">
        <v>17</v>
      </c>
      <c r="J2" s="66" t="s">
        <v>18</v>
      </c>
      <c r="K2" s="66" t="s">
        <v>17</v>
      </c>
      <c r="L2" s="66" t="s">
        <v>18</v>
      </c>
      <c r="M2" s="66" t="s">
        <v>19</v>
      </c>
      <c r="N2" s="66" t="s">
        <v>34</v>
      </c>
      <c r="O2" s="71" t="s">
        <v>35</v>
      </c>
      <c r="P2" s="53" t="s">
        <v>41</v>
      </c>
    </row>
    <row r="3" spans="1:17" x14ac:dyDescent="0.25">
      <c r="A3" s="70"/>
      <c r="B3" s="44"/>
      <c r="C3" s="44"/>
      <c r="D3" s="44"/>
      <c r="E3" s="44"/>
      <c r="F3" s="47"/>
      <c r="G3" s="67"/>
      <c r="H3" s="67"/>
      <c r="I3" s="67"/>
      <c r="J3" s="67"/>
      <c r="K3" s="67"/>
      <c r="L3" s="67"/>
      <c r="M3" s="67"/>
      <c r="N3" s="67"/>
      <c r="O3" s="72"/>
      <c r="P3" s="54"/>
    </row>
    <row r="4" spans="1:17" ht="29.25" customHeight="1" x14ac:dyDescent="0.25">
      <c r="A4" s="35"/>
      <c r="B4" s="65"/>
      <c r="C4" s="65"/>
      <c r="D4" s="36" t="s">
        <v>20</v>
      </c>
      <c r="E4" s="37" t="s">
        <v>21</v>
      </c>
      <c r="F4" s="36" t="s">
        <v>24</v>
      </c>
      <c r="G4" s="68"/>
      <c r="H4" s="68"/>
      <c r="I4" s="68"/>
      <c r="J4" s="68"/>
      <c r="K4" s="68"/>
      <c r="L4" s="68"/>
      <c r="M4" s="68"/>
      <c r="N4" s="68"/>
      <c r="O4" s="73"/>
      <c r="P4" s="55"/>
      <c r="Q4" s="1"/>
    </row>
    <row r="5" spans="1:17" x14ac:dyDescent="0.25">
      <c r="A5" s="50" t="s">
        <v>29</v>
      </c>
      <c r="B5" s="63" t="s">
        <v>26</v>
      </c>
      <c r="C5" s="60"/>
      <c r="D5" s="14">
        <v>723</v>
      </c>
      <c r="E5" s="14">
        <v>20</v>
      </c>
      <c r="F5" s="14">
        <v>0.9</v>
      </c>
      <c r="G5" s="15">
        <f>(D5*E5)/(F5*1000)</f>
        <v>16.066666666666666</v>
      </c>
      <c r="H5" s="15">
        <v>1</v>
      </c>
      <c r="I5" s="15">
        <f>G5*H5</f>
        <v>16.066666666666666</v>
      </c>
      <c r="J5" s="15">
        <v>1</v>
      </c>
      <c r="K5" s="16">
        <f>I5*J5</f>
        <v>16.066666666666666</v>
      </c>
      <c r="L5" s="49">
        <v>1</v>
      </c>
      <c r="M5" s="49">
        <f>(SUM(K5,K6,K8,K10)*L5)</f>
        <v>22.923611111111111</v>
      </c>
      <c r="N5" s="49">
        <f>(SUM(M5,M11))</f>
        <v>170.38096900584793</v>
      </c>
      <c r="O5" s="56">
        <f>(N5)*1000/(3*230)</f>
        <v>246.92894058818541</v>
      </c>
      <c r="P5" s="46">
        <f>M5*1000/(220*3)</f>
        <v>34.732744107744104</v>
      </c>
      <c r="Q5" s="1"/>
    </row>
    <row r="6" spans="1:17" x14ac:dyDescent="0.25">
      <c r="A6" s="51"/>
      <c r="B6" s="64" t="s">
        <v>22</v>
      </c>
      <c r="C6" s="59"/>
      <c r="D6" s="17">
        <v>135</v>
      </c>
      <c r="E6" s="17">
        <v>36</v>
      </c>
      <c r="F6" s="17">
        <v>0.9</v>
      </c>
      <c r="G6" s="18">
        <f t="shared" ref="G6:G12" si="0">(D6*E6)/(F6*1000)</f>
        <v>5.4</v>
      </c>
      <c r="H6" s="18">
        <v>1</v>
      </c>
      <c r="I6" s="18">
        <f t="shared" ref="I6:I9" si="1">G6*H6</f>
        <v>5.4</v>
      </c>
      <c r="J6" s="18">
        <v>1</v>
      </c>
      <c r="K6" s="19">
        <f t="shared" ref="K6:K9" si="2">I6*J6</f>
        <v>5.4</v>
      </c>
      <c r="L6" s="44"/>
      <c r="M6" s="44"/>
      <c r="N6" s="44"/>
      <c r="O6" s="57"/>
      <c r="P6" s="47"/>
      <c r="Q6" s="1"/>
    </row>
    <row r="7" spans="1:17" x14ac:dyDescent="0.25">
      <c r="A7" s="51"/>
      <c r="B7" s="64" t="s">
        <v>33</v>
      </c>
      <c r="C7" s="59"/>
      <c r="D7" s="17">
        <v>8</v>
      </c>
      <c r="E7" s="17">
        <v>20</v>
      </c>
      <c r="F7" s="17">
        <v>0.9</v>
      </c>
      <c r="G7" s="18">
        <f t="shared" si="0"/>
        <v>0.17777777777777778</v>
      </c>
      <c r="H7" s="18">
        <v>1</v>
      </c>
      <c r="I7" s="18">
        <f t="shared" si="1"/>
        <v>0.17777777777777778</v>
      </c>
      <c r="J7" s="18">
        <v>1</v>
      </c>
      <c r="K7" s="19">
        <f t="shared" si="2"/>
        <v>0.17777777777777778</v>
      </c>
      <c r="L7" s="44"/>
      <c r="M7" s="44"/>
      <c r="N7" s="44"/>
      <c r="O7" s="57"/>
      <c r="P7" s="47"/>
      <c r="Q7" s="1"/>
    </row>
    <row r="8" spans="1:17" ht="15" customHeight="1" x14ac:dyDescent="0.25">
      <c r="A8" s="51"/>
      <c r="B8" s="64" t="s">
        <v>27</v>
      </c>
      <c r="C8" s="59"/>
      <c r="D8" s="17">
        <v>8</v>
      </c>
      <c r="E8" s="17">
        <v>50</v>
      </c>
      <c r="F8" s="17">
        <v>0.9</v>
      </c>
      <c r="G8" s="18">
        <f t="shared" si="0"/>
        <v>0.44444444444444442</v>
      </c>
      <c r="H8" s="18">
        <v>1</v>
      </c>
      <c r="I8" s="18">
        <f t="shared" si="1"/>
        <v>0.44444444444444442</v>
      </c>
      <c r="J8" s="18">
        <v>1</v>
      </c>
      <c r="K8" s="19">
        <f t="shared" si="2"/>
        <v>0.44444444444444442</v>
      </c>
      <c r="L8" s="44"/>
      <c r="M8" s="44"/>
      <c r="N8" s="44"/>
      <c r="O8" s="57"/>
      <c r="P8" s="47"/>
    </row>
    <row r="9" spans="1:17" ht="15" customHeight="1" x14ac:dyDescent="0.25">
      <c r="A9" s="51"/>
      <c r="B9" s="64" t="s">
        <v>43</v>
      </c>
      <c r="C9" s="59"/>
      <c r="D9" s="17">
        <v>10</v>
      </c>
      <c r="E9" s="17">
        <v>12</v>
      </c>
      <c r="F9" s="17">
        <v>0.9</v>
      </c>
      <c r="G9" s="18">
        <f t="shared" si="0"/>
        <v>0.13333333333333333</v>
      </c>
      <c r="H9" s="18">
        <v>1</v>
      </c>
      <c r="I9" s="18">
        <f t="shared" si="1"/>
        <v>0.13333333333333333</v>
      </c>
      <c r="J9" s="18">
        <v>1</v>
      </c>
      <c r="K9" s="19">
        <f t="shared" si="2"/>
        <v>0.13333333333333333</v>
      </c>
      <c r="L9" s="44"/>
      <c r="M9" s="44"/>
      <c r="N9" s="44"/>
      <c r="O9" s="57"/>
      <c r="P9" s="47"/>
    </row>
    <row r="10" spans="1:17" x14ac:dyDescent="0.25">
      <c r="A10" s="52"/>
      <c r="B10" s="74" t="s">
        <v>28</v>
      </c>
      <c r="C10" s="61"/>
      <c r="D10" s="28">
        <v>27</v>
      </c>
      <c r="E10" s="28">
        <v>30</v>
      </c>
      <c r="F10" s="28">
        <v>0.8</v>
      </c>
      <c r="G10" s="29">
        <f t="shared" si="0"/>
        <v>1.0125</v>
      </c>
      <c r="H10" s="28">
        <v>1</v>
      </c>
      <c r="I10" s="29">
        <f t="shared" ref="I10:I12" si="3">G10*H10</f>
        <v>1.0125</v>
      </c>
      <c r="J10" s="28">
        <v>1</v>
      </c>
      <c r="K10" s="30">
        <f t="shared" ref="K10:K12" si="4">I10*J10</f>
        <v>1.0125</v>
      </c>
      <c r="L10" s="45"/>
      <c r="M10" s="45"/>
      <c r="N10" s="44"/>
      <c r="O10" s="57"/>
      <c r="P10" s="48"/>
    </row>
    <row r="11" spans="1:17" x14ac:dyDescent="0.25">
      <c r="A11" s="53" t="s">
        <v>30</v>
      </c>
      <c r="B11" s="63" t="s">
        <v>31</v>
      </c>
      <c r="C11" s="60"/>
      <c r="D11" s="14">
        <v>231</v>
      </c>
      <c r="E11" s="14">
        <v>1000</v>
      </c>
      <c r="F11" s="14">
        <v>0.95</v>
      </c>
      <c r="G11" s="15">
        <f t="shared" si="0"/>
        <v>243.15789473684211</v>
      </c>
      <c r="H11" s="14">
        <v>0.97</v>
      </c>
      <c r="I11" s="15">
        <f t="shared" si="3"/>
        <v>235.86315789473684</v>
      </c>
      <c r="J11" s="14">
        <v>0.6</v>
      </c>
      <c r="K11" s="16">
        <f t="shared" si="4"/>
        <v>141.51789473684209</v>
      </c>
      <c r="L11" s="49">
        <v>0.97</v>
      </c>
      <c r="M11" s="49">
        <f>SUM(K11,K12,)*L11</f>
        <v>147.45735789473682</v>
      </c>
      <c r="N11" s="44"/>
      <c r="O11" s="57"/>
      <c r="P11" s="46">
        <f>M11*1000/(220*3)</f>
        <v>223.4202392344497</v>
      </c>
      <c r="Q11" s="1"/>
    </row>
    <row r="12" spans="1:17" x14ac:dyDescent="0.25">
      <c r="A12" s="55"/>
      <c r="B12" s="74" t="s">
        <v>32</v>
      </c>
      <c r="C12" s="61"/>
      <c r="D12" s="28">
        <v>5</v>
      </c>
      <c r="E12" s="28">
        <v>3000</v>
      </c>
      <c r="F12" s="28">
        <v>0.95</v>
      </c>
      <c r="G12" s="29">
        <f t="shared" si="0"/>
        <v>15.789473684210526</v>
      </c>
      <c r="H12" s="28">
        <v>0.95</v>
      </c>
      <c r="I12" s="29">
        <f t="shared" si="3"/>
        <v>14.999999999999998</v>
      </c>
      <c r="J12" s="28">
        <v>0.7</v>
      </c>
      <c r="K12" s="30">
        <f t="shared" si="4"/>
        <v>10.499999999999998</v>
      </c>
      <c r="L12" s="45"/>
      <c r="M12" s="45"/>
      <c r="N12" s="45"/>
      <c r="O12" s="58"/>
      <c r="P12" s="48"/>
    </row>
    <row r="13" spans="1:17" x14ac:dyDescent="0.25">
      <c r="A13" s="33"/>
      <c r="B13" s="59"/>
      <c r="C13" s="59"/>
      <c r="D13" s="17"/>
      <c r="E13" s="17"/>
      <c r="F13" s="17"/>
      <c r="G13" s="18"/>
      <c r="H13" s="17"/>
      <c r="I13" s="18"/>
      <c r="J13" s="17"/>
      <c r="K13" s="19"/>
      <c r="L13" s="22"/>
      <c r="M13" s="22"/>
      <c r="N13" s="22"/>
      <c r="O13" s="34"/>
      <c r="P13" s="22"/>
    </row>
    <row r="14" spans="1:17" x14ac:dyDescent="0.25">
      <c r="A14" s="31"/>
      <c r="B14" s="21"/>
      <c r="C14" s="21"/>
      <c r="D14" s="32"/>
      <c r="E14" s="32"/>
      <c r="F14" s="32"/>
      <c r="G14" s="18"/>
      <c r="H14" s="32"/>
      <c r="I14" s="18"/>
      <c r="J14" s="32"/>
      <c r="K14" s="19"/>
      <c r="L14" s="32"/>
      <c r="M14" s="32"/>
      <c r="N14" s="22"/>
      <c r="O14" s="34"/>
      <c r="P14" s="32"/>
      <c r="Q14" s="1" t="s">
        <v>42</v>
      </c>
    </row>
    <row r="15" spans="1:17" x14ac:dyDescent="0.25">
      <c r="A15" s="50" t="s">
        <v>36</v>
      </c>
      <c r="B15" s="60" t="s">
        <v>26</v>
      </c>
      <c r="C15" s="60"/>
      <c r="D15" s="14">
        <v>199</v>
      </c>
      <c r="E15" s="14">
        <v>20</v>
      </c>
      <c r="F15" s="14">
        <v>0.9</v>
      </c>
      <c r="G15" s="15">
        <f>(D15*E15)/(F15*1000)</f>
        <v>4.4222222222222225</v>
      </c>
      <c r="H15" s="15">
        <v>1</v>
      </c>
      <c r="I15" s="15">
        <f>G15*H15</f>
        <v>4.4222222222222225</v>
      </c>
      <c r="J15" s="15">
        <v>1</v>
      </c>
      <c r="K15" s="16">
        <f>I15*J15</f>
        <v>4.4222222222222225</v>
      </c>
      <c r="L15" s="49">
        <v>1</v>
      </c>
      <c r="M15" s="49">
        <f>(SUM(K15,K16,K18,K20)*L15)</f>
        <v>9.0141666666666662</v>
      </c>
      <c r="N15" s="50">
        <f>SUM(M15,M21,M24,M28,M31,M34,M37,M40)</f>
        <v>167.38427485380114</v>
      </c>
      <c r="O15" s="53">
        <f>(N15)*1000/(3*230)</f>
        <v>242.58590558521905</v>
      </c>
      <c r="P15" s="46">
        <f>SUM(M15,M21)*1000/3/220</f>
        <v>68.966392876129703</v>
      </c>
      <c r="Q15" s="38">
        <f>M15/3/220*1000</f>
        <v>13.657828282828282</v>
      </c>
    </row>
    <row r="16" spans="1:17" x14ac:dyDescent="0.25">
      <c r="A16" s="51"/>
      <c r="B16" s="59" t="s">
        <v>22</v>
      </c>
      <c r="C16" s="59"/>
      <c r="D16" s="17">
        <v>99</v>
      </c>
      <c r="E16" s="17">
        <v>36</v>
      </c>
      <c r="F16" s="17">
        <v>0.9</v>
      </c>
      <c r="G16" s="18">
        <f t="shared" ref="G16:G22" si="5">(D16*E16)/(F16*1000)</f>
        <v>3.96</v>
      </c>
      <c r="H16" s="18">
        <v>1</v>
      </c>
      <c r="I16" s="18">
        <f t="shared" ref="I16:I22" si="6">G16*H16</f>
        <v>3.96</v>
      </c>
      <c r="J16" s="18">
        <v>1</v>
      </c>
      <c r="K16" s="19">
        <f t="shared" ref="K16:K22" si="7">I16*J16</f>
        <v>3.96</v>
      </c>
      <c r="L16" s="44"/>
      <c r="M16" s="44"/>
      <c r="N16" s="51"/>
      <c r="O16" s="54"/>
      <c r="P16" s="47"/>
      <c r="Q16" s="39"/>
    </row>
    <row r="17" spans="1:17" x14ac:dyDescent="0.25">
      <c r="A17" s="51"/>
      <c r="B17" s="59" t="s">
        <v>33</v>
      </c>
      <c r="C17" s="59"/>
      <c r="D17" s="17">
        <v>4</v>
      </c>
      <c r="E17" s="17">
        <v>20</v>
      </c>
      <c r="F17" s="17">
        <v>0.9</v>
      </c>
      <c r="G17" s="18">
        <f t="shared" si="5"/>
        <v>8.8888888888888892E-2</v>
      </c>
      <c r="H17" s="18">
        <v>1</v>
      </c>
      <c r="I17" s="18">
        <f t="shared" si="6"/>
        <v>8.8888888888888892E-2</v>
      </c>
      <c r="J17" s="18">
        <v>1</v>
      </c>
      <c r="K17" s="19">
        <f t="shared" si="7"/>
        <v>8.8888888888888892E-2</v>
      </c>
      <c r="L17" s="44"/>
      <c r="M17" s="44"/>
      <c r="N17" s="51"/>
      <c r="O17" s="54"/>
      <c r="P17" s="47"/>
      <c r="Q17" s="39"/>
    </row>
    <row r="18" spans="1:17" ht="15" customHeight="1" x14ac:dyDescent="0.25">
      <c r="A18" s="51"/>
      <c r="B18" s="59" t="s">
        <v>27</v>
      </c>
      <c r="C18" s="59"/>
      <c r="D18" s="17">
        <v>8</v>
      </c>
      <c r="E18" s="17">
        <v>50</v>
      </c>
      <c r="F18" s="17">
        <v>0.9</v>
      </c>
      <c r="G18" s="18">
        <f t="shared" si="5"/>
        <v>0.44444444444444442</v>
      </c>
      <c r="H18" s="18">
        <v>1</v>
      </c>
      <c r="I18" s="18">
        <f t="shared" si="6"/>
        <v>0.44444444444444442</v>
      </c>
      <c r="J18" s="18">
        <v>1</v>
      </c>
      <c r="K18" s="19">
        <f t="shared" si="7"/>
        <v>0.44444444444444442</v>
      </c>
      <c r="L18" s="44"/>
      <c r="M18" s="44"/>
      <c r="N18" s="51"/>
      <c r="O18" s="54"/>
      <c r="P18" s="47"/>
      <c r="Q18" s="40"/>
    </row>
    <row r="19" spans="1:17" ht="15" customHeight="1" x14ac:dyDescent="0.25">
      <c r="A19" s="51"/>
      <c r="B19" s="59" t="s">
        <v>43</v>
      </c>
      <c r="C19" s="59"/>
      <c r="D19" s="17">
        <v>10</v>
      </c>
      <c r="E19" s="17">
        <v>12</v>
      </c>
      <c r="F19" s="17">
        <v>0.9</v>
      </c>
      <c r="G19" s="18">
        <f t="shared" si="5"/>
        <v>0.13333333333333333</v>
      </c>
      <c r="H19" s="18">
        <v>1</v>
      </c>
      <c r="I19" s="18">
        <f t="shared" si="6"/>
        <v>0.13333333333333333</v>
      </c>
      <c r="J19" s="18">
        <v>1</v>
      </c>
      <c r="K19" s="19">
        <f t="shared" si="7"/>
        <v>0.13333333333333333</v>
      </c>
      <c r="L19" s="44"/>
      <c r="M19" s="44"/>
      <c r="N19" s="51"/>
      <c r="O19" s="54"/>
      <c r="P19" s="47"/>
      <c r="Q19" s="40"/>
    </row>
    <row r="20" spans="1:17" x14ac:dyDescent="0.25">
      <c r="A20" s="51"/>
      <c r="B20" s="59" t="s">
        <v>28</v>
      </c>
      <c r="C20" s="59"/>
      <c r="D20" s="17">
        <v>5</v>
      </c>
      <c r="E20" s="17">
        <v>30</v>
      </c>
      <c r="F20" s="17">
        <v>0.8</v>
      </c>
      <c r="G20" s="18">
        <f t="shared" si="5"/>
        <v>0.1875</v>
      </c>
      <c r="H20" s="17">
        <v>1</v>
      </c>
      <c r="I20" s="18">
        <f t="shared" si="6"/>
        <v>0.1875</v>
      </c>
      <c r="J20" s="17">
        <v>1</v>
      </c>
      <c r="K20" s="19">
        <f t="shared" si="7"/>
        <v>0.1875</v>
      </c>
      <c r="L20" s="44"/>
      <c r="M20" s="44"/>
      <c r="N20" s="51"/>
      <c r="O20" s="54"/>
      <c r="P20" s="47"/>
      <c r="Q20" s="40"/>
    </row>
    <row r="21" spans="1:17" x14ac:dyDescent="0.25">
      <c r="A21" s="51"/>
      <c r="B21" s="59" t="s">
        <v>31</v>
      </c>
      <c r="C21" s="59"/>
      <c r="D21" s="17">
        <v>60</v>
      </c>
      <c r="E21" s="17">
        <v>1000</v>
      </c>
      <c r="F21" s="17">
        <v>0.95</v>
      </c>
      <c r="G21" s="18">
        <f t="shared" si="5"/>
        <v>63.157894736842103</v>
      </c>
      <c r="H21" s="17">
        <v>0.97</v>
      </c>
      <c r="I21" s="18">
        <f t="shared" si="6"/>
        <v>61.263157894736835</v>
      </c>
      <c r="J21" s="17">
        <v>0.57999999999999996</v>
      </c>
      <c r="K21" s="19">
        <f t="shared" si="7"/>
        <v>35.53263157894736</v>
      </c>
      <c r="L21" s="44">
        <v>0.97</v>
      </c>
      <c r="M21" s="44">
        <f>SUM(K21,K22,)*L21</f>
        <v>36.503652631578937</v>
      </c>
      <c r="N21" s="51"/>
      <c r="O21" s="54"/>
      <c r="P21" s="47"/>
      <c r="Q21" s="39">
        <f>K21/3/220*1000</f>
        <v>53.837320574162661</v>
      </c>
    </row>
    <row r="22" spans="1:17" x14ac:dyDescent="0.25">
      <c r="A22" s="52"/>
      <c r="B22" s="61" t="s">
        <v>32</v>
      </c>
      <c r="C22" s="61"/>
      <c r="D22" s="28">
        <v>1</v>
      </c>
      <c r="E22" s="28">
        <v>3000</v>
      </c>
      <c r="F22" s="28">
        <v>0.95</v>
      </c>
      <c r="G22" s="29">
        <f t="shared" si="5"/>
        <v>3.1578947368421053</v>
      </c>
      <c r="H22" s="28">
        <v>0.95</v>
      </c>
      <c r="I22" s="29">
        <f t="shared" si="6"/>
        <v>3</v>
      </c>
      <c r="J22" s="28">
        <v>0.7</v>
      </c>
      <c r="K22" s="30">
        <f t="shared" si="7"/>
        <v>2.0999999999999996</v>
      </c>
      <c r="L22" s="45"/>
      <c r="M22" s="45"/>
      <c r="N22" s="51"/>
      <c r="O22" s="54"/>
      <c r="P22" s="48"/>
      <c r="Q22" s="41">
        <f>K22/3/220*1000</f>
        <v>3.1818181818181812</v>
      </c>
    </row>
    <row r="23" spans="1:17" x14ac:dyDescent="0.25">
      <c r="A23" s="20"/>
      <c r="B23" s="21"/>
      <c r="C23" s="21"/>
      <c r="D23" s="17"/>
      <c r="E23" s="17"/>
      <c r="F23" s="17"/>
      <c r="G23" s="18"/>
      <c r="H23" s="17"/>
      <c r="I23" s="18"/>
      <c r="J23" s="17"/>
      <c r="K23" s="19"/>
      <c r="L23" s="22"/>
      <c r="M23" s="21"/>
      <c r="N23" s="51"/>
      <c r="O23" s="54"/>
      <c r="P23" s="23"/>
    </row>
    <row r="24" spans="1:17" x14ac:dyDescent="0.25">
      <c r="A24" s="50" t="s">
        <v>37</v>
      </c>
      <c r="B24" s="60" t="s">
        <v>26</v>
      </c>
      <c r="C24" s="60"/>
      <c r="D24" s="14">
        <v>251</v>
      </c>
      <c r="E24" s="14">
        <v>20</v>
      </c>
      <c r="F24" s="14">
        <v>0.9</v>
      </c>
      <c r="G24" s="15">
        <f>(D24*E24)/(F24*1000)</f>
        <v>5.5777777777777775</v>
      </c>
      <c r="H24" s="15">
        <v>1</v>
      </c>
      <c r="I24" s="15">
        <f>G24*H24</f>
        <v>5.5777777777777775</v>
      </c>
      <c r="J24" s="15">
        <v>1</v>
      </c>
      <c r="K24" s="16">
        <f>I24*J24</f>
        <v>5.5777777777777775</v>
      </c>
      <c r="L24" s="49">
        <v>1</v>
      </c>
      <c r="M24" s="49">
        <f>(SUM(K24,K25,K27)*L24)</f>
        <v>6.2452777777777779</v>
      </c>
      <c r="N24" s="51"/>
      <c r="O24" s="54"/>
      <c r="P24" s="46">
        <f>SUM(M24,M28)*1000/3/220</f>
        <v>69.122956760588337</v>
      </c>
      <c r="Q24" s="38">
        <f>M24/3/220*1000</f>
        <v>9.4625420875420865</v>
      </c>
    </row>
    <row r="25" spans="1:17" x14ac:dyDescent="0.25">
      <c r="A25" s="51"/>
      <c r="B25" s="59" t="s">
        <v>22</v>
      </c>
      <c r="C25" s="59"/>
      <c r="D25" s="17">
        <v>12</v>
      </c>
      <c r="E25" s="17">
        <v>36</v>
      </c>
      <c r="F25" s="17">
        <v>0.9</v>
      </c>
      <c r="G25" s="18">
        <f t="shared" ref="G25:G29" si="8">(D25*E25)/(F25*1000)</f>
        <v>0.48</v>
      </c>
      <c r="H25" s="18">
        <v>1</v>
      </c>
      <c r="I25" s="18">
        <f t="shared" ref="I25:I29" si="9">G25*H25</f>
        <v>0.48</v>
      </c>
      <c r="J25" s="18">
        <v>1</v>
      </c>
      <c r="K25" s="19">
        <f t="shared" ref="K25:K29" si="10">I25*J25</f>
        <v>0.48</v>
      </c>
      <c r="L25" s="44"/>
      <c r="M25" s="44"/>
      <c r="N25" s="51"/>
      <c r="O25" s="54"/>
      <c r="P25" s="47"/>
      <c r="Q25" s="39"/>
    </row>
    <row r="26" spans="1:17" x14ac:dyDescent="0.25">
      <c r="A26" s="51"/>
      <c r="B26" s="59" t="s">
        <v>33</v>
      </c>
      <c r="C26" s="59"/>
      <c r="D26" s="17">
        <v>4</v>
      </c>
      <c r="E26" s="17">
        <v>20</v>
      </c>
      <c r="F26" s="17">
        <v>0.9</v>
      </c>
      <c r="G26" s="18">
        <f t="shared" si="8"/>
        <v>8.8888888888888892E-2</v>
      </c>
      <c r="H26" s="18">
        <v>1</v>
      </c>
      <c r="I26" s="18">
        <f t="shared" si="9"/>
        <v>8.8888888888888892E-2</v>
      </c>
      <c r="J26" s="18">
        <v>1</v>
      </c>
      <c r="K26" s="19">
        <f t="shared" si="10"/>
        <v>8.8888888888888892E-2</v>
      </c>
      <c r="L26" s="44"/>
      <c r="M26" s="44"/>
      <c r="N26" s="51"/>
      <c r="O26" s="54"/>
      <c r="P26" s="47"/>
      <c r="Q26" s="39"/>
    </row>
    <row r="27" spans="1:17" x14ac:dyDescent="0.25">
      <c r="A27" s="51"/>
      <c r="B27" s="59" t="s">
        <v>28</v>
      </c>
      <c r="C27" s="59"/>
      <c r="D27" s="17">
        <v>5</v>
      </c>
      <c r="E27" s="17">
        <v>30</v>
      </c>
      <c r="F27" s="17">
        <v>0.8</v>
      </c>
      <c r="G27" s="18">
        <f t="shared" si="8"/>
        <v>0.1875</v>
      </c>
      <c r="H27" s="17">
        <v>1</v>
      </c>
      <c r="I27" s="18">
        <f t="shared" si="9"/>
        <v>0.1875</v>
      </c>
      <c r="J27" s="17">
        <v>1</v>
      </c>
      <c r="K27" s="19">
        <f t="shared" si="10"/>
        <v>0.1875</v>
      </c>
      <c r="L27" s="44"/>
      <c r="M27" s="44"/>
      <c r="N27" s="51"/>
      <c r="O27" s="54"/>
      <c r="P27" s="47"/>
      <c r="Q27" s="40"/>
    </row>
    <row r="28" spans="1:17" x14ac:dyDescent="0.25">
      <c r="A28" s="51"/>
      <c r="B28" s="59" t="s">
        <v>31</v>
      </c>
      <c r="C28" s="59"/>
      <c r="D28" s="17">
        <v>65</v>
      </c>
      <c r="E28" s="17">
        <v>1000</v>
      </c>
      <c r="F28" s="17">
        <v>0.95</v>
      </c>
      <c r="G28" s="18">
        <f t="shared" si="8"/>
        <v>68.421052631578945</v>
      </c>
      <c r="H28" s="17">
        <v>0.97</v>
      </c>
      <c r="I28" s="18">
        <f t="shared" si="9"/>
        <v>66.368421052631575</v>
      </c>
      <c r="J28" s="17">
        <v>0.57999999999999996</v>
      </c>
      <c r="K28" s="19">
        <f t="shared" si="10"/>
        <v>38.493684210526311</v>
      </c>
      <c r="L28" s="44">
        <v>0.97</v>
      </c>
      <c r="M28" s="44">
        <f>SUM(K28,K29,)*L28</f>
        <v>39.375873684210525</v>
      </c>
      <c r="N28" s="51"/>
      <c r="O28" s="54"/>
      <c r="P28" s="47"/>
      <c r="Q28" s="39">
        <f>K28/3/220*1000</f>
        <v>58.323763955342898</v>
      </c>
    </row>
    <row r="29" spans="1:17" x14ac:dyDescent="0.25">
      <c r="A29" s="52"/>
      <c r="B29" s="61" t="s">
        <v>32</v>
      </c>
      <c r="C29" s="61"/>
      <c r="D29" s="28">
        <v>1</v>
      </c>
      <c r="E29" s="28">
        <v>3000</v>
      </c>
      <c r="F29" s="28">
        <v>0.95</v>
      </c>
      <c r="G29" s="29">
        <f t="shared" si="8"/>
        <v>3.1578947368421053</v>
      </c>
      <c r="H29" s="28">
        <v>0.95</v>
      </c>
      <c r="I29" s="29">
        <f t="shared" si="9"/>
        <v>3</v>
      </c>
      <c r="J29" s="28">
        <v>0.7</v>
      </c>
      <c r="K29" s="30">
        <f t="shared" si="10"/>
        <v>2.0999999999999996</v>
      </c>
      <c r="L29" s="45"/>
      <c r="M29" s="45"/>
      <c r="N29" s="51"/>
      <c r="O29" s="54"/>
      <c r="P29" s="48"/>
      <c r="Q29" s="41">
        <f>K29/3/220*1000</f>
        <v>3.1818181818181812</v>
      </c>
    </row>
    <row r="30" spans="1:17" x14ac:dyDescent="0.25">
      <c r="A30" s="24"/>
      <c r="B30" s="17"/>
      <c r="C30" s="17"/>
      <c r="D30" s="17"/>
      <c r="E30" s="17"/>
      <c r="F30" s="17"/>
      <c r="G30" s="18"/>
      <c r="H30" s="17"/>
      <c r="I30" s="18"/>
      <c r="J30" s="17"/>
      <c r="K30" s="19"/>
      <c r="L30" s="25"/>
      <c r="M30" s="25"/>
      <c r="N30" s="51"/>
      <c r="O30" s="54"/>
      <c r="P30" s="26"/>
    </row>
    <row r="31" spans="1:17" x14ac:dyDescent="0.25">
      <c r="A31" s="50" t="s">
        <v>38</v>
      </c>
      <c r="B31" s="60" t="s">
        <v>26</v>
      </c>
      <c r="C31" s="60"/>
      <c r="D31" s="14">
        <v>139</v>
      </c>
      <c r="E31" s="14">
        <v>20</v>
      </c>
      <c r="F31" s="14">
        <v>0.9</v>
      </c>
      <c r="G31" s="15">
        <f>(D31*E31)/(F31*1000)</f>
        <v>3.088888888888889</v>
      </c>
      <c r="H31" s="15">
        <v>1</v>
      </c>
      <c r="I31" s="15">
        <f>G31*H31</f>
        <v>3.088888888888889</v>
      </c>
      <c r="J31" s="15">
        <v>1</v>
      </c>
      <c r="K31" s="16">
        <f>I31*J31</f>
        <v>3.088888888888889</v>
      </c>
      <c r="L31" s="49">
        <v>1</v>
      </c>
      <c r="M31" s="49">
        <f>(SUM(K31,K32,K33)*L31)</f>
        <v>3.8688888888888888</v>
      </c>
      <c r="N31" s="51"/>
      <c r="O31" s="54"/>
      <c r="P31" s="46">
        <f>SUM(M31,M34)*1000/3/220</f>
        <v>60.655349991139452</v>
      </c>
      <c r="Q31" s="38">
        <f>M31/3/220*1000</f>
        <v>5.8619528619528625</v>
      </c>
    </row>
    <row r="32" spans="1:17" x14ac:dyDescent="0.25">
      <c r="A32" s="51"/>
      <c r="B32" s="59" t="s">
        <v>22</v>
      </c>
      <c r="C32" s="59"/>
      <c r="D32" s="17">
        <v>12</v>
      </c>
      <c r="E32" s="17">
        <v>36</v>
      </c>
      <c r="F32" s="17">
        <v>0.9</v>
      </c>
      <c r="G32" s="18">
        <f t="shared" ref="G32:G35" si="11">(D32*E32)/(F32*1000)</f>
        <v>0.48</v>
      </c>
      <c r="H32" s="18">
        <v>1</v>
      </c>
      <c r="I32" s="18">
        <f t="shared" ref="I32:I35" si="12">G32*H32</f>
        <v>0.48</v>
      </c>
      <c r="J32" s="18">
        <v>1</v>
      </c>
      <c r="K32" s="19">
        <f t="shared" ref="K32:K35" si="13">I32*J32</f>
        <v>0.48</v>
      </c>
      <c r="L32" s="44"/>
      <c r="M32" s="44"/>
      <c r="N32" s="51"/>
      <c r="O32" s="54"/>
      <c r="P32" s="47"/>
      <c r="Q32" s="39"/>
    </row>
    <row r="33" spans="1:17" x14ac:dyDescent="0.25">
      <c r="A33" s="51"/>
      <c r="B33" s="59" t="s">
        <v>28</v>
      </c>
      <c r="C33" s="59"/>
      <c r="D33" s="17">
        <v>8</v>
      </c>
      <c r="E33" s="17">
        <v>30</v>
      </c>
      <c r="F33" s="17">
        <v>0.8</v>
      </c>
      <c r="G33" s="18">
        <f t="shared" si="11"/>
        <v>0.3</v>
      </c>
      <c r="H33" s="17">
        <v>1</v>
      </c>
      <c r="I33" s="18">
        <f t="shared" si="12"/>
        <v>0.3</v>
      </c>
      <c r="J33" s="17">
        <v>1</v>
      </c>
      <c r="K33" s="19">
        <f t="shared" si="13"/>
        <v>0.3</v>
      </c>
      <c r="L33" s="44"/>
      <c r="M33" s="44"/>
      <c r="N33" s="51"/>
      <c r="O33" s="54"/>
      <c r="P33" s="47"/>
      <c r="Q33" s="40"/>
    </row>
    <row r="34" spans="1:17" x14ac:dyDescent="0.25">
      <c r="A34" s="51"/>
      <c r="B34" s="59" t="s">
        <v>31</v>
      </c>
      <c r="C34" s="59"/>
      <c r="D34" s="17">
        <v>54</v>
      </c>
      <c r="E34" s="17">
        <v>1000</v>
      </c>
      <c r="F34" s="17">
        <v>0.95</v>
      </c>
      <c r="G34" s="18">
        <f t="shared" si="11"/>
        <v>56.842105263157897</v>
      </c>
      <c r="H34" s="17">
        <v>0.97</v>
      </c>
      <c r="I34" s="18">
        <f t="shared" si="12"/>
        <v>55.136842105263156</v>
      </c>
      <c r="J34" s="17">
        <v>0.6</v>
      </c>
      <c r="K34" s="19">
        <f t="shared" si="13"/>
        <v>33.082105263157892</v>
      </c>
      <c r="L34" s="44">
        <v>0.97</v>
      </c>
      <c r="M34" s="44">
        <f>SUM(K34,K35)*L34</f>
        <v>36.16364210526315</v>
      </c>
      <c r="N34" s="51"/>
      <c r="O34" s="54"/>
      <c r="P34" s="47"/>
      <c r="Q34" s="39">
        <f>K34/3/220*1000</f>
        <v>50.124401913875595</v>
      </c>
    </row>
    <row r="35" spans="1:17" x14ac:dyDescent="0.25">
      <c r="A35" s="52"/>
      <c r="B35" s="61" t="s">
        <v>32</v>
      </c>
      <c r="C35" s="61"/>
      <c r="D35" s="28">
        <v>2</v>
      </c>
      <c r="E35" s="28">
        <v>3000</v>
      </c>
      <c r="F35" s="28">
        <v>0.95</v>
      </c>
      <c r="G35" s="29">
        <f t="shared" si="11"/>
        <v>6.3157894736842106</v>
      </c>
      <c r="H35" s="28">
        <v>0.95</v>
      </c>
      <c r="I35" s="29">
        <f t="shared" si="12"/>
        <v>6</v>
      </c>
      <c r="J35" s="28">
        <v>0.7</v>
      </c>
      <c r="K35" s="30">
        <f t="shared" si="13"/>
        <v>4.1999999999999993</v>
      </c>
      <c r="L35" s="45"/>
      <c r="M35" s="45"/>
      <c r="N35" s="51"/>
      <c r="O35" s="54"/>
      <c r="P35" s="48"/>
      <c r="Q35" s="41">
        <f>K35/3/220*1000</f>
        <v>6.3636363636363624</v>
      </c>
    </row>
    <row r="36" spans="1:17" x14ac:dyDescent="0.25">
      <c r="A36" s="20"/>
      <c r="B36" s="21"/>
      <c r="C36" s="21"/>
      <c r="D36" s="17"/>
      <c r="E36" s="17"/>
      <c r="F36" s="17"/>
      <c r="G36" s="18"/>
      <c r="H36" s="17"/>
      <c r="I36" s="18"/>
      <c r="J36" s="17"/>
      <c r="K36" s="19"/>
      <c r="L36" s="22"/>
      <c r="M36" s="22"/>
      <c r="N36" s="51"/>
      <c r="O36" s="54"/>
      <c r="P36" s="27"/>
    </row>
    <row r="37" spans="1:17" x14ac:dyDescent="0.25">
      <c r="A37" s="50" t="s">
        <v>39</v>
      </c>
      <c r="B37" s="60" t="s">
        <v>26</v>
      </c>
      <c r="C37" s="60"/>
      <c r="D37" s="14">
        <v>139</v>
      </c>
      <c r="E37" s="14">
        <v>20</v>
      </c>
      <c r="F37" s="14">
        <v>0.9</v>
      </c>
      <c r="G37" s="15">
        <f>(D37*E37)/(F37*1000)</f>
        <v>3.088888888888889</v>
      </c>
      <c r="H37" s="15">
        <v>1</v>
      </c>
      <c r="I37" s="15">
        <f>G37*H37</f>
        <v>3.088888888888889</v>
      </c>
      <c r="J37" s="15">
        <v>1</v>
      </c>
      <c r="K37" s="16">
        <f>I37*J37</f>
        <v>3.088888888888889</v>
      </c>
      <c r="L37" s="49">
        <v>1</v>
      </c>
      <c r="M37" s="49">
        <f>(SUM(K37,K38,K39)*L37)</f>
        <v>3.8688888888888888</v>
      </c>
      <c r="N37" s="51"/>
      <c r="O37" s="54"/>
      <c r="P37" s="46">
        <f>SUM(M37,M40)*1000/3/220</f>
        <v>54.867838029416973</v>
      </c>
      <c r="Q37" s="38">
        <f>M37/3/220*1000</f>
        <v>5.8619528619528625</v>
      </c>
    </row>
    <row r="38" spans="1:17" x14ac:dyDescent="0.25">
      <c r="A38" s="51"/>
      <c r="B38" s="59" t="s">
        <v>22</v>
      </c>
      <c r="C38" s="59"/>
      <c r="D38" s="17">
        <v>12</v>
      </c>
      <c r="E38" s="17">
        <v>36</v>
      </c>
      <c r="F38" s="17">
        <v>0.9</v>
      </c>
      <c r="G38" s="18">
        <f t="shared" ref="G38:G41" si="14">(D38*E38)/(F38*1000)</f>
        <v>0.48</v>
      </c>
      <c r="H38" s="18">
        <v>1</v>
      </c>
      <c r="I38" s="18">
        <f t="shared" ref="I38:I41" si="15">G38*H38</f>
        <v>0.48</v>
      </c>
      <c r="J38" s="18">
        <v>1</v>
      </c>
      <c r="K38" s="19">
        <f t="shared" ref="K38:K41" si="16">I38*J38</f>
        <v>0.48</v>
      </c>
      <c r="L38" s="44"/>
      <c r="M38" s="44"/>
      <c r="N38" s="51"/>
      <c r="O38" s="54"/>
      <c r="P38" s="47"/>
      <c r="Q38" s="39"/>
    </row>
    <row r="39" spans="1:17" x14ac:dyDescent="0.25">
      <c r="A39" s="51"/>
      <c r="B39" s="59" t="s">
        <v>28</v>
      </c>
      <c r="C39" s="59"/>
      <c r="D39" s="17">
        <v>8</v>
      </c>
      <c r="E39" s="17">
        <v>30</v>
      </c>
      <c r="F39" s="17">
        <v>0.8</v>
      </c>
      <c r="G39" s="18">
        <f t="shared" si="14"/>
        <v>0.3</v>
      </c>
      <c r="H39" s="17">
        <v>1</v>
      </c>
      <c r="I39" s="18">
        <f t="shared" si="15"/>
        <v>0.3</v>
      </c>
      <c r="J39" s="17">
        <v>1</v>
      </c>
      <c r="K39" s="19">
        <f t="shared" si="16"/>
        <v>0.3</v>
      </c>
      <c r="L39" s="44"/>
      <c r="M39" s="44"/>
      <c r="N39" s="51"/>
      <c r="O39" s="54"/>
      <c r="P39" s="47"/>
      <c r="Q39" s="40"/>
    </row>
    <row r="40" spans="1:17" x14ac:dyDescent="0.25">
      <c r="A40" s="51"/>
      <c r="B40" s="59" t="s">
        <v>31</v>
      </c>
      <c r="C40" s="59"/>
      <c r="D40" s="17">
        <v>51</v>
      </c>
      <c r="E40" s="17">
        <v>1000</v>
      </c>
      <c r="F40" s="17">
        <v>0.95</v>
      </c>
      <c r="G40" s="18">
        <f t="shared" si="14"/>
        <v>53.684210526315788</v>
      </c>
      <c r="H40" s="17">
        <v>0.97</v>
      </c>
      <c r="I40" s="18">
        <f t="shared" si="15"/>
        <v>52.073684210526309</v>
      </c>
      <c r="J40" s="17">
        <v>0.6</v>
      </c>
      <c r="K40" s="19">
        <f t="shared" si="16"/>
        <v>31.244210526315783</v>
      </c>
      <c r="L40" s="44">
        <v>0.97</v>
      </c>
      <c r="M40" s="44">
        <f>SUM(K40,K41)*L40</f>
        <v>32.343884210526312</v>
      </c>
      <c r="N40" s="51"/>
      <c r="O40" s="54"/>
      <c r="P40" s="47"/>
      <c r="Q40" s="39">
        <f>K40/3/220*1000</f>
        <v>47.339712918660275</v>
      </c>
    </row>
    <row r="41" spans="1:17" x14ac:dyDescent="0.25">
      <c r="A41" s="52"/>
      <c r="B41" s="61" t="s">
        <v>32</v>
      </c>
      <c r="C41" s="61"/>
      <c r="D41" s="28">
        <v>1</v>
      </c>
      <c r="E41" s="28">
        <v>3000</v>
      </c>
      <c r="F41" s="28">
        <v>0.95</v>
      </c>
      <c r="G41" s="29">
        <f t="shared" si="14"/>
        <v>3.1578947368421053</v>
      </c>
      <c r="H41" s="28">
        <v>0.95</v>
      </c>
      <c r="I41" s="29">
        <f t="shared" si="15"/>
        <v>3</v>
      </c>
      <c r="J41" s="28">
        <v>0.7</v>
      </c>
      <c r="K41" s="30">
        <f t="shared" si="16"/>
        <v>2.0999999999999996</v>
      </c>
      <c r="L41" s="45"/>
      <c r="M41" s="45"/>
      <c r="N41" s="52"/>
      <c r="O41" s="55"/>
      <c r="P41" s="48"/>
      <c r="Q41" s="41">
        <f>K41/3/220*1000</f>
        <v>3.1818181818181812</v>
      </c>
    </row>
    <row r="42" spans="1:17" x14ac:dyDescent="0.25">
      <c r="A42" s="9"/>
      <c r="B42" s="10"/>
      <c r="C42" s="10"/>
      <c r="D42" s="12"/>
      <c r="E42" s="12"/>
      <c r="F42" s="12"/>
      <c r="G42" s="5"/>
      <c r="H42" s="12"/>
      <c r="I42" s="5"/>
      <c r="J42" s="12"/>
      <c r="K42" s="6"/>
      <c r="O42" s="13"/>
    </row>
  </sheetData>
  <mergeCells count="82">
    <mergeCell ref="B12:C12"/>
    <mergeCell ref="B13:C13"/>
    <mergeCell ref="B10:C10"/>
    <mergeCell ref="M5:M10"/>
    <mergeCell ref="L2:L4"/>
    <mergeCell ref="M2:M4"/>
    <mergeCell ref="L11:L12"/>
    <mergeCell ref="P2:P4"/>
    <mergeCell ref="K2:K4"/>
    <mergeCell ref="A2:F3"/>
    <mergeCell ref="G2:G4"/>
    <mergeCell ref="H2:H4"/>
    <mergeCell ref="I2:I4"/>
    <mergeCell ref="J2:J4"/>
    <mergeCell ref="N2:N4"/>
    <mergeCell ref="O2:O4"/>
    <mergeCell ref="A1:C1"/>
    <mergeCell ref="B19:C19"/>
    <mergeCell ref="B20:C20"/>
    <mergeCell ref="B21:C21"/>
    <mergeCell ref="B11:C11"/>
    <mergeCell ref="B15:C15"/>
    <mergeCell ref="B17:C17"/>
    <mergeCell ref="B18:C18"/>
    <mergeCell ref="B9:C9"/>
    <mergeCell ref="B7:C7"/>
    <mergeCell ref="A11:A12"/>
    <mergeCell ref="B4:C4"/>
    <mergeCell ref="B5:C5"/>
    <mergeCell ref="B6:C6"/>
    <mergeCell ref="B8:C8"/>
    <mergeCell ref="A5:A10"/>
    <mergeCell ref="A37:A41"/>
    <mergeCell ref="L37:L39"/>
    <mergeCell ref="M37:M39"/>
    <mergeCell ref="B38:C38"/>
    <mergeCell ref="L40:L41"/>
    <mergeCell ref="M40:M41"/>
    <mergeCell ref="B41:C41"/>
    <mergeCell ref="B37:C37"/>
    <mergeCell ref="B39:C39"/>
    <mergeCell ref="B40:C40"/>
    <mergeCell ref="B24:C24"/>
    <mergeCell ref="L24:L27"/>
    <mergeCell ref="A24:A29"/>
    <mergeCell ref="B34:C34"/>
    <mergeCell ref="L34:L35"/>
    <mergeCell ref="B35:C35"/>
    <mergeCell ref="B33:C33"/>
    <mergeCell ref="B25:C25"/>
    <mergeCell ref="B26:C26"/>
    <mergeCell ref="B27:C27"/>
    <mergeCell ref="B32:C32"/>
    <mergeCell ref="P24:P29"/>
    <mergeCell ref="P31:P35"/>
    <mergeCell ref="P37:P41"/>
    <mergeCell ref="A31:A35"/>
    <mergeCell ref="O5:O12"/>
    <mergeCell ref="L15:L20"/>
    <mergeCell ref="M15:M20"/>
    <mergeCell ref="B16:C16"/>
    <mergeCell ref="L5:L10"/>
    <mergeCell ref="B31:C31"/>
    <mergeCell ref="L31:L33"/>
    <mergeCell ref="B29:C29"/>
    <mergeCell ref="B28:C28"/>
    <mergeCell ref="L28:L29"/>
    <mergeCell ref="B22:C22"/>
    <mergeCell ref="A15:A22"/>
    <mergeCell ref="M34:M35"/>
    <mergeCell ref="M11:M12"/>
    <mergeCell ref="N15:N41"/>
    <mergeCell ref="O15:O41"/>
    <mergeCell ref="M31:M33"/>
    <mergeCell ref="M28:M29"/>
    <mergeCell ref="M24:M27"/>
    <mergeCell ref="N5:N12"/>
    <mergeCell ref="L21:L22"/>
    <mergeCell ref="M21:M22"/>
    <mergeCell ref="P15:P22"/>
    <mergeCell ref="P5:P10"/>
    <mergeCell ref="P11:P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Lux Calculation</vt:lpstr>
      <vt:lpstr>Load 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sunil karki</cp:lastModifiedBy>
  <dcterms:created xsi:type="dcterms:W3CDTF">2020-01-15T12:18:48Z</dcterms:created>
  <dcterms:modified xsi:type="dcterms:W3CDTF">2020-11-30T12:12:25Z</dcterms:modified>
</cp:coreProperties>
</file>