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505" activeTab="3"/>
  </bookViews>
  <sheets>
    <sheet name="Usage" sheetId="3" r:id="rId1"/>
    <sheet name="Pattern" sheetId="6" r:id="rId2"/>
    <sheet name="Claims" sheetId="5" r:id="rId3"/>
    <sheet name="Results" sheetId="7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A4" i="6"/>
  <c r="A5" s="1"/>
  <c r="A6" s="1"/>
  <c r="H45" i="3"/>
  <c r="G45"/>
  <c r="F45"/>
  <c r="F43"/>
  <c r="G43" s="1"/>
  <c r="H43" s="1"/>
  <c r="F40" l="1" a="1"/>
  <c r="F40" s="1"/>
  <c r="G44" l="1"/>
  <c r="H44"/>
  <c r="F44"/>
  <c r="N27"/>
  <c r="N26"/>
  <c r="N25"/>
  <c r="N24"/>
  <c r="N23"/>
  <c r="N22"/>
  <c r="N21"/>
  <c r="N20"/>
  <c r="L20"/>
  <c r="L21" s="1"/>
  <c r="L22" s="1"/>
  <c r="N19"/>
  <c r="N18"/>
  <c r="H47" l="1"/>
  <c r="F47"/>
  <c r="F53" s="1"/>
  <c r="G47"/>
  <c r="F52"/>
  <c r="G53"/>
  <c r="G49"/>
  <c r="G52"/>
  <c r="G50"/>
  <c r="H52"/>
  <c r="H53"/>
  <c r="H50"/>
  <c r="H49"/>
  <c r="F50" l="1"/>
  <c r="G55"/>
  <c r="G56" s="1"/>
  <c r="G58" s="1"/>
  <c r="E35" s="1"/>
  <c r="F49"/>
  <c r="F55" s="1"/>
  <c r="F56" s="1"/>
  <c r="F58" s="1"/>
  <c r="H55"/>
  <c r="H56" s="1"/>
  <c r="H58" s="1"/>
  <c r="E36" s="1"/>
  <c r="E34" l="1"/>
</calcChain>
</file>

<file path=xl/sharedStrings.xml><?xml version="1.0" encoding="utf-8"?>
<sst xmlns="http://schemas.openxmlformats.org/spreadsheetml/2006/main" count="49" uniqueCount="40">
  <si>
    <t>1) Inputs</t>
  </si>
  <si>
    <t>Update Date</t>
  </si>
  <si>
    <t>Period</t>
  </si>
  <si>
    <t>Ultimate</t>
  </si>
  <si>
    <t>Reported</t>
  </si>
  <si>
    <t>Paid</t>
  </si>
  <si>
    <t>Rep Date</t>
  </si>
  <si>
    <t>Month</t>
  </si>
  <si>
    <t>Cumul</t>
  </si>
  <si>
    <t>Inc</t>
  </si>
  <si>
    <t>3) Calculations</t>
  </si>
  <si>
    <t>Latest Reported Date</t>
  </si>
  <si>
    <t>Months Developed</t>
  </si>
  <si>
    <t>Artisan: Updating</t>
  </si>
  <si>
    <t>Start Cover Date</t>
  </si>
  <si>
    <t>Number of Years</t>
  </si>
  <si>
    <t>Global Parameters</t>
  </si>
  <si>
    <t>Actual Claims Data</t>
  </si>
  <si>
    <t>Patterns</t>
  </si>
  <si>
    <t>Original Assumptions</t>
  </si>
  <si>
    <t>% Reported</t>
  </si>
  <si>
    <t>Match Ref</t>
  </si>
  <si>
    <t>Reported High %</t>
  </si>
  <si>
    <t>Reported Low %</t>
  </si>
  <si>
    <t>Reported High Mths</t>
  </si>
  <si>
    <t>% Unreported</t>
  </si>
  <si>
    <t>2) Results</t>
  </si>
  <si>
    <t>SEVERITY</t>
  </si>
  <si>
    <t>Con Prd</t>
  </si>
  <si>
    <t>Reported Low Mths</t>
  </si>
  <si>
    <t>Linear Interpolation from available reporting pattern points</t>
  </si>
  <si>
    <t>Get most recent reported date on or prior to update date, deduced from the claim screen</t>
  </si>
  <si>
    <t>Figure out how developed the period is, if this is a "future period" then the period is effectively 0 months developed</t>
  </si>
  <si>
    <t>Constant</t>
  </si>
  <si>
    <t>Start Period Date</t>
  </si>
  <si>
    <t>Reported to Date</t>
  </si>
  <si>
    <t>Ultimate Claims</t>
  </si>
  <si>
    <t>Aggregate Models</t>
  </si>
  <si>
    <t>Reported Cumulated</t>
  </si>
  <si>
    <t>Adjusted Ultimate</t>
  </si>
</sst>
</file>

<file path=xl/styles.xml><?xml version="1.0" encoding="utf-8"?>
<styleSheet xmlns="http://schemas.openxmlformats.org/spreadsheetml/2006/main">
  <numFmts count="8">
    <numFmt numFmtId="164" formatCode="_-* #,##0.00_-;\-* #,##0.00_-;_-* &quot;-&quot;??_-;_-@_-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;\(#,##0\);\-"/>
    <numFmt numFmtId="170" formatCode="#,##0.00;\(#,##0.00\);\-"/>
    <numFmt numFmtId="171" formatCode="_-* #,##0_-;\-* #,##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5" fontId="4" fillId="0" borderId="0" xfId="0" applyNumberFormat="1" applyFont="1" applyBorder="1"/>
    <xf numFmtId="165" fontId="4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168" fontId="4" fillId="0" borderId="0" xfId="2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0" xfId="0" applyFont="1" applyFill="1" applyBorder="1" applyAlignment="1">
      <alignment horizontal="center"/>
    </xf>
    <xf numFmtId="165" fontId="4" fillId="3" borderId="0" xfId="0" applyNumberFormat="1" applyFont="1" applyFill="1" applyBorder="1"/>
    <xf numFmtId="0" fontId="6" fillId="0" borderId="1" xfId="0" applyFont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left"/>
    </xf>
    <xf numFmtId="165" fontId="4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right"/>
    </xf>
    <xf numFmtId="165" fontId="4" fillId="2" borderId="0" xfId="0" applyNumberFormat="1" applyFont="1" applyFill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8" fontId="4" fillId="3" borderId="0" xfId="2" applyNumberFormat="1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3" borderId="0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right"/>
    </xf>
    <xf numFmtId="166" fontId="0" fillId="0" borderId="5" xfId="0" applyNumberFormat="1" applyBorder="1"/>
    <xf numFmtId="165" fontId="0" fillId="0" borderId="0" xfId="0" applyNumberFormat="1" applyFont="1" applyAlignment="1">
      <alignment horizontal="center"/>
    </xf>
    <xf numFmtId="15" fontId="0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70" fontId="7" fillId="0" borderId="0" xfId="1" applyNumberFormat="1" applyFont="1" applyFill="1" applyAlignment="1">
      <alignment horizontal="left"/>
    </xf>
    <xf numFmtId="169" fontId="8" fillId="0" borderId="0" xfId="1" applyNumberFormat="1" applyFont="1" applyFill="1" applyAlignment="1">
      <alignment horizontal="center"/>
    </xf>
    <xf numFmtId="171" fontId="0" fillId="0" borderId="0" xfId="1" applyNumberFormat="1" applyFont="1"/>
  </cellXfs>
  <cellStyles count="3">
    <cellStyle name="Dezimal" xfId="1" builtinId="3"/>
    <cellStyle name="Prozent" xfId="2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AA126"/>
  <sheetViews>
    <sheetView showGridLines="0" topLeftCell="A10" zoomScale="70" zoomScaleNormal="70" workbookViewId="0">
      <selection activeCell="J10" sqref="J10"/>
    </sheetView>
  </sheetViews>
  <sheetFormatPr baseColWidth="10" defaultColWidth="9.140625" defaultRowHeight="15"/>
  <cols>
    <col min="1" max="1" width="10.28515625" customWidth="1"/>
    <col min="2" max="2" width="4.28515625" customWidth="1"/>
    <col min="4" max="4" width="21.42578125" customWidth="1"/>
    <col min="5" max="16" width="13.28515625" customWidth="1"/>
    <col min="17" max="17" width="13.28515625" style="2" customWidth="1"/>
    <col min="18" max="21" width="13.28515625" customWidth="1"/>
    <col min="22" max="22" width="15.140625" customWidth="1"/>
    <col min="23" max="24" width="11.28515625" customWidth="1"/>
    <col min="25" max="25" width="11" bestFit="1" customWidth="1"/>
    <col min="26" max="26" width="10.85546875" bestFit="1" customWidth="1"/>
    <col min="27" max="28" width="11" bestFit="1" customWidth="1"/>
  </cols>
  <sheetData>
    <row r="2" spans="4:14" ht="31.5">
      <c r="D2" s="1" t="s">
        <v>13</v>
      </c>
    </row>
    <row r="3" spans="4:14" ht="23.25">
      <c r="D3" s="14" t="s">
        <v>37</v>
      </c>
    </row>
    <row r="4" spans="4:14" ht="12" customHeight="1">
      <c r="D4" s="1"/>
    </row>
    <row r="5" spans="4:14" ht="31.5">
      <c r="D5" s="1" t="s">
        <v>0</v>
      </c>
    </row>
    <row r="6" spans="4:14" ht="15.75" thickBot="1"/>
    <row r="7" spans="4:14" ht="28.5">
      <c r="D7" s="24" t="s">
        <v>16</v>
      </c>
      <c r="E7" s="25"/>
      <c r="F7" s="25"/>
      <c r="G7" s="25"/>
      <c r="H7" s="26" t="s">
        <v>19</v>
      </c>
      <c r="I7" s="27"/>
      <c r="J7" s="25"/>
      <c r="K7" s="25"/>
      <c r="L7" s="25"/>
      <c r="M7" s="25"/>
      <c r="N7" s="28"/>
    </row>
    <row r="8" spans="4:14">
      <c r="D8" s="29"/>
      <c r="E8" s="30"/>
      <c r="F8" s="30"/>
      <c r="G8" s="30"/>
      <c r="H8" s="15"/>
      <c r="I8" s="16"/>
      <c r="J8" s="30"/>
      <c r="K8" s="30"/>
      <c r="L8" s="30"/>
      <c r="M8" s="30"/>
      <c r="N8" s="31"/>
    </row>
    <row r="9" spans="4:14">
      <c r="D9" s="32" t="s">
        <v>14</v>
      </c>
      <c r="E9" s="23">
        <v>40179</v>
      </c>
      <c r="F9" s="30"/>
      <c r="G9" s="30"/>
      <c r="H9" s="15" t="s">
        <v>27</v>
      </c>
      <c r="I9" s="33" t="s">
        <v>33</v>
      </c>
      <c r="J9" s="30"/>
      <c r="M9" s="30"/>
      <c r="N9" s="51"/>
    </row>
    <row r="10" spans="4:14">
      <c r="D10" s="32" t="s">
        <v>15</v>
      </c>
      <c r="E10" s="22">
        <v>3</v>
      </c>
      <c r="F10" s="30"/>
      <c r="G10" s="30"/>
      <c r="H10" s="15" t="s">
        <v>3</v>
      </c>
      <c r="I10" s="34">
        <v>75000</v>
      </c>
      <c r="J10" s="30"/>
      <c r="M10" s="30"/>
      <c r="N10" s="52"/>
    </row>
    <row r="11" spans="4:14">
      <c r="D11" s="32"/>
      <c r="E11" s="18"/>
      <c r="F11" s="30"/>
      <c r="G11" s="30"/>
      <c r="H11" s="15"/>
      <c r="I11" s="16"/>
      <c r="J11" s="30"/>
      <c r="K11" s="15"/>
      <c r="L11" s="35"/>
      <c r="M11" s="30"/>
      <c r="N11" s="31"/>
    </row>
    <row r="12" spans="4:14">
      <c r="D12" s="32" t="s">
        <v>1</v>
      </c>
      <c r="E12" s="23">
        <v>41003</v>
      </c>
      <c r="F12" s="30"/>
      <c r="G12" s="30"/>
      <c r="H12" s="30"/>
      <c r="I12" s="30"/>
      <c r="J12" s="30"/>
      <c r="K12" s="15"/>
      <c r="M12" s="30"/>
      <c r="N12" s="31"/>
    </row>
    <row r="13" spans="4:14">
      <c r="D13" s="32"/>
      <c r="E13" s="17"/>
      <c r="F13" s="30"/>
      <c r="G13" s="30"/>
      <c r="H13" s="30"/>
      <c r="I13" s="30"/>
      <c r="J13" s="30"/>
      <c r="K13" s="30"/>
      <c r="L13" s="30"/>
      <c r="M13" s="30"/>
      <c r="N13" s="31"/>
    </row>
    <row r="14" spans="4:14" ht="28.5">
      <c r="D14" s="36" t="s">
        <v>17</v>
      </c>
      <c r="E14" s="37"/>
      <c r="F14" s="30"/>
      <c r="G14" s="30"/>
      <c r="H14" s="38"/>
      <c r="I14" s="30"/>
      <c r="J14" s="30"/>
      <c r="K14" s="30"/>
      <c r="L14" s="39" t="s">
        <v>18</v>
      </c>
      <c r="M14" s="30"/>
      <c r="N14" s="31"/>
    </row>
    <row r="15" spans="4:14">
      <c r="D15" s="32"/>
      <c r="E15" s="37"/>
      <c r="F15" s="30"/>
      <c r="G15" s="30"/>
      <c r="H15" s="38"/>
      <c r="I15" s="30"/>
      <c r="J15" s="30"/>
      <c r="K15" s="30"/>
      <c r="L15" s="30"/>
      <c r="M15" s="30"/>
      <c r="N15" s="31"/>
    </row>
    <row r="16" spans="4:14">
      <c r="D16" s="32"/>
      <c r="E16" s="30"/>
      <c r="F16" s="30"/>
      <c r="G16" s="30"/>
      <c r="H16" s="30"/>
      <c r="I16" s="30"/>
      <c r="J16" s="30"/>
      <c r="K16" s="30"/>
      <c r="L16" s="37"/>
      <c r="M16" s="38" t="s">
        <v>4</v>
      </c>
      <c r="N16" s="40" t="s">
        <v>4</v>
      </c>
    </row>
    <row r="17" spans="4:27">
      <c r="D17" s="29"/>
      <c r="E17" s="30"/>
      <c r="F17" s="30"/>
      <c r="G17" s="30"/>
      <c r="H17" s="30"/>
      <c r="I17" s="30"/>
      <c r="J17" s="30"/>
      <c r="K17" s="30"/>
      <c r="L17" s="38" t="s">
        <v>7</v>
      </c>
      <c r="M17" s="38" t="s">
        <v>8</v>
      </c>
      <c r="N17" s="40" t="s">
        <v>9</v>
      </c>
    </row>
    <row r="18" spans="4:27">
      <c r="D18" s="29"/>
      <c r="E18" s="38" t="s">
        <v>28</v>
      </c>
      <c r="F18" s="38" t="s">
        <v>4</v>
      </c>
      <c r="G18" s="38" t="s">
        <v>5</v>
      </c>
      <c r="H18" s="38" t="s">
        <v>6</v>
      </c>
      <c r="I18" s="38"/>
      <c r="K18" s="30"/>
      <c r="L18" s="41">
        <v>0</v>
      </c>
      <c r="M18" s="42">
        <v>0</v>
      </c>
      <c r="N18" s="43">
        <f>IF(M18="","",M18)</f>
        <v>0</v>
      </c>
    </row>
    <row r="19" spans="4:27">
      <c r="D19" s="29"/>
      <c r="E19" s="34">
        <v>1</v>
      </c>
      <c r="F19" s="34">
        <v>50000</v>
      </c>
      <c r="G19" s="34">
        <v>45000</v>
      </c>
      <c r="H19" s="23">
        <v>40998</v>
      </c>
      <c r="I19" s="23"/>
      <c r="K19" s="30"/>
      <c r="L19" s="41">
        <v>12</v>
      </c>
      <c r="M19" s="42">
        <v>0.65</v>
      </c>
      <c r="N19" s="43">
        <f t="shared" ref="N19:N27" si="0">IF(M19="",0,M19-M18)</f>
        <v>0.65</v>
      </c>
      <c r="X19" s="34">
        <v>15000</v>
      </c>
      <c r="Y19" s="34">
        <v>5000</v>
      </c>
      <c r="Z19" s="23">
        <v>40724</v>
      </c>
      <c r="AA19" s="23">
        <v>40636</v>
      </c>
    </row>
    <row r="20" spans="4:27">
      <c r="D20" s="29"/>
      <c r="E20" s="34">
        <v>2</v>
      </c>
      <c r="F20" s="34">
        <v>42500</v>
      </c>
      <c r="G20" s="34">
        <v>25000</v>
      </c>
      <c r="H20" s="23">
        <v>40998</v>
      </c>
      <c r="I20" s="23"/>
      <c r="K20" s="30"/>
      <c r="L20" s="41">
        <f>L19+12</f>
        <v>24</v>
      </c>
      <c r="M20" s="42">
        <v>0.85</v>
      </c>
      <c r="N20" s="43">
        <f t="shared" si="0"/>
        <v>0.19999999999999996</v>
      </c>
      <c r="X20" s="34">
        <v>12000</v>
      </c>
      <c r="Y20" s="34">
        <v>1000</v>
      </c>
      <c r="Z20" s="23">
        <v>40724</v>
      </c>
      <c r="AA20" s="23">
        <v>40670</v>
      </c>
    </row>
    <row r="21" spans="4:27">
      <c r="D21" s="29"/>
      <c r="E21" s="34">
        <v>3</v>
      </c>
      <c r="F21" s="34">
        <v>7500</v>
      </c>
      <c r="G21" s="34">
        <v>0</v>
      </c>
      <c r="H21" s="23">
        <v>40998</v>
      </c>
      <c r="I21" s="23"/>
      <c r="K21" s="30"/>
      <c r="L21" s="41">
        <f t="shared" ref="L21:L22" si="1">L20+12</f>
        <v>36</v>
      </c>
      <c r="M21" s="42">
        <v>1</v>
      </c>
      <c r="N21" s="43">
        <f t="shared" si="0"/>
        <v>0.15000000000000002</v>
      </c>
    </row>
    <row r="22" spans="4:27">
      <c r="D22" s="29"/>
      <c r="E22" s="34"/>
      <c r="F22" s="34"/>
      <c r="G22" s="34"/>
      <c r="H22" s="34"/>
      <c r="I22" s="23"/>
      <c r="K22" s="30"/>
      <c r="L22" s="41">
        <f t="shared" si="1"/>
        <v>48</v>
      </c>
      <c r="M22" s="42">
        <v>1</v>
      </c>
      <c r="N22" s="43">
        <f t="shared" si="0"/>
        <v>0</v>
      </c>
    </row>
    <row r="23" spans="4:27">
      <c r="D23" s="29"/>
      <c r="E23" s="44"/>
      <c r="F23" s="44"/>
      <c r="G23" s="44"/>
      <c r="H23" s="44"/>
      <c r="I23" s="44"/>
      <c r="K23" s="30"/>
      <c r="L23" s="41"/>
      <c r="M23" s="42"/>
      <c r="N23" s="43">
        <f t="shared" si="0"/>
        <v>0</v>
      </c>
    </row>
    <row r="24" spans="4:27">
      <c r="D24" s="29"/>
      <c r="E24" s="44"/>
      <c r="F24" s="44"/>
      <c r="G24" s="44"/>
      <c r="H24" s="44"/>
      <c r="I24" s="44"/>
      <c r="K24" s="30"/>
      <c r="L24" s="41"/>
      <c r="M24" s="42"/>
      <c r="N24" s="43">
        <f t="shared" si="0"/>
        <v>0</v>
      </c>
    </row>
    <row r="25" spans="4:27">
      <c r="D25" s="29"/>
      <c r="E25" s="44"/>
      <c r="F25" s="44"/>
      <c r="G25" s="44"/>
      <c r="H25" s="44"/>
      <c r="I25" s="44"/>
      <c r="K25" s="30"/>
      <c r="L25" s="41"/>
      <c r="M25" s="42"/>
      <c r="N25" s="43">
        <f t="shared" si="0"/>
        <v>0</v>
      </c>
    </row>
    <row r="26" spans="4:27">
      <c r="D26" s="29"/>
      <c r="E26" s="44"/>
      <c r="F26" s="44"/>
      <c r="G26" s="44"/>
      <c r="H26" s="44"/>
      <c r="I26" s="44"/>
      <c r="K26" s="30"/>
      <c r="L26" s="41"/>
      <c r="M26" s="42"/>
      <c r="N26" s="43">
        <f t="shared" si="0"/>
        <v>0</v>
      </c>
    </row>
    <row r="27" spans="4:27">
      <c r="D27" s="29"/>
      <c r="E27" s="44"/>
      <c r="F27" s="44"/>
      <c r="G27" s="44"/>
      <c r="H27" s="44"/>
      <c r="I27" s="44"/>
      <c r="K27" s="30"/>
      <c r="L27" s="41"/>
      <c r="M27" s="42"/>
      <c r="N27" s="43">
        <f t="shared" si="0"/>
        <v>0</v>
      </c>
    </row>
    <row r="28" spans="4:27" ht="15.75" thickBot="1">
      <c r="D28" s="45"/>
      <c r="E28" s="46"/>
      <c r="F28" s="46"/>
      <c r="G28" s="46"/>
      <c r="H28" s="46"/>
      <c r="I28" s="46"/>
      <c r="J28" s="47"/>
      <c r="K28" s="47"/>
      <c r="L28" s="47"/>
      <c r="M28" s="47"/>
      <c r="N28" s="48"/>
    </row>
    <row r="29" spans="4:27">
      <c r="E29" s="19"/>
      <c r="F29" s="20"/>
      <c r="G29" s="20"/>
      <c r="H29" s="7"/>
      <c r="I29" s="7"/>
    </row>
    <row r="30" spans="4:27">
      <c r="E30" s="19"/>
      <c r="F30" s="20"/>
      <c r="G30" s="20"/>
      <c r="H30" s="7"/>
      <c r="I30" s="7"/>
    </row>
    <row r="31" spans="4:27" ht="31.5">
      <c r="D31" s="1" t="s">
        <v>26</v>
      </c>
      <c r="E31" s="19"/>
      <c r="F31" s="20"/>
      <c r="G31" s="20"/>
      <c r="H31" s="7"/>
      <c r="I31" s="7"/>
    </row>
    <row r="32" spans="4:27">
      <c r="E32" s="19"/>
      <c r="F32" s="20"/>
      <c r="G32" s="20"/>
      <c r="H32" s="7"/>
      <c r="I32" s="7"/>
    </row>
    <row r="33" spans="4:9">
      <c r="D33" s="3" t="s">
        <v>2</v>
      </c>
      <c r="E33" s="56" t="s">
        <v>36</v>
      </c>
      <c r="F33" s="20"/>
      <c r="G33" s="20"/>
      <c r="H33" s="7"/>
      <c r="I33" s="7"/>
    </row>
    <row r="34" spans="4:9">
      <c r="D34" s="3">
        <v>1</v>
      </c>
      <c r="E34" s="57">
        <f ca="1">$F$58</f>
        <v>58468.75</v>
      </c>
      <c r="F34" s="20"/>
      <c r="G34" s="20"/>
      <c r="H34" s="7"/>
      <c r="I34" s="7"/>
    </row>
    <row r="35" spans="4:9">
      <c r="D35" s="3">
        <v>2</v>
      </c>
      <c r="E35" s="57">
        <f ca="1">$G$58</f>
        <v>65041.666666666672</v>
      </c>
      <c r="F35" s="20"/>
      <c r="G35" s="20"/>
      <c r="H35" s="7"/>
      <c r="I35" s="7"/>
    </row>
    <row r="36" spans="4:9">
      <c r="D36" s="3">
        <v>3</v>
      </c>
      <c r="E36" s="57">
        <f ca="1">$H$58</f>
        <v>70447.916666666657</v>
      </c>
      <c r="F36" s="20"/>
      <c r="G36" s="20"/>
      <c r="H36" s="7"/>
      <c r="I36" s="7"/>
    </row>
    <row r="37" spans="4:9">
      <c r="E37" s="19"/>
      <c r="F37" s="20"/>
      <c r="G37" s="20"/>
      <c r="H37" s="7"/>
      <c r="I37" s="7"/>
    </row>
    <row r="38" spans="4:9" ht="31.5">
      <c r="D38" s="1" t="s">
        <v>10</v>
      </c>
    </row>
    <row r="39" spans="4:9">
      <c r="E39" s="2"/>
    </row>
    <row r="40" spans="4:9">
      <c r="E40" s="3" t="s">
        <v>11</v>
      </c>
      <c r="F40" s="9">
        <f t="array" ref="F40">MAX(IF($H$19:$H$28&lt;$E$12,$H$19:$H$28))</f>
        <v>40998</v>
      </c>
      <c r="G40" s="49" t="s">
        <v>31</v>
      </c>
    </row>
    <row r="41" spans="4:9">
      <c r="E41" s="3"/>
      <c r="F41" s="9"/>
      <c r="G41" s="49"/>
    </row>
    <row r="42" spans="4:9">
      <c r="E42" s="3"/>
      <c r="F42" s="4">
        <v>1</v>
      </c>
      <c r="G42" s="4">
        <v>2</v>
      </c>
      <c r="H42" s="4">
        <v>3</v>
      </c>
    </row>
    <row r="43" spans="4:9">
      <c r="E43" s="3" t="s">
        <v>34</v>
      </c>
      <c r="F43" s="53">
        <f>$E$9</f>
        <v>40179</v>
      </c>
      <c r="G43" s="54">
        <f>DATE(YEAR(F43)+1,MONTH(F43),DAY(F43))</f>
        <v>40544</v>
      </c>
      <c r="H43" s="54">
        <f>DATE(YEAR(G43)+1,MONTH(G43),DAY(G43))</f>
        <v>40909</v>
      </c>
    </row>
    <row r="44" spans="4:9">
      <c r="E44" s="3" t="s">
        <v>12</v>
      </c>
      <c r="F44" s="10">
        <f>IF($F$40=0,0,DAYS360(F$43,$F$40)/30)</f>
        <v>26.966666666666665</v>
      </c>
      <c r="G44" s="10">
        <f>IF($F$40=0,0,DAYS360(G$43,$F$40)/30)</f>
        <v>14.966666666666667</v>
      </c>
      <c r="H44" s="10">
        <f>IF($F$40=0,0,DAYS360(H$43,$F$40)/30)</f>
        <v>2.9666666666666668</v>
      </c>
      <c r="I44" s="49" t="s">
        <v>32</v>
      </c>
    </row>
    <row r="45" spans="4:9">
      <c r="E45" s="3" t="s">
        <v>35</v>
      </c>
      <c r="F45" s="55">
        <f>$F$19</f>
        <v>50000</v>
      </c>
      <c r="G45" s="55">
        <f>$F$20</f>
        <v>42500</v>
      </c>
      <c r="H45" s="55">
        <f>$F$21</f>
        <v>7500</v>
      </c>
      <c r="I45" s="49"/>
    </row>
    <row r="46" spans="4:9">
      <c r="E46" s="3"/>
      <c r="F46" s="10"/>
    </row>
    <row r="47" spans="4:9">
      <c r="E47" s="3" t="s">
        <v>21</v>
      </c>
      <c r="F47" s="10">
        <f>MATCH(F44,$L$18:$L$27,1)</f>
        <v>3</v>
      </c>
      <c r="G47" s="10">
        <f>MATCH(G44,$L$18:$L$27,1)</f>
        <v>2</v>
      </c>
      <c r="H47" s="10">
        <f>MATCH(H44,$L$18:$L$27,1)</f>
        <v>1</v>
      </c>
    </row>
    <row r="48" spans="4:9">
      <c r="E48" s="3"/>
      <c r="F48" s="10"/>
    </row>
    <row r="49" spans="5:9">
      <c r="E49" s="3" t="s">
        <v>22</v>
      </c>
      <c r="F49" s="11">
        <f ca="1">OFFSET($M$18,F$47,0)</f>
        <v>1</v>
      </c>
      <c r="G49" s="11">
        <f ca="1">OFFSET($M$18,G$47,0)</f>
        <v>0.85</v>
      </c>
      <c r="H49" s="11">
        <f ca="1">OFFSET($M$18,H$47,0)</f>
        <v>0.65</v>
      </c>
    </row>
    <row r="50" spans="5:9">
      <c r="E50" s="3" t="s">
        <v>23</v>
      </c>
      <c r="F50" s="11">
        <f ca="1">OFFSET($M$18,F$47-1,0)</f>
        <v>0.85</v>
      </c>
      <c r="G50" s="11">
        <f ca="1">OFFSET($M$18,G$47-1,0)</f>
        <v>0.65</v>
      </c>
      <c r="H50" s="11">
        <f ca="1">OFFSET($M$18,H$47-1,0)</f>
        <v>0</v>
      </c>
    </row>
    <row r="51" spans="5:9">
      <c r="E51" s="3"/>
      <c r="F51" s="11"/>
    </row>
    <row r="52" spans="5:9">
      <c r="E52" s="3" t="s">
        <v>24</v>
      </c>
      <c r="F52" s="12">
        <f ca="1">OFFSET($L$18,F$47,0)</f>
        <v>36</v>
      </c>
      <c r="G52" s="12">
        <f ca="1">OFFSET($L$18,G$47,0)</f>
        <v>24</v>
      </c>
      <c r="H52" s="12">
        <f ca="1">OFFSET($L$18,H$47,0)</f>
        <v>12</v>
      </c>
    </row>
    <row r="53" spans="5:9">
      <c r="E53" s="3" t="s">
        <v>29</v>
      </c>
      <c r="F53" s="12">
        <f ca="1">OFFSET($L$18,F$47-1,0)</f>
        <v>24</v>
      </c>
      <c r="G53" s="12">
        <f ca="1">OFFSET($L$18,G$47-1,0)</f>
        <v>12</v>
      </c>
      <c r="H53" s="12">
        <f ca="1">OFFSET($L$18,H$47-1,0)</f>
        <v>0</v>
      </c>
    </row>
    <row r="54" spans="5:9">
      <c r="E54" s="3"/>
      <c r="F54" s="11"/>
    </row>
    <row r="55" spans="5:9">
      <c r="E55" s="3" t="s">
        <v>20</v>
      </c>
      <c r="F55" s="11">
        <f ca="1">F50+(F44-F53)*(F49-F50)/(F52-F53)</f>
        <v>0.88708333333333333</v>
      </c>
      <c r="G55" s="11">
        <f ca="1">G50+(G44-G53)*(G49-G50)/(G52-G53)</f>
        <v>0.69944444444444442</v>
      </c>
      <c r="H55" s="11">
        <f ca="1">H50+(H44-H53)*(H49-H50)/(H52-H53)</f>
        <v>0.16069444444444445</v>
      </c>
    </row>
    <row r="56" spans="5:9">
      <c r="E56" s="3" t="s">
        <v>25</v>
      </c>
      <c r="F56" s="11">
        <f ca="1">1-F55</f>
        <v>0.11291666666666667</v>
      </c>
      <c r="G56" s="11">
        <f ca="1">1-G55</f>
        <v>0.30055555555555558</v>
      </c>
      <c r="H56" s="11">
        <f ca="1">1-H55</f>
        <v>0.83930555555555553</v>
      </c>
      <c r="I56" s="49" t="s">
        <v>30</v>
      </c>
    </row>
    <row r="57" spans="5:9">
      <c r="E57" s="3"/>
      <c r="F57" s="11"/>
    </row>
    <row r="58" spans="5:9">
      <c r="E58" s="3" t="s">
        <v>3</v>
      </c>
      <c r="F58" s="55">
        <f ca="1">F45+F56*$I$10</f>
        <v>58468.75</v>
      </c>
      <c r="G58" s="55">
        <f ca="1">G45+G56*$I$10</f>
        <v>65041.666666666672</v>
      </c>
      <c r="H58" s="55">
        <f ca="1">H45+H56*$I$10</f>
        <v>70447.916666666657</v>
      </c>
    </row>
    <row r="59" spans="5:9">
      <c r="E59" s="2"/>
    </row>
    <row r="60" spans="5:9">
      <c r="E60" s="2"/>
      <c r="F60" s="21"/>
      <c r="G60" s="49"/>
    </row>
    <row r="61" spans="5:9">
      <c r="E61" s="2"/>
      <c r="F61" s="21"/>
      <c r="G61" s="50"/>
    </row>
    <row r="62" spans="5:9">
      <c r="E62" s="2"/>
      <c r="F62" s="21"/>
      <c r="G62" s="49"/>
    </row>
    <row r="63" spans="5:9">
      <c r="E63" s="2"/>
      <c r="F63" s="21"/>
    </row>
    <row r="64" spans="5:9">
      <c r="E64" s="2"/>
      <c r="F64" s="21"/>
    </row>
    <row r="65" spans="5:9">
      <c r="E65" s="2"/>
      <c r="F65" s="13"/>
    </row>
    <row r="66" spans="5:9">
      <c r="E66" s="2"/>
      <c r="F66" s="13"/>
      <c r="G66" s="13"/>
      <c r="H66" s="13"/>
      <c r="I66" s="13"/>
    </row>
    <row r="67" spans="5:9">
      <c r="E67" s="2"/>
      <c r="F67" s="13"/>
      <c r="G67" s="13"/>
      <c r="H67" s="13"/>
      <c r="I67" s="13"/>
    </row>
    <row r="68" spans="5:9">
      <c r="E68" s="2"/>
      <c r="F68" s="6"/>
      <c r="G68" s="5"/>
      <c r="H68" s="6"/>
      <c r="I68" s="5"/>
    </row>
    <row r="69" spans="5:9">
      <c r="E69" s="2"/>
      <c r="F69" s="6"/>
      <c r="G69" s="5"/>
      <c r="H69" s="6"/>
      <c r="I69" s="5"/>
    </row>
    <row r="70" spans="5:9">
      <c r="E70" s="2"/>
      <c r="F70" s="6"/>
      <c r="G70" s="5"/>
      <c r="H70" s="6"/>
      <c r="I70" s="5"/>
    </row>
    <row r="71" spans="5:9">
      <c r="E71" s="2"/>
      <c r="F71" s="6"/>
      <c r="G71" s="5"/>
      <c r="H71" s="6"/>
      <c r="I71" s="5"/>
    </row>
    <row r="72" spans="5:9">
      <c r="E72" s="2"/>
      <c r="F72" s="6"/>
      <c r="G72" s="5"/>
      <c r="H72" s="6"/>
      <c r="I72" s="5"/>
    </row>
    <row r="73" spans="5:9">
      <c r="E73" s="2"/>
      <c r="F73" s="6"/>
      <c r="G73" s="5"/>
      <c r="H73" s="6"/>
      <c r="I73" s="5"/>
    </row>
    <row r="74" spans="5:9">
      <c r="E74" s="2"/>
      <c r="F74" s="6"/>
      <c r="G74" s="5"/>
      <c r="H74" s="6"/>
      <c r="I74" s="5"/>
    </row>
    <row r="75" spans="5:9">
      <c r="E75" s="2"/>
      <c r="F75" s="6"/>
      <c r="G75" s="5"/>
      <c r="H75" s="6"/>
      <c r="I75" s="5"/>
    </row>
    <row r="76" spans="5:9">
      <c r="E76" s="2"/>
      <c r="F76" s="6"/>
      <c r="G76" s="5"/>
      <c r="H76" s="6"/>
      <c r="I76" s="5"/>
    </row>
    <row r="77" spans="5:9">
      <c r="E77" s="2"/>
      <c r="F77" s="6"/>
      <c r="G77" s="5"/>
      <c r="H77" s="6"/>
      <c r="I77" s="5"/>
    </row>
    <row r="78" spans="5:9">
      <c r="E78" s="2"/>
      <c r="F78" s="6"/>
      <c r="G78" s="5"/>
      <c r="H78" s="6"/>
    </row>
    <row r="79" spans="5:9">
      <c r="F79" s="9"/>
      <c r="G79" s="8"/>
    </row>
    <row r="80" spans="5:9">
      <c r="F80" s="9"/>
      <c r="G80" s="8"/>
    </row>
    <row r="81" spans="6:7">
      <c r="F81" s="9"/>
      <c r="G81" s="8"/>
    </row>
    <row r="82" spans="6:7">
      <c r="F82" s="9"/>
      <c r="G82" s="8"/>
    </row>
    <row r="83" spans="6:7">
      <c r="F83" s="9"/>
      <c r="G83" s="8"/>
    </row>
    <row r="84" spans="6:7">
      <c r="F84" s="9"/>
      <c r="G84" s="8"/>
    </row>
    <row r="85" spans="6:7">
      <c r="F85" s="9"/>
      <c r="G85" s="8"/>
    </row>
    <row r="86" spans="6:7">
      <c r="F86" s="9"/>
      <c r="G86" s="8"/>
    </row>
    <row r="87" spans="6:7">
      <c r="F87" s="9"/>
      <c r="G87" s="8"/>
    </row>
    <row r="88" spans="6:7">
      <c r="F88" s="9"/>
      <c r="G88" s="8"/>
    </row>
    <row r="89" spans="6:7">
      <c r="F89" s="9"/>
      <c r="G89" s="8"/>
    </row>
    <row r="90" spans="6:7">
      <c r="F90" s="9"/>
      <c r="G90" s="8"/>
    </row>
    <row r="91" spans="6:7">
      <c r="F91" s="9"/>
      <c r="G91" s="8"/>
    </row>
    <row r="92" spans="6:7">
      <c r="F92" s="9"/>
      <c r="G92" s="8"/>
    </row>
    <row r="93" spans="6:7">
      <c r="F93" s="9"/>
      <c r="G93" s="8"/>
    </row>
    <row r="94" spans="6:7">
      <c r="F94" s="9"/>
      <c r="G94" s="8"/>
    </row>
    <row r="95" spans="6:7">
      <c r="F95" s="9"/>
      <c r="G95" s="8"/>
    </row>
    <row r="96" spans="6:7">
      <c r="F96" s="9"/>
      <c r="G96" s="8"/>
    </row>
    <row r="97" spans="6:7">
      <c r="F97" s="9"/>
      <c r="G97" s="8"/>
    </row>
    <row r="98" spans="6:7">
      <c r="F98" s="9"/>
      <c r="G98" s="8"/>
    </row>
    <row r="99" spans="6:7">
      <c r="F99" s="9"/>
      <c r="G99" s="8"/>
    </row>
    <row r="100" spans="6:7">
      <c r="F100" s="9"/>
      <c r="G100" s="8"/>
    </row>
    <row r="101" spans="6:7">
      <c r="F101" s="9"/>
      <c r="G101" s="8"/>
    </row>
    <row r="102" spans="6:7">
      <c r="F102" s="9"/>
      <c r="G102" s="8"/>
    </row>
    <row r="103" spans="6:7">
      <c r="F103" s="9"/>
      <c r="G103" s="8"/>
    </row>
    <row r="104" spans="6:7">
      <c r="F104" s="9"/>
      <c r="G104" s="8"/>
    </row>
    <row r="105" spans="6:7">
      <c r="F105" s="9"/>
      <c r="G105" s="8"/>
    </row>
    <row r="106" spans="6:7">
      <c r="F106" s="9"/>
      <c r="G106" s="8"/>
    </row>
    <row r="107" spans="6:7">
      <c r="F107" s="9"/>
      <c r="G107" s="8"/>
    </row>
    <row r="108" spans="6:7">
      <c r="F108" s="9"/>
      <c r="G108" s="8"/>
    </row>
    <row r="109" spans="6:7">
      <c r="F109" s="9"/>
      <c r="G109" s="8"/>
    </row>
    <row r="110" spans="6:7">
      <c r="F110" s="9"/>
      <c r="G110" s="8"/>
    </row>
    <row r="111" spans="6:7">
      <c r="F111" s="9"/>
      <c r="G111" s="8"/>
    </row>
    <row r="112" spans="6:7">
      <c r="F112" s="9"/>
      <c r="G112" s="8"/>
    </row>
    <row r="113" spans="6:7">
      <c r="F113" s="9"/>
      <c r="G113" s="8"/>
    </row>
    <row r="114" spans="6:7">
      <c r="F114" s="9"/>
      <c r="G114" s="8"/>
    </row>
    <row r="115" spans="6:7">
      <c r="F115" s="9"/>
      <c r="G115" s="8"/>
    </row>
    <row r="116" spans="6:7">
      <c r="F116" s="9"/>
      <c r="G116" s="8"/>
    </row>
    <row r="117" spans="6:7">
      <c r="F117" s="9"/>
      <c r="G117" s="8"/>
    </row>
    <row r="118" spans="6:7">
      <c r="F118" s="9"/>
      <c r="G118" s="8"/>
    </row>
    <row r="119" spans="6:7">
      <c r="F119" s="9"/>
      <c r="G119" s="8"/>
    </row>
    <row r="120" spans="6:7">
      <c r="F120" s="9"/>
      <c r="G120" s="8"/>
    </row>
    <row r="121" spans="6:7">
      <c r="F121" s="9"/>
      <c r="G121" s="8"/>
    </row>
    <row r="122" spans="6:7">
      <c r="F122" s="9"/>
      <c r="G122" s="8"/>
    </row>
    <row r="123" spans="6:7">
      <c r="F123" s="9"/>
      <c r="G123" s="8"/>
    </row>
    <row r="124" spans="6:7">
      <c r="F124" s="9"/>
      <c r="G124" s="8"/>
    </row>
    <row r="125" spans="6:7">
      <c r="F125" s="9"/>
      <c r="G125" s="8"/>
    </row>
    <row r="126" spans="6:7">
      <c r="F126" s="9"/>
      <c r="G1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1"/>
    </sheetView>
  </sheetViews>
  <sheetFormatPr baseColWidth="10" defaultRowHeight="15"/>
  <sheetData>
    <row r="1" spans="1:2">
      <c r="A1" s="38" t="s">
        <v>7</v>
      </c>
      <c r="B1" s="38" t="s">
        <v>38</v>
      </c>
    </row>
    <row r="2" spans="1:2">
      <c r="A2" s="41">
        <v>0</v>
      </c>
      <c r="B2" s="42">
        <v>0</v>
      </c>
    </row>
    <row r="3" spans="1:2">
      <c r="A3" s="41">
        <v>12</v>
      </c>
      <c r="B3" s="42">
        <v>0.65</v>
      </c>
    </row>
    <row r="4" spans="1:2">
      <c r="A4" s="41">
        <f>A3+12</f>
        <v>24</v>
      </c>
      <c r="B4" s="42">
        <v>0.85</v>
      </c>
    </row>
    <row r="5" spans="1:2">
      <c r="A5" s="41">
        <f t="shared" ref="A5:A6" si="0">A4+12</f>
        <v>36</v>
      </c>
      <c r="B5" s="42">
        <v>1</v>
      </c>
    </row>
    <row r="6" spans="1:2">
      <c r="A6" s="41">
        <f t="shared" si="0"/>
        <v>48</v>
      </c>
      <c r="B6" s="4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5" sqref="E5"/>
    </sheetView>
  </sheetViews>
  <sheetFormatPr baseColWidth="10" defaultRowHeight="15"/>
  <sheetData>
    <row r="1" spans="1:5">
      <c r="A1" s="38" t="s">
        <v>28</v>
      </c>
      <c r="B1" s="38" t="s">
        <v>4</v>
      </c>
      <c r="C1" s="38" t="s">
        <v>5</v>
      </c>
      <c r="D1" s="38" t="s">
        <v>6</v>
      </c>
      <c r="E1" t="s">
        <v>39</v>
      </c>
    </row>
    <row r="2" spans="1:5">
      <c r="A2" s="34">
        <v>1</v>
      </c>
      <c r="B2" s="34">
        <v>50000</v>
      </c>
      <c r="C2" s="34">
        <v>45000</v>
      </c>
      <c r="D2" s="23">
        <v>40998</v>
      </c>
      <c r="E2" s="57">
        <v>125000</v>
      </c>
    </row>
    <row r="3" spans="1:5">
      <c r="A3" s="34">
        <v>2</v>
      </c>
      <c r="B3" s="34">
        <v>42500</v>
      </c>
      <c r="C3" s="34">
        <v>25000</v>
      </c>
      <c r="D3" s="23">
        <v>40998</v>
      </c>
      <c r="E3" s="57">
        <v>117500</v>
      </c>
    </row>
    <row r="4" spans="1:5">
      <c r="A4" s="34">
        <v>3</v>
      </c>
      <c r="B4" s="34">
        <v>7500</v>
      </c>
      <c r="C4" s="34">
        <v>0</v>
      </c>
      <c r="D4" s="23">
        <v>40998</v>
      </c>
      <c r="E4" s="57">
        <v>82500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baseColWidth="10" defaultRowHeight="15"/>
  <cols>
    <col min="1" max="1" width="12.42578125" bestFit="1" customWidth="1"/>
  </cols>
  <sheetData>
    <row r="1" spans="1:1">
      <c r="A1" t="s">
        <v>39</v>
      </c>
    </row>
    <row r="2" spans="1:1">
      <c r="A2" s="58">
        <v>58468.75</v>
      </c>
    </row>
    <row r="3" spans="1:1">
      <c r="A3" s="58">
        <v>65041.666666666599</v>
      </c>
    </row>
    <row r="4" spans="1:1">
      <c r="A4" s="58">
        <v>70447.916666666599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sku</cp:lastModifiedBy>
  <dcterms:created xsi:type="dcterms:W3CDTF">2011-03-10T16:27:51Z</dcterms:created>
  <dcterms:modified xsi:type="dcterms:W3CDTF">2012-04-23T05:54:44Z</dcterms:modified>
</cp:coreProperties>
</file>