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1"/>
  </bookViews>
  <sheets>
    <sheet name="Tabelle1" sheetId="1" state="hidden" r:id="rId1"/>
    <sheet name="Sliding_in_Triangle" sheetId="8" r:id="rId2"/>
    <sheet name="UseCase" sheetId="7" r:id="rId3"/>
    <sheet name="LossPart" sheetId="2" state="hidden" r:id="rId4"/>
    <sheet name="Spec including financials" sheetId="6" state="hidden" r:id="rId5"/>
    <sheet name="NewSliding" sheetId="5" state="hidden" r:id="rId6"/>
  </sheets>
  <definedNames>
    <definedName name="LossRatio" localSheetId="1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1">Sliding_in_Triangle!$A$1:$M$279</definedName>
    <definedName name="_xlnm.Print_Area" localSheetId="4">'Spec including financials'!$A$6:$I$147</definedName>
    <definedName name="_xlnm.Print_Area" localSheetId="2">UseCase!$A$2:$B$49</definedName>
  </definedNames>
  <calcPr calcId="125725"/>
</workbook>
</file>

<file path=xl/calcChain.xml><?xml version="1.0" encoding="utf-8"?>
<calcChain xmlns="http://schemas.openxmlformats.org/spreadsheetml/2006/main">
  <c r="D216" i="8"/>
  <c r="E216"/>
  <c r="F216"/>
  <c r="E217"/>
  <c r="F217"/>
  <c r="F218"/>
  <c r="E215"/>
  <c r="F215"/>
  <c r="D215"/>
  <c r="F12" l="1"/>
  <c r="E11"/>
  <c r="F11" s="1"/>
  <c r="F242" s="1"/>
  <c r="D10"/>
  <c r="E10" s="1"/>
  <c r="C235"/>
  <c r="F184"/>
  <c r="C184"/>
  <c r="E183"/>
  <c r="C183"/>
  <c r="D182"/>
  <c r="C182"/>
  <c r="C181"/>
  <c r="F228"/>
  <c r="F235" s="1"/>
  <c r="C228"/>
  <c r="E227"/>
  <c r="E234" s="1"/>
  <c r="C227"/>
  <c r="C234" s="1"/>
  <c r="D226"/>
  <c r="D233" s="1"/>
  <c r="C226"/>
  <c r="C233" s="1"/>
  <c r="C225"/>
  <c r="C232" s="1"/>
  <c r="C250"/>
  <c r="C249"/>
  <c r="C248"/>
  <c r="C159"/>
  <c r="C158"/>
  <c r="C157"/>
  <c r="E123"/>
  <c r="D123"/>
  <c r="C123"/>
  <c r="D121"/>
  <c r="C121"/>
  <c r="C119"/>
  <c r="E68"/>
  <c r="D68"/>
  <c r="C68"/>
  <c r="D66"/>
  <c r="C66"/>
  <c r="C64"/>
  <c r="C147"/>
  <c r="C146"/>
  <c r="C145"/>
  <c r="C177"/>
  <c r="C192" s="1"/>
  <c r="C218" s="1"/>
  <c r="C176"/>
  <c r="C191" s="1"/>
  <c r="C217" s="1"/>
  <c r="C175"/>
  <c r="C190" s="1"/>
  <c r="C197" s="1"/>
  <c r="C210" s="1"/>
  <c r="F165"/>
  <c r="E165"/>
  <c r="D165"/>
  <c r="C165"/>
  <c r="F92"/>
  <c r="C92"/>
  <c r="E91"/>
  <c r="C91"/>
  <c r="D90"/>
  <c r="C90"/>
  <c r="C89"/>
  <c r="F34"/>
  <c r="E34"/>
  <c r="D34"/>
  <c r="C34"/>
  <c r="F33"/>
  <c r="E33"/>
  <c r="D33"/>
  <c r="C33"/>
  <c r="E32"/>
  <c r="D32"/>
  <c r="C32"/>
  <c r="D31"/>
  <c r="C31"/>
  <c r="D19"/>
  <c r="D147" s="1"/>
  <c r="D18"/>
  <c r="D146" s="1"/>
  <c r="F90"/>
  <c r="E225"/>
  <c r="C274"/>
  <c r="G279"/>
  <c r="F244"/>
  <c r="E244"/>
  <c r="D244"/>
  <c r="C244"/>
  <c r="E243"/>
  <c r="D243"/>
  <c r="C243"/>
  <c r="D242"/>
  <c r="C242"/>
  <c r="C241"/>
  <c r="F75"/>
  <c r="F74"/>
  <c r="E74"/>
  <c r="F73"/>
  <c r="E73"/>
  <c r="D73"/>
  <c r="F72"/>
  <c r="E72"/>
  <c r="D72"/>
  <c r="C72"/>
  <c r="H49"/>
  <c r="I49" s="1"/>
  <c r="H50"/>
  <c r="I50" s="1"/>
  <c r="H51"/>
  <c r="I51" s="1"/>
  <c r="H48"/>
  <c r="I48" s="1"/>
  <c r="H47"/>
  <c r="I47" s="1"/>
  <c r="H46"/>
  <c r="I46" s="1"/>
  <c r="E242" l="1"/>
  <c r="F10"/>
  <c r="F31" s="1"/>
  <c r="E31"/>
  <c r="E37" s="1"/>
  <c r="E62" s="1"/>
  <c r="E232"/>
  <c r="F32"/>
  <c r="F38" s="1"/>
  <c r="F64" s="1"/>
  <c r="D183"/>
  <c r="D181"/>
  <c r="D184"/>
  <c r="C199"/>
  <c r="C212" s="1"/>
  <c r="F182"/>
  <c r="C198"/>
  <c r="C211" s="1"/>
  <c r="E181"/>
  <c r="E182"/>
  <c r="C216"/>
  <c r="D250"/>
  <c r="D256" s="1"/>
  <c r="E226"/>
  <c r="E233" s="1"/>
  <c r="D225"/>
  <c r="D232" s="1"/>
  <c r="D227"/>
  <c r="D234" s="1"/>
  <c r="D228"/>
  <c r="D235" s="1"/>
  <c r="D249"/>
  <c r="D255" s="1"/>
  <c r="F226"/>
  <c r="F233" s="1"/>
  <c r="D158"/>
  <c r="E38"/>
  <c r="E64" s="1"/>
  <c r="D159"/>
  <c r="D37"/>
  <c r="D62" s="1"/>
  <c r="C37"/>
  <c r="C62" s="1"/>
  <c r="D38"/>
  <c r="D64" s="1"/>
  <c r="E39"/>
  <c r="E66" s="1"/>
  <c r="F40"/>
  <c r="F68" s="1"/>
  <c r="E79"/>
  <c r="C254"/>
  <c r="C260" s="1"/>
  <c r="C256"/>
  <c r="C255"/>
  <c r="D89"/>
  <c r="D91"/>
  <c r="E89"/>
  <c r="E90"/>
  <c r="D92"/>
  <c r="E19"/>
  <c r="E184" s="1"/>
  <c r="I54"/>
  <c r="F58" s="1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D144" s="1"/>
  <c r="E127"/>
  <c r="E144" s="1"/>
  <c r="F127"/>
  <c r="D128"/>
  <c r="D145" s="1"/>
  <c r="E128"/>
  <c r="E145" s="1"/>
  <c r="F128"/>
  <c r="F145" s="1"/>
  <c r="E129"/>
  <c r="E146" s="1"/>
  <c r="F129"/>
  <c r="F130"/>
  <c r="F147" s="1"/>
  <c r="E140" i="6"/>
  <c r="D139"/>
  <c r="C138"/>
  <c r="B137"/>
  <c r="C261" i="8" l="1"/>
  <c r="C262"/>
  <c r="F225"/>
  <c r="F232" s="1"/>
  <c r="F181"/>
  <c r="F140"/>
  <c r="D140"/>
  <c r="D139"/>
  <c r="D138"/>
  <c r="D137"/>
  <c r="E140"/>
  <c r="E139"/>
  <c r="E138"/>
  <c r="E137"/>
  <c r="F138"/>
  <c r="F137"/>
  <c r="C140"/>
  <c r="C139"/>
  <c r="C138"/>
  <c r="C137"/>
  <c r="C144"/>
  <c r="F144"/>
  <c r="F81"/>
  <c r="F159" s="1"/>
  <c r="D78"/>
  <c r="D247" s="1"/>
  <c r="E80"/>
  <c r="E158" s="1"/>
  <c r="E250"/>
  <c r="E256" s="1"/>
  <c r="E228"/>
  <c r="E235" s="1"/>
  <c r="F79"/>
  <c r="F119" s="1"/>
  <c r="E248"/>
  <c r="E254" s="1"/>
  <c r="E78"/>
  <c r="E247" s="1"/>
  <c r="E159"/>
  <c r="E119"/>
  <c r="E157"/>
  <c r="C78"/>
  <c r="D79"/>
  <c r="F37"/>
  <c r="E147"/>
  <c r="E92"/>
  <c r="F89"/>
  <c r="F243"/>
  <c r="D241"/>
  <c r="B67"/>
  <c r="B69"/>
  <c r="B63"/>
  <c r="B65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F227" i="8" l="1"/>
  <c r="F234" s="1"/>
  <c r="F183"/>
  <c r="F139"/>
  <c r="F250"/>
  <c r="F256" s="1"/>
  <c r="F123"/>
  <c r="D117"/>
  <c r="F157"/>
  <c r="F248"/>
  <c r="F254" s="1"/>
  <c r="D253"/>
  <c r="D156"/>
  <c r="D166" s="1"/>
  <c r="D174" s="1"/>
  <c r="E121"/>
  <c r="E249"/>
  <c r="E255" s="1"/>
  <c r="D248"/>
  <c r="D254" s="1"/>
  <c r="C156"/>
  <c r="C166" s="1"/>
  <c r="C174" s="1"/>
  <c r="C253"/>
  <c r="E117"/>
  <c r="E156"/>
  <c r="E166" s="1"/>
  <c r="E174" s="1"/>
  <c r="C117"/>
  <c r="D119"/>
  <c r="D157"/>
  <c r="F39"/>
  <c r="F62"/>
  <c r="F78"/>
  <c r="F247" s="1"/>
  <c r="F146"/>
  <c r="F91"/>
  <c r="E241"/>
  <c r="E253" s="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E189" i="8" l="1"/>
  <c r="C189"/>
  <c r="D189"/>
  <c r="D167"/>
  <c r="D175" s="1"/>
  <c r="E167"/>
  <c r="E175" s="1"/>
  <c r="F117"/>
  <c r="F156"/>
  <c r="F166" s="1"/>
  <c r="F174" s="1"/>
  <c r="F66"/>
  <c r="F80"/>
  <c r="B79" i="6"/>
  <c r="F241" i="8"/>
  <c r="F253" s="1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E196" i="8" l="1"/>
  <c r="E209" s="1"/>
  <c r="E259" s="1"/>
  <c r="D196"/>
  <c r="D209" s="1"/>
  <c r="D259" s="1"/>
  <c r="C196"/>
  <c r="F189"/>
  <c r="D190"/>
  <c r="E190"/>
  <c r="D168"/>
  <c r="D176" s="1"/>
  <c r="F249"/>
  <c r="F255" s="1"/>
  <c r="E168"/>
  <c r="E176" s="1"/>
  <c r="F167"/>
  <c r="F175" s="1"/>
  <c r="F121"/>
  <c r="F158"/>
  <c r="D16" i="6"/>
  <c r="D9" s="1"/>
  <c r="E26"/>
  <c r="E19" s="1"/>
  <c r="E16" s="1"/>
  <c r="E9" s="1"/>
  <c r="C26"/>
  <c r="C13" s="1"/>
  <c r="C10" s="1"/>
  <c r="C9" s="1"/>
  <c r="K18" i="5"/>
  <c r="J34" i="2" s="1"/>
  <c r="C259" i="8" l="1"/>
  <c r="C265" s="1"/>
  <c r="C273" s="1"/>
  <c r="C279" s="1"/>
  <c r="D197"/>
  <c r="D210" s="1"/>
  <c r="D260" s="1"/>
  <c r="E197"/>
  <c r="E210" s="1"/>
  <c r="E260" s="1"/>
  <c r="F196"/>
  <c r="F209" s="1"/>
  <c r="F259" s="1"/>
  <c r="D191"/>
  <c r="F190"/>
  <c r="E191"/>
  <c r="D169"/>
  <c r="D177" s="1"/>
  <c r="D192" s="1"/>
  <c r="E169"/>
  <c r="E177" s="1"/>
  <c r="E192" s="1"/>
  <c r="F168"/>
  <c r="F176" s="1"/>
  <c r="C6" i="2"/>
  <c r="E2" s="1"/>
  <c r="J5" i="1"/>
  <c r="K5" s="1"/>
  <c r="J6"/>
  <c r="K6" s="1"/>
  <c r="J7"/>
  <c r="K7" s="1"/>
  <c r="J8"/>
  <c r="K8" s="1"/>
  <c r="J4"/>
  <c r="K4" s="1"/>
  <c r="F197" i="8" l="1"/>
  <c r="F210" s="1"/>
  <c r="F260" s="1"/>
  <c r="D199"/>
  <c r="D212" s="1"/>
  <c r="D262" s="1"/>
  <c r="D198"/>
  <c r="D211" s="1"/>
  <c r="D261" s="1"/>
  <c r="E198"/>
  <c r="E211" s="1"/>
  <c r="E261" s="1"/>
  <c r="E199"/>
  <c r="E212" s="1"/>
  <c r="E262" s="1"/>
  <c r="F191"/>
  <c r="F169"/>
  <c r="F177" s="1"/>
  <c r="F192" s="1"/>
  <c r="F265"/>
  <c r="F275" s="1"/>
  <c r="K10" i="1"/>
  <c r="E265" i="8"/>
  <c r="E275" s="1"/>
  <c r="D265"/>
  <c r="D275" s="1"/>
  <c r="D266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F198" i="8" l="1"/>
  <c r="F211" s="1"/>
  <c r="F261" s="1"/>
  <c r="F199"/>
  <c r="F212" s="1"/>
  <c r="F262" s="1"/>
  <c r="D273"/>
  <c r="D274"/>
  <c r="E266"/>
  <c r="E276" s="1"/>
  <c r="N23" i="2"/>
  <c r="Q23" s="1"/>
  <c r="S23" s="1"/>
  <c r="G33" i="1"/>
  <c r="C34"/>
  <c r="D34" s="1"/>
  <c r="F266" i="8" l="1"/>
  <c r="F276" s="1"/>
  <c r="D279"/>
  <c r="E267"/>
  <c r="E34" i="1"/>
  <c r="F34" s="1"/>
  <c r="C35"/>
  <c r="D35" s="1"/>
  <c r="E273" i="8" l="1"/>
  <c r="E274"/>
  <c r="F267"/>
  <c r="F277" s="1"/>
  <c r="F268"/>
  <c r="G34" i="1"/>
  <c r="E35"/>
  <c r="F35" s="1"/>
  <c r="C36"/>
  <c r="D36" s="1"/>
  <c r="E279" i="8" l="1"/>
  <c r="F273"/>
  <c r="F274"/>
  <c r="G35" i="1"/>
  <c r="C37"/>
  <c r="D37" s="1"/>
  <c r="E36"/>
  <c r="F36" s="1"/>
  <c r="F279" i="8" l="1"/>
  <c r="G36" i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<sst xmlns="http://schemas.openxmlformats.org/spreadsheetml/2006/main" count="574" uniqueCount="249">
  <si>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</si>
  <si>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</si>
  <si>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</si>
  <si>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</si>
  <si>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</si>
  <si>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</si>
  <si>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</si>
  <si>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</si>
  <si>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</si>
  <si>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</si>
  <si>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</si>
  <si>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</si>
  <si>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</si>
  <si>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</si>
  <si>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</si>
  <si>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</si>
  <si>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</si>
  <si>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</si>
  <si>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</si>
  <si>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</si>
  <si>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</si>
  <si>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</si>
  <si>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</si>
  <si>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</si>
  <si>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</si>
  <si>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</si>
  <si>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</si>
  <si>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</si>
  <si>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</si>
  <si>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</si>
  <si>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</si>
  <si>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</si>
  <si>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</si>
  <si>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</si>
  <si>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</si>
  <si>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</si>
  <si>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</si>
  <si>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</si>
  <si>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</si>
  <si>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</si>
  <si>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</si>
  <si>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</si>
  <si>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</si>
  <si>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</si>
  <si>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</si>
  <si>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</si>
  <si>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</si>
  <si>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</si>
  <si>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</si>
  <si>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</si>
  <si>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</si>
  <si>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</si>
  <si>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</si>
  <si>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</si>
  <si>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</si>
  <si>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</si>
  <si>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</si>
  <si>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</si>
  <si>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</si>
  <si>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</si>
  <si>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</si>
  <si>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</si>
  <si>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</si>
  <si>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</si>
  <si>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</si>
  <si>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</si>
  <si>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</si>
  <si>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</si>
  <si>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</si>
  <si>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</si>
  <si>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</si>
  <si>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</si>
  <si>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</si>
  <si>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</si>
  <si>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</si>
  <si>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</si>
  <si>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</si>
  <si>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</si>
  <si>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</si>
  <si>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</si>
  <si>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</si>
  <si>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</si>
  <si>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</si>
  <si>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</si>
  <si>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</si>
  <si>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</si>
  <si>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</si>
  <si>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</si>
  <si>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</si>
  <si>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</si>
  <si>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</si>
  <si>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</si>
  <si>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</si>
  <si>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</si>
  <si>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</si>
  <si>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</si>
  <si>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</si>
  <si>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</si>
  <si>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</si>
  <si>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</si>
  <si>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</si>
  <si>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</si>
  <si>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</si>
  <si>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</si>
  <si>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</si>
  <si>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</si>
  <si>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</si>
  <si>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</si>
  <si>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</si>
  <si>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</si>
  <si>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</si>
  <si>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</si>
  <si>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</si>
  <si>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</si>
  <si>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</si>
  <si>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</si>
  <si>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</si>
  <si>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</si>
  <si>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</si>
  <si>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</si>
  <si>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</si>
  <si>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</si>
  <si>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</si>
  <si>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</si>
  <si>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</si>
  <si>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</si>
  <si>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</si>
  <si>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</si>
  <si>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</si>
  <si>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</si>
  <si>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</si>
  <si>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</si>
  <si>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</si>
  <si>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</si>
  <si>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</si>
  <si>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</si>
  <si>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</si>
  <si>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</si>
  <si>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</si>
  <si>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</si>
  <si>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</si>
  <si>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</si>
  <si>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</si>
  <si>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</si>
  <si>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</si>
  <si>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</si>
  <si>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</si>
  <si>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</si>
  <si>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</si>
  <si>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</si>
  <si>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</si>
  <si>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</si>
  <si>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</si>
  <si>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</si>
  <si>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</si>
  <si>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</si>
  <si>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</si>
  <si>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</si>
  <si>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</si>
  <si>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</si>
  <si>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</si>
  <si>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</si>
  <si>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</si>
  <si>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</si>
  <si>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</si>
  <si>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</si>
  <si>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</si>
  <si>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</si>
  <si>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</si>
  <si>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</si>
  <si>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</si>
  <si>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</si>
  <si>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</si>
  <si>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</si>
  <si>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</si>
  <si>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</si>
  <si>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yes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</si>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</sst>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;\-#,##0;\-"/>
  </numFmts>
  <fonts count="13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</cellStyleXfs>
  <cellXfs count="222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0" fontId="0" fillId="0" borderId="6" xfId="0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9" fontId="2" fillId="2" borderId="8" xfId="0" applyNumberFormat="1" applyFont="1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17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0" fillId="2" borderId="3" xfId="0" applyFill="1" applyBorder="1"/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9" fontId="0" fillId="2" borderId="0" xfId="0" applyNumberFormat="1" applyFont="1" applyFill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4" fontId="0" fillId="0" borderId="8" xfId="0" applyNumberFormat="1" applyBorder="1"/>
    <xf numFmtId="169" fontId="11" fillId="8" borderId="6" xfId="3" applyNumberFormat="1" applyBorder="1"/>
    <xf numFmtId="4" fontId="11" fillId="8" borderId="6" xfId="3" applyNumberFormat="1" applyBorder="1"/>
    <xf numFmtId="169" fontId="12" fillId="9" borderId="8" xfId="4" applyNumberFormat="1" applyBorder="1"/>
  </cellXfs>
  <cellStyles count="5">
    <cellStyle name="Bad" xfId="3" builtinId="27"/>
    <cellStyle name="Dezimal 2" xfId="2"/>
    <cellStyle name="Neutral" xfId="4" builtinId="28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8419968"/>
        <c:axId val="48421504"/>
      </c:lineChart>
      <c:catAx>
        <c:axId val="48419968"/>
        <c:scaling>
          <c:orientation val="minMax"/>
        </c:scaling>
        <c:axPos val="b"/>
        <c:numFmt formatCode="0.00%" sourceLinked="1"/>
        <c:tickLblPos val="nextTo"/>
        <c:crossAx val="48421504"/>
        <c:crosses val="autoZero"/>
        <c:auto val="1"/>
        <c:lblAlgn val="ctr"/>
        <c:lblOffset val="100"/>
      </c:catAx>
      <c:valAx>
        <c:axId val="48421504"/>
        <c:scaling>
          <c:orientation val="minMax"/>
        </c:scaling>
        <c:axPos val="l"/>
        <c:majorGridlines/>
        <c:numFmt formatCode="0.00%" sourceLinked="1"/>
        <c:tickLblPos val="nextTo"/>
        <c:crossAx val="484199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0.39999999999999991</c:v>
                </c:pt>
                <c:pt idx="20">
                  <c:v>0.37499999999999989</c:v>
                </c:pt>
                <c:pt idx="21">
                  <c:v>0.34999999999999987</c:v>
                </c:pt>
                <c:pt idx="22">
                  <c:v>0.32499999999999984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0.29999999999999893</c:v>
                </c:pt>
                <c:pt idx="28">
                  <c:v>0.23749999999999893</c:v>
                </c:pt>
                <c:pt idx="29">
                  <c:v>0.17499999999999893</c:v>
                </c:pt>
                <c:pt idx="30">
                  <c:v>0.11249999999999893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</c:numCache>
            </c:numRef>
          </c:yVal>
        </c:ser>
        <c:axId val="48959488"/>
        <c:axId val="48961792"/>
      </c:scatterChart>
      <c:valAx>
        <c:axId val="4895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8961792"/>
        <c:crosses val="autoZero"/>
        <c:crossBetween val="midCat"/>
        <c:majorUnit val="0.1"/>
      </c:valAx>
      <c:valAx>
        <c:axId val="48961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4895948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9"/>
  <sheetViews>
    <sheetView showGridLines="0" tabSelected="1" topLeftCell="A171" zoomScale="70" zoomScaleNormal="70" workbookViewId="0">
      <selection activeCell="E217" sqref="E217"/>
    </sheetView>
  </sheetViews>
  <sheetFormatPr defaultColWidth="11.5546875" defaultRowHeight="13.2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>
      <c r="B1" s="214" t="s">
        <v>236</v>
      </c>
      <c r="C1" s="125"/>
      <c r="D1" s="125"/>
      <c r="E1" s="125"/>
      <c r="F1" s="125"/>
      <c r="G1" s="125"/>
      <c r="H1" s="125"/>
      <c r="I1" s="125"/>
    </row>
    <row r="3" spans="1:9">
      <c r="B3" s="169" t="s">
        <v>140</v>
      </c>
    </row>
    <row r="4" spans="1:9">
      <c r="B4" s="168" t="s">
        <v>141</v>
      </c>
    </row>
    <row r="5" spans="1:9">
      <c r="B5" t="s">
        <v>139</v>
      </c>
    </row>
    <row r="6" spans="1:9">
      <c r="B6"/>
    </row>
    <row r="9" spans="1:9" s="32" customFormat="1" ht="14.4">
      <c r="A9"/>
      <c r="B9" s="123" t="s">
        <v>227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>
      <c r="B10" s="122" t="s">
        <v>112</v>
      </c>
      <c r="C10" s="158">
        <v>-1000</v>
      </c>
      <c r="D10">
        <f>C10</f>
        <v>-1000</v>
      </c>
      <c r="E10">
        <f t="shared" ref="E10:F11" si="0">D10</f>
        <v>-1000</v>
      </c>
      <c r="F10">
        <f t="shared" si="0"/>
        <v>-1000</v>
      </c>
      <c r="H10" t="s">
        <v>120</v>
      </c>
    </row>
    <row r="11" spans="1:9">
      <c r="B11" s="122" t="s">
        <v>111</v>
      </c>
      <c r="D11">
        <v>-2000</v>
      </c>
      <c r="E11">
        <f t="shared" si="0"/>
        <v>-2000</v>
      </c>
      <c r="F11">
        <f t="shared" si="0"/>
        <v>-2000</v>
      </c>
      <c r="H11" t="s">
        <v>188</v>
      </c>
    </row>
    <row r="12" spans="1:9">
      <c r="B12" s="122" t="s">
        <v>110</v>
      </c>
      <c r="E12">
        <v>-500</v>
      </c>
      <c r="F12">
        <f t="shared" ref="F12" si="1">E12</f>
        <v>-500</v>
      </c>
      <c r="H12" t="s">
        <v>189</v>
      </c>
    </row>
    <row r="13" spans="1:9">
      <c r="B13" s="122" t="s">
        <v>109</v>
      </c>
      <c r="F13" s="174">
        <v>-500</v>
      </c>
    </row>
    <row r="15" spans="1:9" s="32" customFormat="1" ht="14.4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160">
        <v>1000</v>
      </c>
      <c r="D16" s="161">
        <v>1000</v>
      </c>
      <c r="E16" s="161">
        <v>1000</v>
      </c>
      <c r="F16" s="161">
        <v>1000</v>
      </c>
      <c r="H16" t="s">
        <v>123</v>
      </c>
    </row>
    <row r="17" spans="2:11">
      <c r="B17" s="122" t="s">
        <v>111</v>
      </c>
      <c r="C17" s="159"/>
      <c r="D17" s="162">
        <v>1000</v>
      </c>
      <c r="E17" s="161">
        <v>1000</v>
      </c>
      <c r="F17" s="161">
        <v>1000</v>
      </c>
      <c r="H17" t="s">
        <v>192</v>
      </c>
    </row>
    <row r="18" spans="2:11">
      <c r="B18" s="122" t="s">
        <v>110</v>
      </c>
      <c r="C18" s="159"/>
      <c r="D18" s="159">
        <f t="shared" ref="D18" si="2">C18*1.1</f>
        <v>0</v>
      </c>
      <c r="E18" s="161">
        <v>1000</v>
      </c>
      <c r="F18" s="161">
        <v>1000</v>
      </c>
    </row>
    <row r="19" spans="2:11">
      <c r="B19" s="122" t="s">
        <v>109</v>
      </c>
      <c r="C19" s="159"/>
      <c r="D19" s="159">
        <f t="shared" ref="D19:E19" si="3">C19*1.1</f>
        <v>0</v>
      </c>
      <c r="E19" s="159">
        <f t="shared" si="3"/>
        <v>0</v>
      </c>
      <c r="F19" s="161">
        <v>1000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0">
        <v>0.6</v>
      </c>
    </row>
    <row r="23" spans="2:11">
      <c r="B23"/>
    </row>
    <row r="24" spans="2:11" ht="14.4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221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205</v>
      </c>
    </row>
    <row r="31" spans="2:11">
      <c r="B31" s="122" t="s">
        <v>112</v>
      </c>
      <c r="C31" s="160">
        <f>-MIN(MAX(0,-C10-$C25),$D25)</f>
        <v>-1000</v>
      </c>
      <c r="D31" s="161">
        <f t="shared" ref="D31:F31" si="4">-MIN(MAX(0,-D10-$C25),$D25)</f>
        <v>-1000</v>
      </c>
      <c r="E31" s="161">
        <f t="shared" si="4"/>
        <v>-1000</v>
      </c>
      <c r="F31" s="161">
        <f t="shared" si="4"/>
        <v>-1000</v>
      </c>
      <c r="H31" s="32" t="s">
        <v>206</v>
      </c>
    </row>
    <row r="32" spans="2:11">
      <c r="B32" s="122" t="s">
        <v>111</v>
      </c>
      <c r="C32" s="159">
        <f t="shared" ref="C32:F32" si="5">-MIN(MAX(0,-C11-$C26),$D26)</f>
        <v>0</v>
      </c>
      <c r="D32" s="162">
        <f t="shared" si="5"/>
        <v>-2000</v>
      </c>
      <c r="E32" s="161">
        <f t="shared" si="5"/>
        <v>-2000</v>
      </c>
      <c r="F32" s="161">
        <f t="shared" si="5"/>
        <v>-2000</v>
      </c>
    </row>
    <row r="33" spans="1:24">
      <c r="B33" s="122" t="s">
        <v>110</v>
      </c>
      <c r="C33" s="159">
        <f t="shared" ref="C33:F33" si="6">-MIN(MAX(0,-C12-$C27),$D27)</f>
        <v>0</v>
      </c>
      <c r="D33" s="159">
        <f t="shared" si="6"/>
        <v>0</v>
      </c>
      <c r="E33" s="162">
        <f t="shared" si="6"/>
        <v>-500</v>
      </c>
      <c r="F33" s="161">
        <f t="shared" si="6"/>
        <v>-500</v>
      </c>
    </row>
    <row r="34" spans="1:24">
      <c r="B34" s="122" t="s">
        <v>109</v>
      </c>
      <c r="C34" s="159">
        <f t="shared" ref="C34:F34" si="7">-MIN(MAX(0,-C13-$C28),$D28)</f>
        <v>0</v>
      </c>
      <c r="D34" s="159">
        <f t="shared" si="7"/>
        <v>0</v>
      </c>
      <c r="E34" s="159">
        <f t="shared" si="7"/>
        <v>0</v>
      </c>
      <c r="F34" s="162">
        <f t="shared" si="7"/>
        <v>-500</v>
      </c>
    </row>
    <row r="36" spans="1:24" ht="14.4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2"/>
    </row>
    <row r="37" spans="1:24">
      <c r="B37" s="122" t="s">
        <v>112</v>
      </c>
      <c r="C37" s="157">
        <f>-C31/C16</f>
        <v>1</v>
      </c>
      <c r="D37" s="25">
        <f>-D31/D16</f>
        <v>1</v>
      </c>
      <c r="E37" s="25">
        <f>-E31/E16</f>
        <v>1</v>
      </c>
      <c r="F37" s="25">
        <f>-F31/F16</f>
        <v>1</v>
      </c>
    </row>
    <row r="38" spans="1:24">
      <c r="B38" s="122" t="s">
        <v>111</v>
      </c>
      <c r="C38" s="25"/>
      <c r="D38" s="124">
        <f>-D32/D17</f>
        <v>2</v>
      </c>
      <c r="E38" s="25">
        <f>-E32/E17</f>
        <v>2</v>
      </c>
      <c r="F38" s="25">
        <f>-F32/F17</f>
        <v>2</v>
      </c>
    </row>
    <row r="39" spans="1:24">
      <c r="B39" s="122" t="s">
        <v>110</v>
      </c>
      <c r="C39" s="25"/>
      <c r="D39" s="25"/>
      <c r="E39" s="124">
        <f>-E33/E18</f>
        <v>0.5</v>
      </c>
      <c r="F39" s="25">
        <f>-F33/F18</f>
        <v>0.5</v>
      </c>
    </row>
    <row r="40" spans="1:24">
      <c r="B40" s="122" t="s">
        <v>109</v>
      </c>
      <c r="C40" s="25"/>
      <c r="D40" s="25"/>
      <c r="E40" s="25"/>
      <c r="F40" s="124">
        <f>-F34/F19</f>
        <v>0.5</v>
      </c>
    </row>
    <row r="41" spans="1:24">
      <c r="B41"/>
    </row>
    <row r="42" spans="1:24">
      <c r="B42"/>
    </row>
    <row r="43" spans="1:24" s="149" customFormat="1" ht="15.6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12" t="s">
        <v>13</v>
      </c>
      <c r="E45" s="213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8">MIN($D$57,D47)-MIN($D$57,D46)</f>
        <v>1</v>
      </c>
      <c r="I46" s="5">
        <f t="shared" ref="I46:I51" si="9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1</v>
      </c>
      <c r="E47" s="44">
        <v>0.5</v>
      </c>
      <c r="F47" s="35"/>
      <c r="G47" s="35"/>
      <c r="H47" s="27">
        <f t="shared" si="8"/>
        <v>2</v>
      </c>
      <c r="I47" s="5">
        <f t="shared" si="9"/>
        <v>1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/>
      <c r="E48" s="44"/>
      <c r="F48" s="35"/>
      <c r="G48" s="35"/>
      <c r="H48" s="27">
        <f t="shared" si="8"/>
        <v>0</v>
      </c>
      <c r="I48" s="5">
        <f t="shared" si="9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8"/>
        <v>0</v>
      </c>
      <c r="I49" s="5">
        <f t="shared" ref="I49:I50" si="10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8"/>
        <v>0</v>
      </c>
      <c r="I50" s="5">
        <f t="shared" si="10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8"/>
        <v>0</v>
      </c>
      <c r="I51" s="5">
        <f t="shared" si="9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>
      <c r="A52" s="35"/>
      <c r="B52" s="63" t="s">
        <v>21</v>
      </c>
      <c r="C52" s="64"/>
      <c r="D52" s="170"/>
      <c r="E52" s="170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1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>
      <c r="A57" s="35"/>
      <c r="B57" s="35" t="s">
        <v>1</v>
      </c>
      <c r="C57" s="35" t="s">
        <v>3</v>
      </c>
      <c r="D57" s="171">
        <v>3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>
      <c r="A58" s="35"/>
      <c r="B58" s="35" t="s">
        <v>51</v>
      </c>
      <c r="C58" s="35" t="s">
        <v>159</v>
      </c>
      <c r="D58" s="35"/>
      <c r="E58" s="35"/>
      <c r="F58" s="62">
        <f>I54</f>
        <v>1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61" spans="1:24" ht="14.4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>
      <c r="A62" s="136" t="s">
        <v>3</v>
      </c>
      <c r="B62" s="135" t="s">
        <v>112</v>
      </c>
      <c r="C62" s="209">
        <f t="shared" ref="C62:F62" si="11">C37</f>
        <v>1</v>
      </c>
      <c r="D62" s="197">
        <f t="shared" si="11"/>
        <v>1</v>
      </c>
      <c r="E62" s="197">
        <f t="shared" si="11"/>
        <v>1</v>
      </c>
      <c r="F62" s="197">
        <f t="shared" si="11"/>
        <v>1</v>
      </c>
    </row>
    <row r="63" spans="1:24">
      <c r="A63" s="129" t="s">
        <v>121</v>
      </c>
      <c r="B63" s="128">
        <f>$I$54</f>
        <v>1</v>
      </c>
      <c r="C63" s="196">
        <f t="dataTable" ref="C63:F63" dt2D="0" dtr="1" r1="D57" ca="1"/>
        <v>0</v>
      </c>
      <c r="D63" s="196">
        <v>0</v>
      </c>
      <c r="E63" s="196">
        <v>0</v>
      </c>
      <c r="F63" s="196">
        <v>0</v>
      </c>
    </row>
    <row r="64" spans="1:24">
      <c r="A64" s="136" t="s">
        <v>3</v>
      </c>
      <c r="B64" s="135" t="s">
        <v>111</v>
      </c>
      <c r="C64" s="20">
        <f>C38</f>
        <v>0</v>
      </c>
      <c r="D64" s="194">
        <f t="shared" ref="D64:F64" si="12">D38</f>
        <v>2</v>
      </c>
      <c r="E64" s="197">
        <f t="shared" si="12"/>
        <v>2</v>
      </c>
      <c r="F64" s="197">
        <f t="shared" si="12"/>
        <v>2</v>
      </c>
    </row>
    <row r="65" spans="1:8">
      <c r="A65" s="129" t="s">
        <v>121</v>
      </c>
      <c r="B65" s="128">
        <f>$I$54</f>
        <v>1</v>
      </c>
      <c r="C65" s="126">
        <f t="dataTable" ref="C65:F65" dt2D="0" dtr="1" r1="D57"/>
        <v>0</v>
      </c>
      <c r="D65" s="196">
        <v>0.5</v>
      </c>
      <c r="E65" s="196">
        <v>0.5</v>
      </c>
      <c r="F65" s="196">
        <v>0.5</v>
      </c>
    </row>
    <row r="66" spans="1:8">
      <c r="A66" s="136" t="s">
        <v>3</v>
      </c>
      <c r="B66" s="135" t="s">
        <v>110</v>
      </c>
      <c r="C66" s="20">
        <f>C39</f>
        <v>0</v>
      </c>
      <c r="D66" s="20">
        <f t="shared" ref="D66:F66" si="13">D39</f>
        <v>0</v>
      </c>
      <c r="E66" s="194">
        <f t="shared" si="13"/>
        <v>0.5</v>
      </c>
      <c r="F66" s="197">
        <f t="shared" si="13"/>
        <v>0.5</v>
      </c>
    </row>
    <row r="67" spans="1:8">
      <c r="A67" s="129" t="s">
        <v>121</v>
      </c>
      <c r="B67" s="128">
        <f>$I$54</f>
        <v>1</v>
      </c>
      <c r="C67" s="126">
        <f t="dataTable" ref="C67:F67" dt2D="0" dtr="1" r1="D57" ca="1"/>
        <v>0</v>
      </c>
      <c r="D67" s="126">
        <v>0</v>
      </c>
      <c r="E67" s="196">
        <v>0</v>
      </c>
      <c r="F67" s="196">
        <v>0</v>
      </c>
    </row>
    <row r="68" spans="1:8">
      <c r="A68" s="136" t="s">
        <v>3</v>
      </c>
      <c r="B68" s="135" t="s">
        <v>109</v>
      </c>
      <c r="C68" s="20">
        <f>C40</f>
        <v>0</v>
      </c>
      <c r="D68" s="20">
        <f t="shared" ref="D68:F68" si="14">D40</f>
        <v>0</v>
      </c>
      <c r="E68" s="20">
        <f t="shared" si="14"/>
        <v>0</v>
      </c>
      <c r="F68" s="194">
        <f t="shared" si="14"/>
        <v>0.5</v>
      </c>
    </row>
    <row r="69" spans="1:8">
      <c r="A69" s="129" t="s">
        <v>121</v>
      </c>
      <c r="B69" s="128">
        <f>$I$54</f>
        <v>1</v>
      </c>
      <c r="C69" s="126">
        <f t="dataTable" ref="C69:F69" dt2D="0" dtr="1" r1="D57" ca="1"/>
        <v>0</v>
      </c>
      <c r="D69" s="126">
        <v>0</v>
      </c>
      <c r="E69" s="126">
        <v>0</v>
      </c>
      <c r="F69" s="196">
        <v>0</v>
      </c>
    </row>
    <row r="71" spans="1:8" ht="14.4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>
      <c r="B72" s="122" t="s">
        <v>112</v>
      </c>
      <c r="C72" s="157">
        <f>C63</f>
        <v>0</v>
      </c>
      <c r="D72" s="25">
        <f t="shared" ref="D72:F72" si="15">D63</f>
        <v>0</v>
      </c>
      <c r="E72" s="25">
        <f t="shared" si="15"/>
        <v>0</v>
      </c>
      <c r="F72" s="25">
        <f t="shared" si="15"/>
        <v>0</v>
      </c>
    </row>
    <row r="73" spans="1:8">
      <c r="B73" s="122" t="s">
        <v>111</v>
      </c>
      <c r="C73" s="25"/>
      <c r="D73" s="124">
        <f t="shared" ref="D73:F73" si="16">D65</f>
        <v>0.5</v>
      </c>
      <c r="E73" s="25">
        <f t="shared" si="16"/>
        <v>0.5</v>
      </c>
      <c r="F73" s="25">
        <f t="shared" si="16"/>
        <v>0.5</v>
      </c>
    </row>
    <row r="74" spans="1:8">
      <c r="B74" s="122" t="s">
        <v>110</v>
      </c>
      <c r="C74" s="25"/>
      <c r="D74" s="25"/>
      <c r="E74" s="124">
        <f t="shared" ref="E74:F74" si="17">E67</f>
        <v>0</v>
      </c>
      <c r="F74" s="25">
        <f t="shared" si="17"/>
        <v>0</v>
      </c>
    </row>
    <row r="75" spans="1:8">
      <c r="B75" s="122" t="s">
        <v>109</v>
      </c>
      <c r="C75" s="25"/>
      <c r="D75" s="25"/>
      <c r="E75" s="25"/>
      <c r="F75" s="124">
        <f t="shared" ref="F75" si="18">F69</f>
        <v>0</v>
      </c>
    </row>
    <row r="76" spans="1:8">
      <c r="C76" s="25"/>
      <c r="D76" s="25"/>
      <c r="E76" s="25"/>
      <c r="F76" s="127"/>
    </row>
    <row r="77" spans="1:8" ht="14.4">
      <c r="B77" s="123" t="s">
        <v>219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220</v>
      </c>
    </row>
    <row r="78" spans="1:8">
      <c r="B78" s="122" t="s">
        <v>112</v>
      </c>
      <c r="C78" s="157">
        <f>C37-C72</f>
        <v>1</v>
      </c>
      <c r="D78" s="25">
        <f>D37-D72</f>
        <v>1</v>
      </c>
      <c r="E78" s="25">
        <f>E37-E72</f>
        <v>1</v>
      </c>
      <c r="F78" s="25">
        <f>F37-F72</f>
        <v>1</v>
      </c>
      <c r="H78" t="s">
        <v>222</v>
      </c>
    </row>
    <row r="79" spans="1:8">
      <c r="B79" s="122" t="s">
        <v>111</v>
      </c>
      <c r="C79" s="25"/>
      <c r="D79" s="124">
        <f>D38-D73</f>
        <v>1.5</v>
      </c>
      <c r="E79" s="25">
        <f>E38-E73</f>
        <v>1.5</v>
      </c>
      <c r="F79" s="25">
        <f>F38-F73</f>
        <v>1.5</v>
      </c>
      <c r="H79" t="s">
        <v>223</v>
      </c>
    </row>
    <row r="80" spans="1:8">
      <c r="B80" s="122" t="s">
        <v>110</v>
      </c>
      <c r="C80" s="25"/>
      <c r="D80" s="25"/>
      <c r="E80" s="124">
        <f>E39-E74</f>
        <v>0.5</v>
      </c>
      <c r="F80" s="25">
        <f>F39-F74</f>
        <v>0.5</v>
      </c>
      <c r="H80" t="s">
        <v>226</v>
      </c>
    </row>
    <row r="81" spans="1:14">
      <c r="A81" t="s">
        <v>224</v>
      </c>
      <c r="B81" s="122" t="s">
        <v>109</v>
      </c>
      <c r="C81" s="25"/>
      <c r="D81" s="25"/>
      <c r="E81" s="25"/>
      <c r="F81" s="124">
        <f>F40-F75</f>
        <v>0.5</v>
      </c>
      <c r="H81" t="s">
        <v>225</v>
      </c>
    </row>
    <row r="82" spans="1:14">
      <c r="B82"/>
    </row>
    <row r="83" spans="1:14">
      <c r="B83"/>
    </row>
    <row r="84" spans="1:14" s="149" customFormat="1" ht="15.6">
      <c r="B84" s="150" t="s">
        <v>178</v>
      </c>
    </row>
    <row r="85" spans="1:14" s="179" customFormat="1" ht="15.6">
      <c r="B85" s="180"/>
    </row>
    <row r="86" spans="1:14" s="179" customFormat="1">
      <c r="B86" s="188" t="s">
        <v>178</v>
      </c>
      <c r="C86" s="17">
        <v>0.3</v>
      </c>
    </row>
    <row r="87" spans="1:14" s="179" customFormat="1" ht="15.6">
      <c r="B87" s="180"/>
    </row>
    <row r="88" spans="1:14" ht="14.4">
      <c r="B88" s="123" t="s">
        <v>193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2"/>
    </row>
    <row r="89" spans="1:14">
      <c r="B89" s="122" t="s">
        <v>112</v>
      </c>
      <c r="C89" s="160">
        <f t="shared" ref="C89:F92" si="19">$C$86*$C$22*C16</f>
        <v>180</v>
      </c>
      <c r="D89" s="161">
        <f t="shared" si="19"/>
        <v>180</v>
      </c>
      <c r="E89" s="161">
        <f t="shared" si="19"/>
        <v>180</v>
      </c>
      <c r="F89" s="161">
        <f t="shared" si="19"/>
        <v>180</v>
      </c>
      <c r="H89" s="32" t="s">
        <v>184</v>
      </c>
    </row>
    <row r="90" spans="1:14">
      <c r="B90" s="122" t="s">
        <v>111</v>
      </c>
      <c r="C90" s="159">
        <f t="shared" si="19"/>
        <v>0</v>
      </c>
      <c r="D90" s="162">
        <f t="shared" si="19"/>
        <v>180</v>
      </c>
      <c r="E90" s="161">
        <f t="shared" si="19"/>
        <v>180</v>
      </c>
      <c r="F90" s="161">
        <f t="shared" si="19"/>
        <v>180</v>
      </c>
    </row>
    <row r="91" spans="1:14">
      <c r="B91" s="122" t="s">
        <v>110</v>
      </c>
      <c r="C91" s="159">
        <f t="shared" si="19"/>
        <v>0</v>
      </c>
      <c r="D91" s="159">
        <f t="shared" si="19"/>
        <v>0</v>
      </c>
      <c r="E91" s="162">
        <f t="shared" si="19"/>
        <v>180</v>
      </c>
      <c r="F91" s="161">
        <f t="shared" si="19"/>
        <v>180</v>
      </c>
    </row>
    <row r="92" spans="1:14">
      <c r="B92" s="122" t="s">
        <v>109</v>
      </c>
      <c r="C92" s="159">
        <f t="shared" si="19"/>
        <v>0</v>
      </c>
      <c r="D92" s="159">
        <f t="shared" si="19"/>
        <v>0</v>
      </c>
      <c r="E92" s="159">
        <f t="shared" si="19"/>
        <v>0</v>
      </c>
      <c r="F92" s="162">
        <f t="shared" si="19"/>
        <v>180</v>
      </c>
    </row>
    <row r="93" spans="1:14" s="179" customFormat="1" ht="15.6">
      <c r="B93" s="180"/>
    </row>
    <row r="95" spans="1:14" s="149" customFormat="1" ht="15.6">
      <c r="B95" s="150" t="s">
        <v>92</v>
      </c>
    </row>
    <row r="96" spans="1:14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0.4</v>
      </c>
      <c r="G98" s="35"/>
      <c r="H98" s="35"/>
      <c r="I98" s="35"/>
      <c r="J98" s="35"/>
      <c r="K98" s="35"/>
      <c r="L98" s="35"/>
      <c r="M98" s="35"/>
      <c r="N98" s="35"/>
    </row>
    <row r="99" spans="1:5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0.05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1"/>
      <c r="B100" s="63" t="s">
        <v>130</v>
      </c>
      <c r="C100" s="64" t="str">
        <f>IF(AND(D97&lt;=LossRatio,LossRatio&lt;D100),"X","")</f>
        <v/>
      </c>
      <c r="D100" s="51">
        <v>0.5</v>
      </c>
      <c r="E100" s="51">
        <v>0.4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0.6</v>
      </c>
      <c r="E101" s="50">
        <v>0.3</v>
      </c>
      <c r="F101" s="139">
        <f>TREND(E100:E101,D100:D101,LossRatio,TRUE)</f>
        <v>0.20000000000000007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20">K101+2.5%</f>
        <v>0.05</v>
      </c>
      <c r="M101" s="134">
        <f t="shared" si="20"/>
        <v>7.5000000000000011E-2</v>
      </c>
      <c r="N101" s="134">
        <f t="shared" si="20"/>
        <v>0.1</v>
      </c>
      <c r="O101" s="144">
        <f t="shared" si="20"/>
        <v>0.125</v>
      </c>
      <c r="P101" s="144">
        <f t="shared" si="20"/>
        <v>0.15</v>
      </c>
      <c r="Q101" s="144">
        <f t="shared" si="20"/>
        <v>0.17499999999999999</v>
      </c>
      <c r="R101" s="144">
        <f t="shared" si="20"/>
        <v>0.19999999999999998</v>
      </c>
      <c r="S101" s="144">
        <f t="shared" si="20"/>
        <v>0.22499999999999998</v>
      </c>
      <c r="T101" s="144">
        <f t="shared" si="20"/>
        <v>0.24999999999999997</v>
      </c>
      <c r="U101" s="144">
        <f t="shared" si="20"/>
        <v>0.27499999999999997</v>
      </c>
      <c r="V101" s="144">
        <f t="shared" si="20"/>
        <v>0.3</v>
      </c>
      <c r="W101" s="144">
        <f t="shared" si="20"/>
        <v>0.32500000000000001</v>
      </c>
      <c r="X101" s="144">
        <f t="shared" si="20"/>
        <v>0.35000000000000003</v>
      </c>
      <c r="Y101" s="144">
        <f t="shared" si="20"/>
        <v>0.37500000000000006</v>
      </c>
      <c r="Z101" s="144">
        <f t="shared" si="20"/>
        <v>0.40000000000000008</v>
      </c>
      <c r="AA101" s="144">
        <f t="shared" si="20"/>
        <v>0.4250000000000001</v>
      </c>
      <c r="AB101" s="144">
        <f t="shared" si="20"/>
        <v>0.45000000000000012</v>
      </c>
      <c r="AC101" s="144">
        <f t="shared" si="20"/>
        <v>0.47500000000000014</v>
      </c>
      <c r="AD101" s="144">
        <f t="shared" si="20"/>
        <v>0.50000000000000011</v>
      </c>
      <c r="AE101" s="144">
        <f t="shared" si="20"/>
        <v>0.52500000000000013</v>
      </c>
      <c r="AF101" s="144">
        <f t="shared" si="20"/>
        <v>0.55000000000000016</v>
      </c>
      <c r="AG101" s="144">
        <f t="shared" si="20"/>
        <v>0.57500000000000018</v>
      </c>
      <c r="AH101" s="144">
        <f t="shared" si="20"/>
        <v>0.6000000000000002</v>
      </c>
      <c r="AI101" s="144">
        <f t="shared" si="20"/>
        <v>0.62500000000000022</v>
      </c>
      <c r="AJ101" s="144">
        <f t="shared" si="20"/>
        <v>0.65000000000000024</v>
      </c>
      <c r="AK101" s="144">
        <f t="shared" si="20"/>
        <v>0.67500000000000027</v>
      </c>
      <c r="AL101" s="144">
        <f t="shared" si="20"/>
        <v>0.70000000000000029</v>
      </c>
      <c r="AM101" s="144">
        <f t="shared" si="20"/>
        <v>0.72500000000000031</v>
      </c>
      <c r="AN101" s="144">
        <f t="shared" si="20"/>
        <v>0.75000000000000033</v>
      </c>
      <c r="AO101" s="144">
        <f t="shared" si="20"/>
        <v>0.77500000000000036</v>
      </c>
      <c r="AP101" s="144">
        <f t="shared" si="20"/>
        <v>0.80000000000000038</v>
      </c>
      <c r="AQ101" s="144">
        <f t="shared" si="20"/>
        <v>0.8250000000000004</v>
      </c>
      <c r="AR101" s="144">
        <f t="shared" si="20"/>
        <v>0.85000000000000042</v>
      </c>
      <c r="AS101" s="144">
        <f t="shared" si="20"/>
        <v>0.87500000000000044</v>
      </c>
      <c r="AT101" s="144">
        <f t="shared" si="20"/>
        <v>0.90000000000000047</v>
      </c>
      <c r="AU101" s="144">
        <f t="shared" si="20"/>
        <v>0.92500000000000049</v>
      </c>
      <c r="AV101" s="144">
        <f t="shared" si="20"/>
        <v>0.95000000000000051</v>
      </c>
      <c r="AW101" s="144">
        <f t="shared" si="20"/>
        <v>0.97500000000000053</v>
      </c>
      <c r="AX101" s="144">
        <f t="shared" si="20"/>
        <v>1.0000000000000004</v>
      </c>
      <c r="AY101" s="146">
        <f t="shared" si="20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0.7</v>
      </c>
      <c r="E102" s="50">
        <v>0.3</v>
      </c>
      <c r="F102" s="139">
        <f>TREND(E101:E102,D101:D102,LossRatio,TRUE)</f>
        <v>0.3</v>
      </c>
      <c r="G102" s="35"/>
      <c r="H102" s="35"/>
      <c r="I102" s="155">
        <f>F106</f>
        <v>0.29999999999999982</v>
      </c>
      <c r="J102" s="126">
        <f t="dataTable" ref="J102:AY102" dt2D="0" dtr="1" r1="D105"/>
        <v>0.4</v>
      </c>
      <c r="K102" s="126">
        <v>0.4</v>
      </c>
      <c r="L102" s="126">
        <v>0.4</v>
      </c>
      <c r="M102" s="126">
        <v>0.4</v>
      </c>
      <c r="N102" s="126">
        <v>0.4</v>
      </c>
      <c r="O102" s="127">
        <v>0.4</v>
      </c>
      <c r="P102" s="127">
        <v>0.4</v>
      </c>
      <c r="Q102" s="127">
        <v>0.4</v>
      </c>
      <c r="R102" s="127">
        <v>0.4</v>
      </c>
      <c r="S102" s="127">
        <v>0.4</v>
      </c>
      <c r="T102" s="127">
        <v>0.4</v>
      </c>
      <c r="U102" s="127">
        <v>0.4</v>
      </c>
      <c r="V102" s="127">
        <v>0.4</v>
      </c>
      <c r="W102" s="127">
        <v>0.4</v>
      </c>
      <c r="X102" s="127">
        <v>0.4</v>
      </c>
      <c r="Y102" s="127">
        <v>0.4</v>
      </c>
      <c r="Z102" s="127">
        <v>0.4</v>
      </c>
      <c r="AA102" s="127">
        <v>0.4</v>
      </c>
      <c r="AB102" s="127">
        <v>0.4</v>
      </c>
      <c r="AC102" s="127">
        <v>0.4</v>
      </c>
      <c r="AD102" s="127">
        <v>0.39999999999999991</v>
      </c>
      <c r="AE102" s="127">
        <v>0.37499999999999989</v>
      </c>
      <c r="AF102" s="127">
        <v>0.34999999999999987</v>
      </c>
      <c r="AG102" s="127">
        <v>0.32499999999999984</v>
      </c>
      <c r="AH102" s="127">
        <v>0.3</v>
      </c>
      <c r="AI102" s="127">
        <v>0.3</v>
      </c>
      <c r="AJ102" s="127">
        <v>0.3</v>
      </c>
      <c r="AK102" s="127">
        <v>0.3</v>
      </c>
      <c r="AL102" s="127">
        <v>0.29999999999999893</v>
      </c>
      <c r="AM102" s="127">
        <v>0.23749999999999893</v>
      </c>
      <c r="AN102" s="127">
        <v>0.17499999999999893</v>
      </c>
      <c r="AO102" s="127">
        <v>0.11249999999999893</v>
      </c>
      <c r="AP102" s="127">
        <v>0.05</v>
      </c>
      <c r="AQ102" s="127">
        <v>0.05</v>
      </c>
      <c r="AR102" s="127">
        <v>0.05</v>
      </c>
      <c r="AS102" s="127">
        <v>0.05</v>
      </c>
      <c r="AT102" s="127">
        <v>0.05</v>
      </c>
      <c r="AU102" s="127">
        <v>0.05</v>
      </c>
      <c r="AV102" s="127">
        <v>0.05</v>
      </c>
      <c r="AW102" s="127">
        <v>0.05</v>
      </c>
      <c r="AX102" s="127">
        <v>0.05</v>
      </c>
      <c r="AY102" s="145">
        <v>0.05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0.05</v>
      </c>
      <c r="F103" s="138">
        <f>TREND(E102:E103,D102:D103,LossRatio,TRUE)</f>
        <v>0.29999999999999982</v>
      </c>
      <c r="G103" s="35"/>
      <c r="H103" s="35"/>
      <c r="I103" s="35"/>
      <c r="J103" s="35"/>
      <c r="K103" s="35"/>
      <c r="L103" s="35"/>
      <c r="M103" s="35"/>
      <c r="N103" s="35"/>
    </row>
    <row r="104" spans="1:5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>
      <c r="A105" s="142"/>
      <c r="B105" s="35" t="s">
        <v>1</v>
      </c>
      <c r="C105" s="35" t="s">
        <v>3</v>
      </c>
      <c r="D105" s="28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0.29999999999999982</v>
      </c>
      <c r="G106" s="35"/>
      <c r="H106" s="35"/>
      <c r="I106" s="35"/>
      <c r="J106" s="35"/>
      <c r="K106" s="35"/>
      <c r="L106" s="35"/>
      <c r="M106" s="35"/>
      <c r="N106" s="35"/>
    </row>
    <row r="107" spans="1:5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>
      <c r="A109" s="141"/>
      <c r="B109" s="35"/>
      <c r="C109" s="164" t="s">
        <v>133</v>
      </c>
      <c r="D109" s="165"/>
      <c r="E109" s="166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>
      <c r="A110" s="141"/>
      <c r="B110" s="35"/>
      <c r="C110" s="65" t="s">
        <v>49</v>
      </c>
      <c r="D110" s="54" t="s">
        <v>22</v>
      </c>
      <c r="E110" s="167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>
      <c r="A111" s="141"/>
      <c r="B111" s="35"/>
      <c r="C111" s="65" t="s">
        <v>49</v>
      </c>
      <c r="D111" s="55" t="s">
        <v>194</v>
      </c>
      <c r="E111" s="167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>
      <c r="B114"/>
    </row>
    <row r="115" spans="1:14">
      <c r="B115"/>
    </row>
    <row r="116" spans="1:14" ht="14.4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>
      <c r="A117" s="136" t="s">
        <v>3</v>
      </c>
      <c r="B117" s="135" t="s">
        <v>112</v>
      </c>
      <c r="C117" s="194">
        <f>C78</f>
        <v>1</v>
      </c>
      <c r="D117" s="195">
        <f t="shared" ref="D117:F117" si="21">D78</f>
        <v>1</v>
      </c>
      <c r="E117" s="195">
        <f t="shared" si="21"/>
        <v>1</v>
      </c>
      <c r="F117" s="195">
        <f t="shared" si="21"/>
        <v>1</v>
      </c>
    </row>
    <row r="118" spans="1:14" s="125" customFormat="1">
      <c r="A118" s="129" t="s">
        <v>41</v>
      </c>
      <c r="B118" s="128">
        <f>$F$106</f>
        <v>0.29999999999999982</v>
      </c>
      <c r="C118" s="196">
        <f t="dataTable" ref="C118:F118" dt2D="0" dtr="1" r1="D105" ca="1"/>
        <v>0.05</v>
      </c>
      <c r="D118" s="196">
        <v>0.05</v>
      </c>
      <c r="E118" s="196">
        <v>0.05</v>
      </c>
      <c r="F118" s="196">
        <v>0.05</v>
      </c>
    </row>
    <row r="119" spans="1:14" s="130" customFormat="1">
      <c r="A119" s="133" t="s">
        <v>3</v>
      </c>
      <c r="B119" s="132" t="s">
        <v>111</v>
      </c>
      <c r="C119" s="20">
        <f t="shared" ref="C119:F119" si="22">C79</f>
        <v>0</v>
      </c>
      <c r="D119" s="194">
        <f t="shared" si="22"/>
        <v>1.5</v>
      </c>
      <c r="E119" s="197">
        <f t="shared" si="22"/>
        <v>1.5</v>
      </c>
      <c r="F119" s="197">
        <f t="shared" si="22"/>
        <v>1.5</v>
      </c>
    </row>
    <row r="120" spans="1:14" s="125" customFormat="1">
      <c r="A120" s="129" t="s">
        <v>41</v>
      </c>
      <c r="B120" s="128">
        <f>$F$106</f>
        <v>0.29999999999999982</v>
      </c>
      <c r="C120" s="126">
        <f t="dataTable" ref="C120:F120" dt2D="0" dtr="1" r1="D105" ca="1"/>
        <v>0.4</v>
      </c>
      <c r="D120" s="196">
        <v>0.05</v>
      </c>
      <c r="E120" s="196">
        <v>0.05</v>
      </c>
      <c r="F120" s="196">
        <v>0.05</v>
      </c>
    </row>
    <row r="121" spans="1:14" s="130" customFormat="1">
      <c r="A121" s="133" t="s">
        <v>3</v>
      </c>
      <c r="B121" s="132" t="s">
        <v>110</v>
      </c>
      <c r="C121" s="20">
        <f t="shared" ref="C121:F121" si="23">C80</f>
        <v>0</v>
      </c>
      <c r="D121" s="20">
        <f t="shared" si="23"/>
        <v>0</v>
      </c>
      <c r="E121" s="194">
        <f t="shared" si="23"/>
        <v>0.5</v>
      </c>
      <c r="F121" s="197">
        <f t="shared" si="23"/>
        <v>0.5</v>
      </c>
    </row>
    <row r="122" spans="1:14" s="125" customFormat="1">
      <c r="A122" s="129" t="s">
        <v>41</v>
      </c>
      <c r="B122" s="128">
        <f>$F$106</f>
        <v>0.29999999999999982</v>
      </c>
      <c r="C122" s="126">
        <f t="dataTable" ref="C122:F122" dt2D="0" dtr="1" r1="D105" ca="1"/>
        <v>0.4</v>
      </c>
      <c r="D122" s="126">
        <v>0.4</v>
      </c>
      <c r="E122" s="196">
        <v>0.4</v>
      </c>
      <c r="F122" s="196">
        <v>0.4</v>
      </c>
    </row>
    <row r="123" spans="1:14" s="130" customFormat="1">
      <c r="A123" s="133" t="s">
        <v>3</v>
      </c>
      <c r="B123" s="132" t="s">
        <v>109</v>
      </c>
      <c r="C123" s="20">
        <f t="shared" ref="C123:F123" si="24">C81</f>
        <v>0</v>
      </c>
      <c r="D123" s="20">
        <f t="shared" si="24"/>
        <v>0</v>
      </c>
      <c r="E123" s="20">
        <f t="shared" si="24"/>
        <v>0</v>
      </c>
      <c r="F123" s="194">
        <f t="shared" si="24"/>
        <v>0.5</v>
      </c>
    </row>
    <row r="124" spans="1:14" s="125" customFormat="1">
      <c r="A124" s="129" t="s">
        <v>41</v>
      </c>
      <c r="B124" s="128">
        <f>$F$106</f>
        <v>0.29999999999999982</v>
      </c>
      <c r="C124" s="126">
        <f t="dataTable" ref="C124:F124" dt2D="0" dtr="1" r1="D105" ca="1"/>
        <v>0.4</v>
      </c>
      <c r="D124" s="126">
        <v>0.4</v>
      </c>
      <c r="E124" s="126">
        <v>0.4</v>
      </c>
      <c r="F124" s="196">
        <v>0.4</v>
      </c>
    </row>
    <row r="126" spans="1:14" ht="14.4">
      <c r="B126" s="123" t="s">
        <v>182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2"/>
    </row>
    <row r="127" spans="1:14">
      <c r="B127" s="122" t="s">
        <v>112</v>
      </c>
      <c r="C127" s="157">
        <f>C118</f>
        <v>0.05</v>
      </c>
      <c r="D127" s="25">
        <f>D118</f>
        <v>0.05</v>
      </c>
      <c r="E127" s="25">
        <f>E118</f>
        <v>0.05</v>
      </c>
      <c r="F127" s="25">
        <f>F118</f>
        <v>0.05</v>
      </c>
      <c r="H127" s="32"/>
    </row>
    <row r="128" spans="1:14">
      <c r="B128" s="122" t="s">
        <v>111</v>
      </c>
      <c r="C128" s="25"/>
      <c r="D128" s="124">
        <f>D120</f>
        <v>0.05</v>
      </c>
      <c r="E128" s="25">
        <f>E120</f>
        <v>0.05</v>
      </c>
      <c r="F128" s="25">
        <f>F120</f>
        <v>0.05</v>
      </c>
    </row>
    <row r="129" spans="2:8">
      <c r="B129" s="122" t="s">
        <v>110</v>
      </c>
      <c r="C129" s="25"/>
      <c r="D129" s="25"/>
      <c r="E129" s="124">
        <f>E122</f>
        <v>0.4</v>
      </c>
      <c r="F129" s="25">
        <f>F122</f>
        <v>0.4</v>
      </c>
    </row>
    <row r="130" spans="2:8">
      <c r="B130" s="122" t="s">
        <v>109</v>
      </c>
      <c r="C130" s="25"/>
      <c r="D130" s="25"/>
      <c r="E130" s="25"/>
      <c r="F130" s="124">
        <f>F124</f>
        <v>0.4</v>
      </c>
    </row>
    <row r="131" spans="2:8">
      <c r="C131" s="25"/>
      <c r="D131" s="25"/>
      <c r="E131" s="25"/>
      <c r="F131" s="131"/>
    </row>
    <row r="132" spans="2:8">
      <c r="B132" s="178"/>
      <c r="C132" s="216"/>
      <c r="D132" s="216"/>
      <c r="E132" s="216"/>
      <c r="F132" s="197"/>
    </row>
    <row r="133" spans="2:8">
      <c r="B133" s="177" t="s">
        <v>245</v>
      </c>
      <c r="C133" s="217"/>
      <c r="D133" s="217" t="s">
        <v>246</v>
      </c>
      <c r="E133" s="196">
        <f>F99</f>
        <v>0.05</v>
      </c>
      <c r="F133" s="197"/>
    </row>
    <row r="134" spans="2:8">
      <c r="B134" s="178"/>
      <c r="C134" s="216"/>
      <c r="D134" s="216"/>
      <c r="E134" s="216"/>
      <c r="F134" s="197"/>
    </row>
    <row r="135" spans="2:8">
      <c r="B135" s="178"/>
      <c r="C135" s="216"/>
      <c r="D135" s="216"/>
      <c r="E135" s="216"/>
      <c r="F135" s="197"/>
    </row>
    <row r="136" spans="2:8" ht="14.4">
      <c r="B136" s="177" t="s">
        <v>243</v>
      </c>
      <c r="C136" s="202" t="s">
        <v>116</v>
      </c>
      <c r="D136" s="202" t="s">
        <v>115</v>
      </c>
      <c r="E136" s="202" t="s">
        <v>114</v>
      </c>
      <c r="F136" s="202" t="s">
        <v>113</v>
      </c>
    </row>
    <row r="137" spans="2:8">
      <c r="B137" s="178" t="s">
        <v>112</v>
      </c>
      <c r="C137" s="203">
        <f t="shared" ref="C137:F140" si="25">$E$133*$C$22*C16</f>
        <v>30</v>
      </c>
      <c r="D137" s="204">
        <f t="shared" si="25"/>
        <v>30</v>
      </c>
      <c r="E137" s="204">
        <f t="shared" si="25"/>
        <v>30</v>
      </c>
      <c r="F137" s="204">
        <f t="shared" si="25"/>
        <v>30</v>
      </c>
      <c r="H137" s="32" t="s">
        <v>244</v>
      </c>
    </row>
    <row r="138" spans="2:8">
      <c r="B138" s="178" t="s">
        <v>111</v>
      </c>
      <c r="C138" s="205">
        <f t="shared" si="25"/>
        <v>0</v>
      </c>
      <c r="D138" s="206">
        <f t="shared" si="25"/>
        <v>30</v>
      </c>
      <c r="E138" s="204">
        <f t="shared" si="25"/>
        <v>30</v>
      </c>
      <c r="F138" s="204">
        <f t="shared" si="25"/>
        <v>30</v>
      </c>
    </row>
    <row r="139" spans="2:8">
      <c r="B139" s="178" t="s">
        <v>110</v>
      </c>
      <c r="C139" s="205">
        <f t="shared" si="25"/>
        <v>0</v>
      </c>
      <c r="D139" s="205">
        <f t="shared" si="25"/>
        <v>0</v>
      </c>
      <c r="E139" s="206">
        <f t="shared" si="25"/>
        <v>30</v>
      </c>
      <c r="F139" s="204">
        <f t="shared" si="25"/>
        <v>30</v>
      </c>
    </row>
    <row r="140" spans="2:8">
      <c r="B140" s="178" t="s">
        <v>109</v>
      </c>
      <c r="C140" s="205">
        <f t="shared" si="25"/>
        <v>0</v>
      </c>
      <c r="D140" s="205">
        <f t="shared" si="25"/>
        <v>0</v>
      </c>
      <c r="E140" s="205">
        <f t="shared" si="25"/>
        <v>0</v>
      </c>
      <c r="F140" s="206">
        <f t="shared" si="25"/>
        <v>30</v>
      </c>
    </row>
    <row r="141" spans="2:8">
      <c r="B141" s="178"/>
      <c r="C141" s="216"/>
      <c r="D141" s="216"/>
      <c r="E141" s="216"/>
      <c r="F141" s="197"/>
    </row>
    <row r="142" spans="2:8">
      <c r="C142" s="25"/>
      <c r="D142" s="25"/>
      <c r="E142" s="25"/>
      <c r="F142" s="131"/>
    </row>
    <row r="143" spans="2:8" ht="14.4">
      <c r="B143" s="123" t="s">
        <v>183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2"/>
    </row>
    <row r="144" spans="2:8">
      <c r="B144" s="122" t="s">
        <v>112</v>
      </c>
      <c r="C144" s="160">
        <f t="shared" ref="C144:F147" si="26">C127*$C$22*C16</f>
        <v>30</v>
      </c>
      <c r="D144" s="161">
        <f t="shared" si="26"/>
        <v>30</v>
      </c>
      <c r="E144" s="161">
        <f t="shared" si="26"/>
        <v>30</v>
      </c>
      <c r="F144" s="161">
        <f t="shared" si="26"/>
        <v>30</v>
      </c>
      <c r="H144" s="32" t="s">
        <v>185</v>
      </c>
    </row>
    <row r="145" spans="2:8">
      <c r="B145" s="122" t="s">
        <v>111</v>
      </c>
      <c r="C145" s="159">
        <f t="shared" si="26"/>
        <v>0</v>
      </c>
      <c r="D145" s="162">
        <f t="shared" si="26"/>
        <v>30</v>
      </c>
      <c r="E145" s="161">
        <f t="shared" si="26"/>
        <v>30</v>
      </c>
      <c r="F145" s="161">
        <f t="shared" si="26"/>
        <v>30</v>
      </c>
    </row>
    <row r="146" spans="2:8">
      <c r="B146" s="122" t="s">
        <v>110</v>
      </c>
      <c r="C146" s="159">
        <f t="shared" si="26"/>
        <v>0</v>
      </c>
      <c r="D146" s="159">
        <f t="shared" si="26"/>
        <v>0</v>
      </c>
      <c r="E146" s="162">
        <f t="shared" si="26"/>
        <v>240</v>
      </c>
      <c r="F146" s="161">
        <f t="shared" si="26"/>
        <v>240</v>
      </c>
    </row>
    <row r="147" spans="2:8">
      <c r="B147" s="122" t="s">
        <v>109</v>
      </c>
      <c r="C147" s="159">
        <f t="shared" si="26"/>
        <v>0</v>
      </c>
      <c r="D147" s="159">
        <f t="shared" si="26"/>
        <v>0</v>
      </c>
      <c r="E147" s="159">
        <f t="shared" si="26"/>
        <v>0</v>
      </c>
      <c r="F147" s="162">
        <f t="shared" si="26"/>
        <v>240</v>
      </c>
    </row>
    <row r="149" spans="2:8" s="149" customFormat="1" ht="15.6">
      <c r="B149" s="150" t="s">
        <v>169</v>
      </c>
    </row>
    <row r="150" spans="2:8">
      <c r="B150"/>
    </row>
    <row r="151" spans="2:8" s="175" customFormat="1">
      <c r="B151" s="176" t="s">
        <v>166</v>
      </c>
      <c r="C151" s="28">
        <v>0</v>
      </c>
      <c r="D151" s="175" t="s">
        <v>167</v>
      </c>
    </row>
    <row r="152" spans="2:8" s="175" customFormat="1">
      <c r="B152" s="176" t="s">
        <v>168</v>
      </c>
      <c r="C152" s="28">
        <v>0</v>
      </c>
      <c r="D152" s="175" t="s">
        <v>167</v>
      </c>
    </row>
    <row r="153" spans="2:8" s="175" customFormat="1">
      <c r="B153" s="178" t="s">
        <v>165</v>
      </c>
      <c r="C153" s="28">
        <v>0.1</v>
      </c>
    </row>
    <row r="154" spans="2:8">
      <c r="B154"/>
    </row>
    <row r="155" spans="2:8" ht="14.4">
      <c r="B155" s="123" t="s">
        <v>212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2"/>
    </row>
    <row r="156" spans="2:8">
      <c r="B156" s="122" t="s">
        <v>112</v>
      </c>
      <c r="C156" s="160">
        <f t="shared" ref="C156:F159" si="27">C16*$C$22*(1-C78-$C$151-$C$152)</f>
        <v>0</v>
      </c>
      <c r="D156" s="161">
        <f t="shared" si="27"/>
        <v>0</v>
      </c>
      <c r="E156" s="161">
        <f t="shared" si="27"/>
        <v>0</v>
      </c>
      <c r="F156" s="161">
        <f t="shared" si="27"/>
        <v>0</v>
      </c>
      <c r="H156" s="32" t="s">
        <v>210</v>
      </c>
    </row>
    <row r="157" spans="2:8">
      <c r="B157" s="122" t="s">
        <v>111</v>
      </c>
      <c r="C157" s="159">
        <f t="shared" si="27"/>
        <v>0</v>
      </c>
      <c r="D157" s="162">
        <f t="shared" si="27"/>
        <v>-300</v>
      </c>
      <c r="E157" s="161">
        <f t="shared" si="27"/>
        <v>-300</v>
      </c>
      <c r="F157" s="161">
        <f t="shared" si="27"/>
        <v>-300</v>
      </c>
    </row>
    <row r="158" spans="2:8">
      <c r="B158" s="122" t="s">
        <v>110</v>
      </c>
      <c r="C158" s="159">
        <f t="shared" si="27"/>
        <v>0</v>
      </c>
      <c r="D158" s="159">
        <f t="shared" si="27"/>
        <v>0</v>
      </c>
      <c r="E158" s="162">
        <f t="shared" si="27"/>
        <v>300</v>
      </c>
      <c r="F158" s="161">
        <f t="shared" si="27"/>
        <v>300</v>
      </c>
    </row>
    <row r="159" spans="2:8">
      <c r="B159" s="122" t="s">
        <v>109</v>
      </c>
      <c r="C159" s="159">
        <f t="shared" si="27"/>
        <v>0</v>
      </c>
      <c r="D159" s="159">
        <f t="shared" si="27"/>
        <v>0</v>
      </c>
      <c r="E159" s="159">
        <f t="shared" si="27"/>
        <v>0</v>
      </c>
      <c r="F159" s="162">
        <f t="shared" si="27"/>
        <v>300</v>
      </c>
    </row>
    <row r="160" spans="2:8">
      <c r="B160"/>
    </row>
    <row r="161" spans="2:8">
      <c r="B161"/>
    </row>
    <row r="162" spans="2:8" s="175" customFormat="1">
      <c r="B162" s="177" t="s">
        <v>204</v>
      </c>
      <c r="C162" s="41">
        <v>-7</v>
      </c>
    </row>
    <row r="163" spans="2:8">
      <c r="B163"/>
    </row>
    <row r="164" spans="2:8" s="175" customFormat="1" ht="14.4">
      <c r="B164" s="177" t="s">
        <v>214</v>
      </c>
      <c r="C164" s="202" t="s">
        <v>116</v>
      </c>
      <c r="D164" s="202" t="s">
        <v>115</v>
      </c>
      <c r="E164" s="202" t="s">
        <v>114</v>
      </c>
      <c r="F164" s="202" t="s">
        <v>113</v>
      </c>
      <c r="H164" s="172"/>
    </row>
    <row r="165" spans="2:8" s="175" customFormat="1" ht="14.4">
      <c r="B165" s="188" t="s">
        <v>211</v>
      </c>
      <c r="C165" s="202">
        <f>$C$162</f>
        <v>-7</v>
      </c>
      <c r="D165" s="202">
        <f t="shared" ref="D165:F165" si="28">$C$162</f>
        <v>-7</v>
      </c>
      <c r="E165" s="202">
        <f t="shared" si="28"/>
        <v>-7</v>
      </c>
      <c r="F165" s="202">
        <f t="shared" si="28"/>
        <v>-7</v>
      </c>
      <c r="H165" s="207" t="s">
        <v>211</v>
      </c>
    </row>
    <row r="166" spans="2:8" s="175" customFormat="1">
      <c r="B166" s="178" t="s">
        <v>112</v>
      </c>
      <c r="C166" s="203">
        <f>C156+MIN(0,C165)</f>
        <v>-7</v>
      </c>
      <c r="D166" s="204">
        <f>D156+MIN(0,D165)</f>
        <v>-7</v>
      </c>
      <c r="E166" s="204">
        <f>E156+MIN(0,E165)</f>
        <v>-7</v>
      </c>
      <c r="F166" s="204">
        <f>F156+MIN(0,F165)</f>
        <v>-7</v>
      </c>
      <c r="H166" s="32" t="s">
        <v>213</v>
      </c>
    </row>
    <row r="167" spans="2:8" s="175" customFormat="1">
      <c r="B167" s="178" t="s">
        <v>111</v>
      </c>
      <c r="C167" s="205"/>
      <c r="D167" s="206">
        <f t="shared" ref="D167:F169" si="29">D157+MIN(0,D166)</f>
        <v>-307</v>
      </c>
      <c r="E167" s="204">
        <f t="shared" si="29"/>
        <v>-307</v>
      </c>
      <c r="F167" s="204">
        <f t="shared" si="29"/>
        <v>-307</v>
      </c>
    </row>
    <row r="168" spans="2:8" s="175" customFormat="1">
      <c r="B168" s="178" t="s">
        <v>110</v>
      </c>
      <c r="C168" s="205"/>
      <c r="D168" s="205">
        <f t="shared" si="29"/>
        <v>-307</v>
      </c>
      <c r="E168" s="206">
        <f t="shared" si="29"/>
        <v>-7</v>
      </c>
      <c r="F168" s="204">
        <f t="shared" si="29"/>
        <v>-7</v>
      </c>
    </row>
    <row r="169" spans="2:8" s="175" customFormat="1">
      <c r="B169" s="178" t="s">
        <v>109</v>
      </c>
      <c r="C169" s="205"/>
      <c r="D169" s="205">
        <f t="shared" si="29"/>
        <v>-307</v>
      </c>
      <c r="E169" s="205">
        <f t="shared" si="29"/>
        <v>-7</v>
      </c>
      <c r="F169" s="206">
        <f t="shared" si="29"/>
        <v>293</v>
      </c>
    </row>
    <row r="170" spans="2:8" s="175" customFormat="1">
      <c r="B170" s="178"/>
      <c r="C170" s="205"/>
      <c r="D170" s="205"/>
      <c r="E170" s="205"/>
      <c r="F170" s="190"/>
    </row>
    <row r="171" spans="2:8">
      <c r="B171" s="123" t="s">
        <v>177</v>
      </c>
      <c r="C171" s="181" t="s">
        <v>176</v>
      </c>
    </row>
    <row r="172" spans="2:8">
      <c r="B172"/>
    </row>
    <row r="173" spans="2:8" ht="14.4">
      <c r="B173" s="123" t="s">
        <v>215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>
      <c r="B174" s="122" t="s">
        <v>112</v>
      </c>
      <c r="C174" s="160">
        <f t="shared" ref="C174:F177" si="30">IF($C$171="yes",C166,C156)</f>
        <v>-7</v>
      </c>
      <c r="D174" s="161">
        <f t="shared" si="30"/>
        <v>-7</v>
      </c>
      <c r="E174" s="161">
        <f t="shared" si="30"/>
        <v>-7</v>
      </c>
      <c r="F174" s="161">
        <f t="shared" si="30"/>
        <v>-7</v>
      </c>
    </row>
    <row r="175" spans="2:8">
      <c r="B175" s="122" t="s">
        <v>111</v>
      </c>
      <c r="C175" s="159">
        <f t="shared" si="30"/>
        <v>0</v>
      </c>
      <c r="D175" s="162">
        <f t="shared" si="30"/>
        <v>-307</v>
      </c>
      <c r="E175" s="161">
        <f t="shared" si="30"/>
        <v>-307</v>
      </c>
      <c r="F175" s="161">
        <f t="shared" si="30"/>
        <v>-307</v>
      </c>
    </row>
    <row r="176" spans="2:8">
      <c r="B176" s="122" t="s">
        <v>110</v>
      </c>
      <c r="C176" s="159">
        <f t="shared" si="30"/>
        <v>0</v>
      </c>
      <c r="D176" s="159">
        <f t="shared" si="30"/>
        <v>-307</v>
      </c>
      <c r="E176" s="162">
        <f t="shared" si="30"/>
        <v>-7</v>
      </c>
      <c r="F176" s="161">
        <f t="shared" si="30"/>
        <v>-7</v>
      </c>
    </row>
    <row r="177" spans="2:8">
      <c r="B177" s="122" t="s">
        <v>109</v>
      </c>
      <c r="C177" s="159">
        <f t="shared" si="30"/>
        <v>0</v>
      </c>
      <c r="D177" s="159">
        <f t="shared" si="30"/>
        <v>-307</v>
      </c>
      <c r="E177" s="159">
        <f t="shared" si="30"/>
        <v>-7</v>
      </c>
      <c r="F177" s="162">
        <f t="shared" si="30"/>
        <v>293</v>
      </c>
    </row>
    <row r="178" spans="2:8">
      <c r="C178" s="159"/>
      <c r="D178" s="159"/>
      <c r="E178" s="159"/>
      <c r="F178" s="163"/>
    </row>
    <row r="179" spans="2:8">
      <c r="B179" s="178"/>
      <c r="C179" s="205"/>
      <c r="D179" s="205"/>
      <c r="E179" s="205"/>
      <c r="F179" s="190"/>
    </row>
    <row r="180" spans="2:8" ht="14.4">
      <c r="B180" s="177" t="s">
        <v>238</v>
      </c>
      <c r="C180" s="202" t="s">
        <v>116</v>
      </c>
      <c r="D180" s="202" t="s">
        <v>115</v>
      </c>
      <c r="E180" s="202" t="s">
        <v>114</v>
      </c>
      <c r="F180" s="202" t="s">
        <v>113</v>
      </c>
    </row>
    <row r="181" spans="2:8">
      <c r="B181" s="178" t="s">
        <v>112</v>
      </c>
      <c r="C181" s="203">
        <f>C16*$C$22* $C$151</f>
        <v>0</v>
      </c>
      <c r="D181" s="204">
        <f t="shared" ref="D181:F181" si="31">D16*$C$22* $C$151</f>
        <v>0</v>
      </c>
      <c r="E181" s="204">
        <f t="shared" si="31"/>
        <v>0</v>
      </c>
      <c r="F181" s="204">
        <f t="shared" si="31"/>
        <v>0</v>
      </c>
      <c r="H181" s="32" t="s">
        <v>239</v>
      </c>
    </row>
    <row r="182" spans="2:8">
      <c r="B182" s="178" t="s">
        <v>111</v>
      </c>
      <c r="C182" s="205">
        <f t="shared" ref="C182:F182" si="32">C17*$C$22* $C$151</f>
        <v>0</v>
      </c>
      <c r="D182" s="206">
        <f t="shared" si="32"/>
        <v>0</v>
      </c>
      <c r="E182" s="204">
        <f t="shared" si="32"/>
        <v>0</v>
      </c>
      <c r="F182" s="204">
        <f t="shared" si="32"/>
        <v>0</v>
      </c>
    </row>
    <row r="183" spans="2:8">
      <c r="B183" s="178" t="s">
        <v>110</v>
      </c>
      <c r="C183" s="205">
        <f t="shared" ref="C183:F183" si="33">C18*$C$22* $C$151</f>
        <v>0</v>
      </c>
      <c r="D183" s="205">
        <f t="shared" si="33"/>
        <v>0</v>
      </c>
      <c r="E183" s="206">
        <f t="shared" si="33"/>
        <v>0</v>
      </c>
      <c r="F183" s="204">
        <f t="shared" si="33"/>
        <v>0</v>
      </c>
    </row>
    <row r="184" spans="2:8">
      <c r="B184" s="178" t="s">
        <v>109</v>
      </c>
      <c r="C184" s="205">
        <f t="shared" ref="C184:F184" si="34">C19*$C$22* $C$151</f>
        <v>0</v>
      </c>
      <c r="D184" s="205">
        <f t="shared" si="34"/>
        <v>0</v>
      </c>
      <c r="E184" s="205">
        <f t="shared" si="34"/>
        <v>0</v>
      </c>
      <c r="F184" s="206">
        <f t="shared" si="34"/>
        <v>0</v>
      </c>
    </row>
    <row r="185" spans="2:8">
      <c r="C185" s="159"/>
      <c r="D185" s="159"/>
      <c r="E185" s="159"/>
      <c r="F185" s="163"/>
    </row>
    <row r="186" spans="2:8" s="175" customFormat="1">
      <c r="B186" s="178"/>
      <c r="C186" s="205"/>
      <c r="D186" s="205"/>
      <c r="E186" s="205"/>
      <c r="F186" s="190"/>
    </row>
    <row r="187" spans="2:8" s="175" customFormat="1">
      <c r="B187" s="178"/>
      <c r="C187" s="205"/>
      <c r="D187" s="205"/>
      <c r="E187" s="205"/>
      <c r="F187" s="190"/>
    </row>
    <row r="188" spans="2:8" ht="14.4">
      <c r="B188" s="123" t="s">
        <v>240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216</v>
      </c>
    </row>
    <row r="189" spans="2:8">
      <c r="B189" s="122" t="s">
        <v>112</v>
      </c>
      <c r="C189" s="160">
        <f>$C$153*MAX(0,C174)</f>
        <v>0</v>
      </c>
      <c r="D189" s="161">
        <f t="shared" ref="D189:F189" si="35">$C$153*MAX(0,D174)</f>
        <v>0</v>
      </c>
      <c r="E189" s="161">
        <f t="shared" si="35"/>
        <v>0</v>
      </c>
      <c r="F189" s="161">
        <f t="shared" si="35"/>
        <v>0</v>
      </c>
      <c r="H189" s="32"/>
    </row>
    <row r="190" spans="2:8">
      <c r="B190" s="122" t="s">
        <v>111</v>
      </c>
      <c r="C190" s="159">
        <f t="shared" ref="C190:F190" si="36">$C$153*MAX(0,C175)</f>
        <v>0</v>
      </c>
      <c r="D190" s="162">
        <f t="shared" si="36"/>
        <v>0</v>
      </c>
      <c r="E190" s="161">
        <f t="shared" si="36"/>
        <v>0</v>
      </c>
      <c r="F190" s="161">
        <f t="shared" si="36"/>
        <v>0</v>
      </c>
    </row>
    <row r="191" spans="2:8">
      <c r="B191" s="122" t="s">
        <v>110</v>
      </c>
      <c r="C191" s="159">
        <f t="shared" ref="C191:F191" si="37">$C$153*MAX(0,C176)</f>
        <v>0</v>
      </c>
      <c r="D191" s="159">
        <f t="shared" si="37"/>
        <v>0</v>
      </c>
      <c r="E191" s="162">
        <f t="shared" si="37"/>
        <v>0</v>
      </c>
      <c r="F191" s="161">
        <f t="shared" si="37"/>
        <v>0</v>
      </c>
    </row>
    <row r="192" spans="2:8">
      <c r="B192" s="122" t="s">
        <v>109</v>
      </c>
      <c r="C192" s="159">
        <f t="shared" ref="C192:F192" si="38">$C$153*MAX(0,C177)</f>
        <v>0</v>
      </c>
      <c r="D192" s="159">
        <f t="shared" si="38"/>
        <v>0</v>
      </c>
      <c r="E192" s="159">
        <f t="shared" si="38"/>
        <v>0</v>
      </c>
      <c r="F192" s="218">
        <f t="shared" si="38"/>
        <v>29.3</v>
      </c>
    </row>
    <row r="193" spans="1:10">
      <c r="B193"/>
      <c r="H193" s="32"/>
      <c r="I193" s="32"/>
      <c r="J193" s="32"/>
    </row>
    <row r="194" spans="1:10">
      <c r="A194" s="175"/>
      <c r="B194" s="175"/>
      <c r="C194" s="175"/>
      <c r="D194" s="175"/>
      <c r="E194" s="175"/>
      <c r="F194" s="175"/>
      <c r="H194" s="32"/>
      <c r="I194" s="32"/>
      <c r="J194" s="32"/>
    </row>
    <row r="195" spans="1:10" ht="14.4">
      <c r="A195" s="175"/>
      <c r="B195" s="177" t="s">
        <v>241</v>
      </c>
      <c r="C195" s="202" t="s">
        <v>116</v>
      </c>
      <c r="D195" s="202" t="s">
        <v>115</v>
      </c>
      <c r="E195" s="202" t="s">
        <v>114</v>
      </c>
      <c r="F195" s="202" t="s">
        <v>113</v>
      </c>
      <c r="H195" s="32" t="s">
        <v>242</v>
      </c>
      <c r="J195" s="32"/>
    </row>
    <row r="196" spans="1:10">
      <c r="A196" s="175"/>
      <c r="B196" s="178" t="s">
        <v>112</v>
      </c>
      <c r="C196" s="203">
        <f>C189+C181</f>
        <v>0</v>
      </c>
      <c r="D196" s="204">
        <f t="shared" ref="D196:F196" si="39">D189+D181</f>
        <v>0</v>
      </c>
      <c r="E196" s="204">
        <f t="shared" si="39"/>
        <v>0</v>
      </c>
      <c r="F196" s="204">
        <f t="shared" si="39"/>
        <v>0</v>
      </c>
      <c r="H196" s="32"/>
      <c r="I196" s="32"/>
      <c r="J196" s="32"/>
    </row>
    <row r="197" spans="1:10">
      <c r="A197" s="175"/>
      <c r="B197" s="178" t="s">
        <v>111</v>
      </c>
      <c r="C197" s="205">
        <f t="shared" ref="C197:F197" si="40">C190+C182</f>
        <v>0</v>
      </c>
      <c r="D197" s="206">
        <f t="shared" si="40"/>
        <v>0</v>
      </c>
      <c r="E197" s="204">
        <f t="shared" si="40"/>
        <v>0</v>
      </c>
      <c r="F197" s="204">
        <f t="shared" si="40"/>
        <v>0</v>
      </c>
      <c r="H197" s="32"/>
      <c r="I197" s="32"/>
      <c r="J197" s="32"/>
    </row>
    <row r="198" spans="1:10">
      <c r="A198" s="175"/>
      <c r="B198" s="178" t="s">
        <v>110</v>
      </c>
      <c r="C198" s="205">
        <f t="shared" ref="C198:F198" si="41">C191+C183</f>
        <v>0</v>
      </c>
      <c r="D198" s="205">
        <f t="shared" si="41"/>
        <v>0</v>
      </c>
      <c r="E198" s="206">
        <f t="shared" si="41"/>
        <v>0</v>
      </c>
      <c r="F198" s="204">
        <f t="shared" si="41"/>
        <v>0</v>
      </c>
    </row>
    <row r="199" spans="1:10">
      <c r="A199" s="175"/>
      <c r="B199" s="178" t="s">
        <v>109</v>
      </c>
      <c r="C199" s="205">
        <f t="shared" ref="C199:F199" si="42">C192+C184</f>
        <v>0</v>
      </c>
      <c r="D199" s="205">
        <f t="shared" si="42"/>
        <v>0</v>
      </c>
      <c r="E199" s="205">
        <f t="shared" si="42"/>
        <v>0</v>
      </c>
      <c r="F199" s="206">
        <f t="shared" si="42"/>
        <v>29.3</v>
      </c>
    </row>
    <row r="200" spans="1:10">
      <c r="A200" s="175"/>
      <c r="B200" s="178"/>
      <c r="C200" s="205"/>
      <c r="D200" s="205"/>
      <c r="E200" s="205"/>
      <c r="F200" s="190"/>
    </row>
    <row r="201" spans="1:10">
      <c r="A201" s="175"/>
      <c r="B201" s="175"/>
      <c r="C201" s="175"/>
      <c r="D201" s="175"/>
      <c r="E201" s="175"/>
      <c r="F201" s="175"/>
    </row>
    <row r="202" spans="1:10">
      <c r="B202"/>
    </row>
    <row r="203" spans="1:10">
      <c r="B203" s="123" t="s">
        <v>186</v>
      </c>
      <c r="C203" s="181" t="s">
        <v>180</v>
      </c>
      <c r="F203" s="35" t="s">
        <v>187</v>
      </c>
    </row>
    <row r="204" spans="1:10">
      <c r="B204" s="22"/>
      <c r="F204" s="35" t="s">
        <v>181</v>
      </c>
    </row>
    <row r="205" spans="1:10">
      <c r="B205" s="22"/>
      <c r="F205" s="35" t="s">
        <v>180</v>
      </c>
    </row>
    <row r="206" spans="1:10">
      <c r="B206" s="22"/>
    </row>
    <row r="207" spans="1:10">
      <c r="B207"/>
    </row>
    <row r="208" spans="1:10" ht="14.4">
      <c r="B208" s="123" t="s">
        <v>179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>
      <c r="B209" s="122" t="s">
        <v>112</v>
      </c>
      <c r="C209" s="220">
        <v>0</v>
      </c>
      <c r="D209" s="161">
        <f t="shared" ref="D209:F209" si="43">IF($C$203="profit",D196,IF($C$203="fix",D89,D144))</f>
        <v>0</v>
      </c>
      <c r="E209" s="161">
        <f t="shared" si="43"/>
        <v>0</v>
      </c>
      <c r="F209" s="161">
        <f t="shared" si="43"/>
        <v>0</v>
      </c>
    </row>
    <row r="210" spans="2:7">
      <c r="B210" s="122" t="s">
        <v>111</v>
      </c>
      <c r="C210" s="159">
        <f t="shared" ref="C210:F210" si="44">IF($C$203="profit",C197,IF($C$203="fix",C90,C145))</f>
        <v>0</v>
      </c>
      <c r="D210" s="162">
        <f t="shared" si="44"/>
        <v>0</v>
      </c>
      <c r="E210" s="161">
        <f t="shared" si="44"/>
        <v>0</v>
      </c>
      <c r="F210" s="161">
        <f t="shared" si="44"/>
        <v>0</v>
      </c>
    </row>
    <row r="211" spans="2:7" ht="14.4">
      <c r="B211" s="122" t="s">
        <v>110</v>
      </c>
      <c r="C211" s="159">
        <f t="shared" ref="C211:F211" si="45">IF($C$203="profit",C198,IF($C$203="fix",C91,C146))</f>
        <v>0</v>
      </c>
      <c r="D211" s="159">
        <f t="shared" si="45"/>
        <v>0</v>
      </c>
      <c r="E211" s="221">
        <f t="shared" si="45"/>
        <v>0</v>
      </c>
      <c r="F211" s="161">
        <f t="shared" si="45"/>
        <v>0</v>
      </c>
    </row>
    <row r="212" spans="2:7">
      <c r="B212" s="122" t="s">
        <v>109</v>
      </c>
      <c r="C212" s="159">
        <f t="shared" ref="C212:F212" si="46">IF($C$203="profit",C199,IF($C$203="fix",C92,C147))</f>
        <v>0</v>
      </c>
      <c r="D212" s="159">
        <f t="shared" si="46"/>
        <v>0</v>
      </c>
      <c r="E212" s="159">
        <f t="shared" si="46"/>
        <v>0</v>
      </c>
      <c r="F212" s="162">
        <f t="shared" si="46"/>
        <v>29.3</v>
      </c>
    </row>
    <row r="213" spans="2:7">
      <c r="B213" s="175"/>
      <c r="C213" s="175"/>
      <c r="D213" s="175"/>
      <c r="E213" s="175"/>
      <c r="F213" s="175"/>
      <c r="G213" s="175"/>
    </row>
    <row r="214" spans="2:7" ht="14.4">
      <c r="B214" s="177" t="s">
        <v>237</v>
      </c>
      <c r="C214" s="202" t="s">
        <v>116</v>
      </c>
      <c r="D214" s="202" t="s">
        <v>115</v>
      </c>
      <c r="E214" s="202" t="s">
        <v>114</v>
      </c>
      <c r="F214" s="202" t="s">
        <v>113</v>
      </c>
      <c r="G214" s="175"/>
    </row>
    <row r="215" spans="2:7" ht="14.4">
      <c r="B215" s="178" t="s">
        <v>112</v>
      </c>
      <c r="C215" s="219">
        <v>0</v>
      </c>
      <c r="D215" s="204">
        <f>IF($C$203="profit",D181,IF($C$203="fix",D89,D137))</f>
        <v>0</v>
      </c>
      <c r="E215" s="204">
        <f t="shared" ref="E215:F215" si="47">IF($C$203="profit",E181,IF($C$203="fix",E89,E137))</f>
        <v>0</v>
      </c>
      <c r="F215" s="204">
        <f t="shared" si="47"/>
        <v>0</v>
      </c>
      <c r="G215" s="175"/>
    </row>
    <row r="216" spans="2:7">
      <c r="B216" s="178" t="s">
        <v>111</v>
      </c>
      <c r="C216" s="205">
        <f t="shared" ref="C216:F216" si="48">IF($C$203="profit",C190,IF($C$203="fix",C90,C138))</f>
        <v>0</v>
      </c>
      <c r="D216" s="204">
        <f t="shared" ref="D216:F216" si="49">IF($C$203="profit",D182,IF($C$203="fix",D90,D138))</f>
        <v>0</v>
      </c>
      <c r="E216" s="204">
        <f t="shared" si="49"/>
        <v>0</v>
      </c>
      <c r="F216" s="204">
        <f t="shared" si="49"/>
        <v>0</v>
      </c>
      <c r="G216" s="175"/>
    </row>
    <row r="217" spans="2:7">
      <c r="B217" s="178" t="s">
        <v>110</v>
      </c>
      <c r="C217" s="205">
        <f t="shared" ref="C217:F217" si="50">IF($C$203="profit",C191,IF($C$203="fix",C91,C139))</f>
        <v>0</v>
      </c>
      <c r="D217" s="204"/>
      <c r="E217" s="204">
        <f t="shared" ref="D217:F217" si="51">IF($C$203="profit",E183,IF($C$203="fix",E91,E139))</f>
        <v>0</v>
      </c>
      <c r="F217" s="204">
        <f t="shared" si="51"/>
        <v>0</v>
      </c>
      <c r="G217" s="175"/>
    </row>
    <row r="218" spans="2:7">
      <c r="B218" s="178" t="s">
        <v>109</v>
      </c>
      <c r="C218" s="205">
        <f t="shared" ref="C218:F218" si="52">IF($C$203="profit",C192,IF($C$203="fix",C92,C140))</f>
        <v>0</v>
      </c>
      <c r="D218" s="204"/>
      <c r="E218" s="204"/>
      <c r="F218" s="204">
        <f t="shared" ref="D218:F218" si="53">IF($C$203="profit",F184,IF($C$203="fix",F92,F140))</f>
        <v>0</v>
      </c>
      <c r="G218" s="175"/>
    </row>
    <row r="219" spans="2:7">
      <c r="C219" s="159"/>
      <c r="D219" s="159"/>
      <c r="E219" s="159"/>
      <c r="F219" s="163"/>
    </row>
    <row r="220" spans="2:7">
      <c r="B220" s="22"/>
      <c r="F220" s="130"/>
    </row>
    <row r="221" spans="2:7">
      <c r="C221" s="159"/>
      <c r="D221" s="159"/>
      <c r="E221" s="159"/>
      <c r="F221" s="163"/>
    </row>
    <row r="222" spans="2:7" s="149" customFormat="1" ht="15.6">
      <c r="B222" s="150" t="s">
        <v>230</v>
      </c>
    </row>
    <row r="223" spans="2:7">
      <c r="B223"/>
    </row>
    <row r="224" spans="2:7" ht="14.4">
      <c r="B224" s="123" t="s">
        <v>231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>
      <c r="B225" s="122" t="s">
        <v>112</v>
      </c>
      <c r="C225" s="160">
        <f>-$C$22*C16</f>
        <v>-600</v>
      </c>
      <c r="D225" s="161">
        <f t="shared" ref="D225:F225" si="54">-$C$22*D16</f>
        <v>-600</v>
      </c>
      <c r="E225" s="161">
        <f t="shared" si="54"/>
        <v>-600</v>
      </c>
      <c r="F225" s="161">
        <f t="shared" si="54"/>
        <v>-600</v>
      </c>
      <c r="H225" t="s">
        <v>232</v>
      </c>
    </row>
    <row r="226" spans="2:8">
      <c r="B226" s="122" t="s">
        <v>111</v>
      </c>
      <c r="C226" s="159">
        <f t="shared" ref="C226:F226" si="55">-$C$22*C17</f>
        <v>0</v>
      </c>
      <c r="D226" s="162">
        <f t="shared" si="55"/>
        <v>-600</v>
      </c>
      <c r="E226" s="161">
        <f t="shared" si="55"/>
        <v>-600</v>
      </c>
      <c r="F226" s="161">
        <f t="shared" si="55"/>
        <v>-600</v>
      </c>
    </row>
    <row r="227" spans="2:8">
      <c r="B227" s="122" t="s">
        <v>110</v>
      </c>
      <c r="C227" s="159">
        <f t="shared" ref="C227:F227" si="56">-$C$22*C18</f>
        <v>0</v>
      </c>
      <c r="D227" s="159">
        <f t="shared" si="56"/>
        <v>0</v>
      </c>
      <c r="E227" s="162">
        <f t="shared" si="56"/>
        <v>-600</v>
      </c>
      <c r="F227" s="161">
        <f t="shared" si="56"/>
        <v>-600</v>
      </c>
    </row>
    <row r="228" spans="2:8">
      <c r="B228" s="122" t="s">
        <v>109</v>
      </c>
      <c r="C228" s="159">
        <f t="shared" ref="C228:F228" si="57">-$C$22*C19</f>
        <v>0</v>
      </c>
      <c r="D228" s="159">
        <f t="shared" si="57"/>
        <v>0</v>
      </c>
      <c r="E228" s="159">
        <f t="shared" si="57"/>
        <v>0</v>
      </c>
      <c r="F228" s="162">
        <f t="shared" si="57"/>
        <v>-600</v>
      </c>
    </row>
    <row r="229" spans="2:8">
      <c r="B229"/>
    </row>
    <row r="230" spans="2:8">
      <c r="B230"/>
    </row>
    <row r="231" spans="2:8" ht="14.4">
      <c r="B231" s="123" t="s">
        <v>248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>
      <c r="B232" s="122" t="s">
        <v>112</v>
      </c>
      <c r="C232" s="160">
        <f>C16+C225</f>
        <v>400</v>
      </c>
      <c r="D232" s="161">
        <f t="shared" ref="D232:F232" si="58">D16+D225</f>
        <v>400</v>
      </c>
      <c r="E232" s="161">
        <f t="shared" si="58"/>
        <v>400</v>
      </c>
      <c r="F232" s="161">
        <f t="shared" si="58"/>
        <v>400</v>
      </c>
    </row>
    <row r="233" spans="2:8">
      <c r="B233" s="122" t="s">
        <v>111</v>
      </c>
      <c r="C233" s="159">
        <f t="shared" ref="C233:F233" si="59">C17+C226</f>
        <v>0</v>
      </c>
      <c r="D233" s="162">
        <f t="shared" si="59"/>
        <v>400</v>
      </c>
      <c r="E233" s="161">
        <f t="shared" si="59"/>
        <v>400</v>
      </c>
      <c r="F233" s="161">
        <f t="shared" si="59"/>
        <v>400</v>
      </c>
    </row>
    <row r="234" spans="2:8">
      <c r="B234" s="122" t="s">
        <v>110</v>
      </c>
      <c r="C234" s="159">
        <f t="shared" ref="C234:F234" si="60">C18+C227</f>
        <v>0</v>
      </c>
      <c r="D234" s="159">
        <f t="shared" si="60"/>
        <v>0</v>
      </c>
      <c r="E234" s="162">
        <f t="shared" si="60"/>
        <v>400</v>
      </c>
      <c r="F234" s="161">
        <f t="shared" si="60"/>
        <v>400</v>
      </c>
    </row>
    <row r="235" spans="2:8">
      <c r="B235" s="122" t="s">
        <v>109</v>
      </c>
      <c r="C235" s="159">
        <f t="shared" ref="C235:F235" si="61">C19+C228</f>
        <v>0</v>
      </c>
      <c r="D235" s="159">
        <f t="shared" si="61"/>
        <v>0</v>
      </c>
      <c r="E235" s="159">
        <f t="shared" si="61"/>
        <v>0</v>
      </c>
      <c r="F235" s="162">
        <f t="shared" si="61"/>
        <v>400</v>
      </c>
    </row>
    <row r="236" spans="2:8">
      <c r="B236"/>
    </row>
    <row r="237" spans="2:8">
      <c r="B237"/>
    </row>
    <row r="238" spans="2:8" s="149" customFormat="1" ht="15.6">
      <c r="B238" s="150" t="s">
        <v>55</v>
      </c>
    </row>
    <row r="239" spans="2:8">
      <c r="B239"/>
    </row>
    <row r="240" spans="2:8" ht="14.4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3" t="s">
        <v>161</v>
      </c>
    </row>
    <row r="241" spans="2:8">
      <c r="B241" s="122" t="s">
        <v>112</v>
      </c>
      <c r="C241" s="160">
        <f>C10</f>
        <v>-1000</v>
      </c>
      <c r="D241" s="161">
        <f t="shared" ref="D241:F241" si="62">D10</f>
        <v>-1000</v>
      </c>
      <c r="E241" s="161">
        <f t="shared" si="62"/>
        <v>-1000</v>
      </c>
      <c r="F241" s="161">
        <f t="shared" si="62"/>
        <v>-1000</v>
      </c>
      <c r="H241" s="168"/>
    </row>
    <row r="242" spans="2:8">
      <c r="B242" s="122" t="s">
        <v>111</v>
      </c>
      <c r="C242" s="159">
        <f t="shared" ref="C242:F242" si="63">C11</f>
        <v>0</v>
      </c>
      <c r="D242" s="162">
        <f t="shared" si="63"/>
        <v>-2000</v>
      </c>
      <c r="E242" s="161">
        <f t="shared" si="63"/>
        <v>-2000</v>
      </c>
      <c r="F242" s="161">
        <f t="shared" si="63"/>
        <v>-2000</v>
      </c>
      <c r="H242" s="168"/>
    </row>
    <row r="243" spans="2:8">
      <c r="B243" s="122" t="s">
        <v>110</v>
      </c>
      <c r="C243" s="159">
        <f t="shared" ref="C243:F243" si="64">C12</f>
        <v>0</v>
      </c>
      <c r="D243" s="159">
        <f t="shared" si="64"/>
        <v>0</v>
      </c>
      <c r="E243" s="162">
        <f t="shared" si="64"/>
        <v>-500</v>
      </c>
      <c r="F243" s="161">
        <f t="shared" si="64"/>
        <v>-500</v>
      </c>
      <c r="H243" s="168"/>
    </row>
    <row r="244" spans="2:8">
      <c r="B244" s="122" t="s">
        <v>109</v>
      </c>
      <c r="C244" s="159">
        <f t="shared" ref="C244:F244" si="65">C13</f>
        <v>0</v>
      </c>
      <c r="D244" s="159">
        <f t="shared" si="65"/>
        <v>0</v>
      </c>
      <c r="E244" s="159">
        <f t="shared" si="65"/>
        <v>0</v>
      </c>
      <c r="F244" s="162">
        <f t="shared" si="65"/>
        <v>-500</v>
      </c>
      <c r="H244" s="168"/>
    </row>
    <row r="245" spans="2:8">
      <c r="C245" s="159"/>
      <c r="D245" s="159"/>
      <c r="E245" s="159"/>
      <c r="F245" s="163"/>
      <c r="H245" s="168"/>
    </row>
    <row r="246" spans="2:8" ht="14.4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3" t="s">
        <v>228</v>
      </c>
    </row>
    <row r="247" spans="2:8" ht="14.4">
      <c r="B247" s="122" t="s">
        <v>112</v>
      </c>
      <c r="C247" s="219">
        <v>600</v>
      </c>
      <c r="D247" s="161">
        <f t="shared" ref="D247:F247" si="66">D78*D16*$C$22</f>
        <v>600</v>
      </c>
      <c r="E247" s="161">
        <f t="shared" si="66"/>
        <v>600</v>
      </c>
      <c r="F247" s="161">
        <f t="shared" si="66"/>
        <v>600</v>
      </c>
    </row>
    <row r="248" spans="2:8">
      <c r="B248" s="122" t="s">
        <v>111</v>
      </c>
      <c r="C248" s="159">
        <f t="shared" ref="C248:F248" si="67">C79*C17*$C$22</f>
        <v>0</v>
      </c>
      <c r="D248" s="162">
        <f t="shared" si="67"/>
        <v>900</v>
      </c>
      <c r="E248" s="161">
        <f t="shared" si="67"/>
        <v>900</v>
      </c>
      <c r="F248" s="161">
        <f t="shared" si="67"/>
        <v>900</v>
      </c>
      <c r="H248" s="168"/>
    </row>
    <row r="249" spans="2:8">
      <c r="B249" s="122" t="s">
        <v>110</v>
      </c>
      <c r="C249" s="159">
        <f t="shared" ref="C249:F249" si="68">C80*C18*$C$22</f>
        <v>0</v>
      </c>
      <c r="D249" s="159">
        <f t="shared" si="68"/>
        <v>0</v>
      </c>
      <c r="E249" s="162">
        <f t="shared" si="68"/>
        <v>300</v>
      </c>
      <c r="F249" s="161">
        <f t="shared" si="68"/>
        <v>300</v>
      </c>
      <c r="H249" s="168"/>
    </row>
    <row r="250" spans="2:8">
      <c r="B250" s="122" t="s">
        <v>109</v>
      </c>
      <c r="C250" s="159">
        <f t="shared" ref="C250:F250" si="69">C81*C19*$C$22</f>
        <v>0</v>
      </c>
      <c r="D250" s="159">
        <f t="shared" si="69"/>
        <v>0</v>
      </c>
      <c r="E250" s="159">
        <f t="shared" si="69"/>
        <v>0</v>
      </c>
      <c r="F250" s="162">
        <f t="shared" si="69"/>
        <v>300</v>
      </c>
      <c r="H250" s="168"/>
    </row>
    <row r="251" spans="2:8">
      <c r="C251" s="159"/>
      <c r="D251" s="159"/>
      <c r="E251" s="159"/>
      <c r="F251" s="163"/>
      <c r="H251" s="168"/>
    </row>
    <row r="252" spans="2:8" ht="14.4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3" t="s">
        <v>217</v>
      </c>
    </row>
    <row r="253" spans="2:8">
      <c r="B253" s="122" t="s">
        <v>112</v>
      </c>
      <c r="C253" s="160">
        <f>C241+C247</f>
        <v>-400</v>
      </c>
      <c r="D253" s="161">
        <f t="shared" ref="D253:F253" si="70">D241+D247</f>
        <v>-400</v>
      </c>
      <c r="E253" s="161">
        <f t="shared" si="70"/>
        <v>-400</v>
      </c>
      <c r="F253" s="161">
        <f t="shared" si="70"/>
        <v>-400</v>
      </c>
    </row>
    <row r="254" spans="2:8">
      <c r="B254" s="122" t="s">
        <v>111</v>
      </c>
      <c r="C254" s="159">
        <f t="shared" ref="C254:F254" si="71">C242+C248</f>
        <v>0</v>
      </c>
      <c r="D254" s="162">
        <f t="shared" si="71"/>
        <v>-1100</v>
      </c>
      <c r="E254" s="161">
        <f t="shared" si="71"/>
        <v>-1100</v>
      </c>
      <c r="F254" s="161">
        <f t="shared" si="71"/>
        <v>-1100</v>
      </c>
    </row>
    <row r="255" spans="2:8">
      <c r="B255" s="122" t="s">
        <v>110</v>
      </c>
      <c r="C255" s="159">
        <f t="shared" ref="C255:F255" si="72">C243+C249</f>
        <v>0</v>
      </c>
      <c r="D255" s="159">
        <f t="shared" si="72"/>
        <v>0</v>
      </c>
      <c r="E255" s="162">
        <f t="shared" si="72"/>
        <v>-200</v>
      </c>
      <c r="F255" s="161">
        <f t="shared" si="72"/>
        <v>-200</v>
      </c>
    </row>
    <row r="256" spans="2:8">
      <c r="B256" s="122" t="s">
        <v>109</v>
      </c>
      <c r="C256" s="159">
        <f t="shared" ref="C256:F256" si="73">C244+C250</f>
        <v>0</v>
      </c>
      <c r="D256" s="159">
        <f t="shared" si="73"/>
        <v>0</v>
      </c>
      <c r="E256" s="159">
        <f t="shared" si="73"/>
        <v>0</v>
      </c>
      <c r="F256" s="162">
        <f t="shared" si="73"/>
        <v>-200</v>
      </c>
    </row>
    <row r="257" spans="2:11">
      <c r="B257"/>
    </row>
    <row r="258" spans="2:11" ht="14.4">
      <c r="B258" s="123" t="s">
        <v>199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5" t="s">
        <v>247</v>
      </c>
      <c r="I258" s="2"/>
      <c r="J258" s="2"/>
      <c r="K258" s="2"/>
    </row>
    <row r="259" spans="2:11">
      <c r="B259" s="122" t="s">
        <v>112</v>
      </c>
      <c r="C259" s="160">
        <f>C253+C209+C232</f>
        <v>0</v>
      </c>
      <c r="D259" s="161">
        <f t="shared" ref="D259:F259" si="74">D253+D209+D232</f>
        <v>0</v>
      </c>
      <c r="E259" s="161">
        <f t="shared" si="74"/>
        <v>0</v>
      </c>
      <c r="F259" s="161">
        <f t="shared" si="74"/>
        <v>0</v>
      </c>
    </row>
    <row r="260" spans="2:11">
      <c r="B260" s="122" t="s">
        <v>111</v>
      </c>
      <c r="C260" s="159">
        <f t="shared" ref="C260:F260" si="75">C254+C210+C233</f>
        <v>0</v>
      </c>
      <c r="D260" s="162">
        <f t="shared" si="75"/>
        <v>-700</v>
      </c>
      <c r="E260" s="161">
        <f t="shared" si="75"/>
        <v>-700</v>
      </c>
      <c r="F260" s="161">
        <f t="shared" si="75"/>
        <v>-700</v>
      </c>
    </row>
    <row r="261" spans="2:11">
      <c r="B261" s="122" t="s">
        <v>110</v>
      </c>
      <c r="C261" s="159">
        <f t="shared" ref="C261:F261" si="76">C255+C211+C234</f>
        <v>0</v>
      </c>
      <c r="D261" s="159">
        <f t="shared" si="76"/>
        <v>0</v>
      </c>
      <c r="E261" s="162">
        <f t="shared" si="76"/>
        <v>200</v>
      </c>
      <c r="F261" s="161">
        <f t="shared" si="76"/>
        <v>200</v>
      </c>
    </row>
    <row r="262" spans="2:11">
      <c r="B262" s="122" t="s">
        <v>109</v>
      </c>
      <c r="C262" s="159">
        <f t="shared" ref="C262:F262" si="77">C256+C212+C235</f>
        <v>0</v>
      </c>
      <c r="D262" s="159">
        <f t="shared" si="77"/>
        <v>0</v>
      </c>
      <c r="E262" s="159">
        <f t="shared" si="77"/>
        <v>0</v>
      </c>
      <c r="F262" s="162">
        <f t="shared" si="77"/>
        <v>229.3</v>
      </c>
    </row>
    <row r="263" spans="2:11">
      <c r="B263"/>
    </row>
    <row r="264" spans="2:11" ht="14.4">
      <c r="B264" s="123" t="s">
        <v>200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>
      <c r="B265" s="122" t="s">
        <v>112</v>
      </c>
      <c r="C265" s="160">
        <f>C259</f>
        <v>0</v>
      </c>
      <c r="D265" s="161">
        <f>D259-C259</f>
        <v>0</v>
      </c>
      <c r="E265" s="161">
        <f t="shared" ref="E265:F266" si="78">E259-D259</f>
        <v>0</v>
      </c>
      <c r="F265" s="161">
        <f t="shared" si="78"/>
        <v>0</v>
      </c>
    </row>
    <row r="266" spans="2:11">
      <c r="B266" s="122" t="s">
        <v>111</v>
      </c>
      <c r="C266" s="159"/>
      <c r="D266" s="162">
        <f>D260</f>
        <v>-700</v>
      </c>
      <c r="E266" s="161">
        <f t="shared" si="78"/>
        <v>0</v>
      </c>
      <c r="F266" s="161">
        <f t="shared" si="78"/>
        <v>0</v>
      </c>
    </row>
    <row r="267" spans="2:11">
      <c r="B267" s="122" t="s">
        <v>110</v>
      </c>
      <c r="C267" s="159"/>
      <c r="D267" s="159"/>
      <c r="E267" s="162">
        <f>E261</f>
        <v>200</v>
      </c>
      <c r="F267" s="161">
        <f t="shared" ref="F267" si="79">F261-E261</f>
        <v>0</v>
      </c>
    </row>
    <row r="268" spans="2:11">
      <c r="B268" s="122" t="s">
        <v>109</v>
      </c>
      <c r="C268" s="159"/>
      <c r="D268" s="159"/>
      <c r="E268" s="159"/>
      <c r="F268" s="162">
        <f>F262</f>
        <v>229.3</v>
      </c>
    </row>
    <row r="269" spans="2:11">
      <c r="B269"/>
    </row>
    <row r="270" spans="2:11">
      <c r="B270"/>
    </row>
    <row r="272" spans="2:11" ht="14.4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>
      <c r="B273" s="193" t="s">
        <v>233</v>
      </c>
      <c r="C273" s="183">
        <f>C265</f>
        <v>0</v>
      </c>
      <c r="D273" s="183">
        <f>D266</f>
        <v>-700</v>
      </c>
      <c r="E273" s="183">
        <f>E267</f>
        <v>200</v>
      </c>
      <c r="F273" s="182">
        <f>F268</f>
        <v>229.3</v>
      </c>
    </row>
    <row r="274" spans="2:7" ht="14.4">
      <c r="B274" s="191" t="s">
        <v>235</v>
      </c>
      <c r="C274" s="192">
        <f>SUM(C275:C278)</f>
        <v>0</v>
      </c>
      <c r="D274" s="192">
        <f>SUM(D275:D278)</f>
        <v>0</v>
      </c>
      <c r="E274" s="192">
        <f t="shared" ref="E274:F274" si="80">SUM(E275:E278)</f>
        <v>0</v>
      </c>
      <c r="F274" s="192">
        <f t="shared" si="80"/>
        <v>0</v>
      </c>
    </row>
    <row r="275" spans="2:7">
      <c r="B275" s="122" t="s">
        <v>112</v>
      </c>
      <c r="C275" s="185"/>
      <c r="D275" s="190">
        <f>D265</f>
        <v>0</v>
      </c>
      <c r="E275" s="190">
        <f t="shared" ref="E275:F275" si="81">E265</f>
        <v>0</v>
      </c>
      <c r="F275" s="190">
        <f t="shared" si="81"/>
        <v>0</v>
      </c>
    </row>
    <row r="276" spans="2:7">
      <c r="B276" s="122" t="s">
        <v>111</v>
      </c>
      <c r="C276" s="189"/>
      <c r="D276" s="185"/>
      <c r="E276" s="190">
        <f>E266</f>
        <v>0</v>
      </c>
      <c r="F276" s="190">
        <f>F266</f>
        <v>0</v>
      </c>
    </row>
    <row r="277" spans="2:7">
      <c r="B277" s="122" t="s">
        <v>110</v>
      </c>
      <c r="C277" s="189"/>
      <c r="D277" s="185"/>
      <c r="E277" s="185"/>
      <c r="F277" s="190">
        <f>F267</f>
        <v>0</v>
      </c>
    </row>
    <row r="278" spans="2:7">
      <c r="B278" s="122" t="s">
        <v>109</v>
      </c>
      <c r="C278" s="189"/>
      <c r="D278" s="185"/>
      <c r="E278" s="185"/>
      <c r="F278" s="185"/>
    </row>
    <row r="279" spans="2:7" s="32" customFormat="1">
      <c r="B279" s="135" t="s">
        <v>234</v>
      </c>
      <c r="C279" s="186">
        <f>C273+C274</f>
        <v>0</v>
      </c>
      <c r="D279" s="186">
        <f>D273+D274</f>
        <v>-700</v>
      </c>
      <c r="E279" s="186">
        <f>E273+E274</f>
        <v>200</v>
      </c>
      <c r="F279" s="186">
        <f>F273+F274</f>
        <v>229.3</v>
      </c>
      <c r="G279" s="184">
        <f>G273+G274</f>
        <v>0</v>
      </c>
    </row>
  </sheetData>
  <dataValidations disablePrompts="1"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9" customWidth="1"/>
  </cols>
  <sheetData>
    <row r="2" spans="1:2">
      <c r="B2" s="198" t="s">
        <v>104</v>
      </c>
    </row>
    <row r="4" spans="1:2">
      <c r="A4" s="121" t="s">
        <v>152</v>
      </c>
    </row>
    <row r="5" spans="1:2">
      <c r="B5" s="199" t="s">
        <v>146</v>
      </c>
    </row>
    <row r="6" spans="1:2">
      <c r="B6" s="208" t="s">
        <v>4</v>
      </c>
    </row>
    <row r="7" spans="1:2">
      <c r="B7" s="208" t="s">
        <v>92</v>
      </c>
    </row>
    <row r="8" spans="1:2">
      <c r="B8" s="208" t="s">
        <v>137</v>
      </c>
    </row>
    <row r="9" spans="1:2">
      <c r="B9" s="199" t="s">
        <v>147</v>
      </c>
    </row>
    <row r="11" spans="1:2">
      <c r="B11" s="199" t="s">
        <v>218</v>
      </c>
    </row>
    <row r="12" spans="1:2">
      <c r="B12" s="199" t="s">
        <v>144</v>
      </c>
    </row>
    <row r="13" spans="1:2">
      <c r="B13" s="199" t="s">
        <v>145</v>
      </c>
    </row>
    <row r="15" spans="1:2">
      <c r="A15" s="121" t="s">
        <v>4</v>
      </c>
    </row>
    <row r="16" spans="1:2">
      <c r="A16" s="40"/>
      <c r="B16" s="211" t="s">
        <v>229</v>
      </c>
    </row>
    <row r="17" spans="1:9">
      <c r="B17" s="199" t="s">
        <v>156</v>
      </c>
    </row>
    <row r="18" spans="1:9">
      <c r="B18" s="199" t="s">
        <v>208</v>
      </c>
    </row>
    <row r="19" spans="1:9" ht="26.4">
      <c r="B19" s="199" t="s">
        <v>157</v>
      </c>
    </row>
    <row r="20" spans="1:9">
      <c r="B20" s="199" t="s">
        <v>154</v>
      </c>
    </row>
    <row r="21" spans="1:9">
      <c r="B21" s="200" t="s">
        <v>155</v>
      </c>
    </row>
    <row r="22" spans="1:9" ht="26.4">
      <c r="B22" s="200" t="s">
        <v>136</v>
      </c>
    </row>
    <row r="24" spans="1:9">
      <c r="A24" s="121" t="s">
        <v>41</v>
      </c>
    </row>
    <row r="25" spans="1:9">
      <c r="B25" s="201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7" t="s">
        <v>178</v>
      </c>
      <c r="B26" s="199" t="s">
        <v>163</v>
      </c>
    </row>
    <row r="27" spans="1:9">
      <c r="A27" s="187"/>
    </row>
    <row r="28" spans="1:9" ht="26.4">
      <c r="B28" s="199" t="s">
        <v>149</v>
      </c>
    </row>
    <row r="29" spans="1:9">
      <c r="B29" s="199" t="s">
        <v>150</v>
      </c>
    </row>
    <row r="30" spans="1:9">
      <c r="B30" s="199" t="s">
        <v>151</v>
      </c>
    </row>
    <row r="31" spans="1:9">
      <c r="B31" s="199" t="s">
        <v>142</v>
      </c>
    </row>
    <row r="32" spans="1:9">
      <c r="B32" s="199" t="s">
        <v>143</v>
      </c>
    </row>
    <row r="34" spans="1:2">
      <c r="A34" s="187" t="s">
        <v>92</v>
      </c>
      <c r="B34" s="199" t="s">
        <v>207</v>
      </c>
    </row>
    <row r="35" spans="1:2">
      <c r="A35" s="187"/>
    </row>
    <row r="36" spans="1:2">
      <c r="A36" s="187" t="s">
        <v>137</v>
      </c>
      <c r="B36" s="199" t="s">
        <v>190</v>
      </c>
    </row>
    <row r="37" spans="1:2">
      <c r="B37" s="199" t="s">
        <v>191</v>
      </c>
    </row>
    <row r="38" spans="1:2">
      <c r="B38" s="199" t="s">
        <v>202</v>
      </c>
    </row>
    <row r="39" spans="1:2">
      <c r="B39" s="199" t="s">
        <v>203</v>
      </c>
    </row>
    <row r="41" spans="1:2">
      <c r="A41" s="121" t="s">
        <v>164</v>
      </c>
    </row>
    <row r="42" spans="1:2">
      <c r="B42" s="199" t="s">
        <v>196</v>
      </c>
    </row>
    <row r="43" spans="1:2">
      <c r="B43" s="199" t="s">
        <v>197</v>
      </c>
    </row>
    <row r="44" spans="1:2">
      <c r="B44" s="199" t="s">
        <v>198</v>
      </c>
    </row>
    <row r="45" spans="1:2">
      <c r="B45" s="199" t="s">
        <v>195</v>
      </c>
    </row>
    <row r="46" spans="1:2">
      <c r="B46" s="199" t="s">
        <v>209</v>
      </c>
    </row>
    <row r="47" spans="1:2">
      <c r="A47" s="121" t="s">
        <v>201</v>
      </c>
    </row>
    <row r="48" spans="1:2">
      <c r="B48" s="199" t="s">
        <v>153</v>
      </c>
    </row>
    <row r="49" spans="2:2">
      <c r="B49" s="199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Tabelle1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2013-02-16T20:14:23Z</dcterms:modified>
</cp:coreProperties>
</file>