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F18" i="8"/>
  <c r="E17"/>
  <c r="F17" s="1"/>
  <c r="D16"/>
  <c r="E16" s="1"/>
  <c r="F16" s="1"/>
  <c r="D33" i="9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F81"/>
  <c r="F159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157" l="1"/>
  <c r="C247"/>
  <c r="C253" s="1"/>
  <c r="C156"/>
  <c r="E66"/>
  <c r="E158"/>
  <c r="E121"/>
  <c r="F119"/>
  <c r="C197"/>
  <c r="C210" s="1"/>
  <c r="C260" s="1"/>
  <c r="C199"/>
  <c r="E119"/>
  <c r="E254"/>
  <c r="C198"/>
  <c r="C211" s="1"/>
  <c r="C261" s="1"/>
  <c r="C216"/>
  <c r="F250"/>
  <c r="F256" s="1"/>
  <c r="F123"/>
  <c r="F80"/>
  <c r="F66"/>
  <c r="C217"/>
  <c r="D62"/>
  <c r="D78"/>
  <c r="D79"/>
  <c r="D64"/>
  <c r="E157"/>
  <c r="C218"/>
  <c r="C212"/>
  <c r="C262" s="1"/>
  <c r="E62"/>
  <c r="E78"/>
  <c r="F78"/>
  <c r="F62"/>
  <c r="C166" l="1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<sst xmlns="http://schemas.openxmlformats.org/spreadsheetml/2006/main" count="614" uniqueCount="262">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</sst>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9341184"/>
        <c:axId val="69343104"/>
      </c:lineChart>
      <c:catAx>
        <c:axId val="69341184"/>
        <c:scaling>
          <c:orientation val="minMax"/>
        </c:scaling>
        <c:axPos val="b"/>
        <c:numFmt formatCode="0.00%" sourceLinked="1"/>
        <c:tickLblPos val="nextTo"/>
        <c:crossAx val="69343104"/>
        <c:crosses val="autoZero"/>
        <c:auto val="1"/>
        <c:lblAlgn val="ctr"/>
        <c:lblOffset val="100"/>
      </c:catAx>
      <c:valAx>
        <c:axId val="69343104"/>
        <c:scaling>
          <c:orientation val="minMax"/>
        </c:scaling>
        <c:axPos val="l"/>
        <c:majorGridlines/>
        <c:numFmt formatCode="0.00%" sourceLinked="1"/>
        <c:tickLblPos val="nextTo"/>
        <c:crossAx val="6934118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9399680"/>
        <c:axId val="69401984"/>
      </c:scatterChart>
      <c:valAx>
        <c:axId val="69399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9401984"/>
        <c:crosses val="autoZero"/>
        <c:crossBetween val="midCat"/>
        <c:majorUnit val="0.1"/>
      </c:valAx>
      <c:valAx>
        <c:axId val="694019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9399680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>
        <v>-90</v>
      </c>
      <c r="D5" s="214">
        <v>-108</v>
      </c>
      <c r="E5" s="214">
        <v>-127.71</v>
      </c>
      <c r="F5" s="214">
        <v>-145.92599999999999</v>
      </c>
      <c r="G5" s="214">
        <v>-160.51859999999999</v>
      </c>
    </row>
    <row r="6" spans="2:9">
      <c r="B6" s="41">
        <v>2012</v>
      </c>
      <c r="C6" s="214">
        <v>-90</v>
      </c>
      <c r="D6" s="214">
        <v>9</v>
      </c>
      <c r="E6" s="214">
        <v>8.91</v>
      </c>
      <c r="F6" s="214">
        <v>5.4450000000000003</v>
      </c>
      <c r="G6" s="214">
        <v>0</v>
      </c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>
        <v>9.9</v>
      </c>
      <c r="F7" s="214">
        <v>9.8010000000000002</v>
      </c>
      <c r="G7" s="214">
        <v>5.9894999999999996</v>
      </c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>
        <v>10.89</v>
      </c>
      <c r="G8" s="214">
        <v>10.7811</v>
      </c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>
        <v>11.978999999999999</v>
      </c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-81</v>
      </c>
      <c r="E14" s="218">
        <f>SUM($C6:E6)</f>
        <v>-72.09</v>
      </c>
      <c r="F14" s="218">
        <f>SUM($C6:F6)</f>
        <v>-66.64500000000001</v>
      </c>
      <c r="G14" s="218">
        <f>SUM($C6:G6)</f>
        <v>-66.64500000000001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-89.1</v>
      </c>
      <c r="F15" s="218">
        <f>SUM($C7:F7)</f>
        <v>-79.298999999999992</v>
      </c>
      <c r="G15" s="218">
        <f>SUM($C7:G7)</f>
        <v>-73.309499999999986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-98.01</v>
      </c>
      <c r="G16" s="218">
        <f>SUM($C8:G8)</f>
        <v>-87.22890000000001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-107.81100000000001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1</v>
      </c>
      <c r="C33" s="2" t="str">
        <f>VLOOKUP($B33,$B$24:$E$30,2,FALSE)</f>
        <v>fix</v>
      </c>
      <c r="D33" s="2" t="str">
        <f>VLOOKUP($B33,$B$24:$E$30,3,FALSE)</f>
        <v>no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4" zoomScale="85" zoomScaleNormal="85" workbookViewId="0">
      <selection activeCell="C287" sqref="C287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-81</v>
      </c>
      <c r="E10" s="158">
        <f>Input_for_Test!E14</f>
        <v>-72.09</v>
      </c>
      <c r="F10" s="158">
        <f>Input_for_Test!F14</f>
        <v>-66.64500000000001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-89.1</v>
      </c>
      <c r="F11" s="158">
        <f>Input_for_Test!F15</f>
        <v>-79.298999999999992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-98.01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f>C16*1.05</f>
        <v>210</v>
      </c>
      <c r="E16" s="230">
        <f>D16*1.05</f>
        <v>220.5</v>
      </c>
      <c r="F16" s="230">
        <f>E16*1.05</f>
        <v>231.52500000000001</v>
      </c>
      <c r="H16" t="s">
        <v>123</v>
      </c>
    </row>
    <row r="17" spans="2:11">
      <c r="B17" s="122" t="s">
        <v>111</v>
      </c>
      <c r="C17" s="231"/>
      <c r="D17" s="232">
        <v>210</v>
      </c>
      <c r="E17" s="230">
        <f>D17*1.05</f>
        <v>220.5</v>
      </c>
      <c r="F17" s="230">
        <f>E17*1.05</f>
        <v>231.52500000000001</v>
      </c>
      <c r="H17" t="s">
        <v>191</v>
      </c>
    </row>
    <row r="18" spans="2:11">
      <c r="B18" s="122" t="s">
        <v>110</v>
      </c>
      <c r="C18" s="231"/>
      <c r="D18" s="231"/>
      <c r="E18" s="232">
        <v>190</v>
      </c>
      <c r="F18" s="230">
        <f>E18*1.05</f>
        <v>199.5</v>
      </c>
    </row>
    <row r="19" spans="2:11">
      <c r="B19" s="122" t="s">
        <v>109</v>
      </c>
      <c r="C19" s="231"/>
      <c r="D19" s="231"/>
      <c r="E19" s="231"/>
      <c r="F19" s="232">
        <v>170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0.73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0</v>
      </c>
      <c r="D25" s="41">
        <v>1000000</v>
      </c>
      <c r="H25" t="s">
        <v>173</v>
      </c>
    </row>
    <row r="26" spans="2:11">
      <c r="B26" s="122" t="s">
        <v>111</v>
      </c>
      <c r="C26" s="41">
        <v>0</v>
      </c>
      <c r="D26" s="41">
        <v>1000000</v>
      </c>
    </row>
    <row r="27" spans="2:11">
      <c r="B27" s="122" t="s">
        <v>110</v>
      </c>
      <c r="C27" s="41">
        <v>0</v>
      </c>
      <c r="D27" s="41">
        <v>1000000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0</v>
      </c>
      <c r="D28" s="41">
        <v>1000000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-90</v>
      </c>
      <c r="D31" s="160">
        <f t="shared" ref="D31:F31" si="0">-MIN(MAX(0,-D10-$C25),$D25)</f>
        <v>-81</v>
      </c>
      <c r="E31" s="160">
        <f t="shared" si="0"/>
        <v>-72.09</v>
      </c>
      <c r="F31" s="160">
        <f t="shared" si="0"/>
        <v>-66.64500000000001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-99</v>
      </c>
      <c r="E32" s="160">
        <f t="shared" si="1"/>
        <v>-89.1</v>
      </c>
      <c r="F32" s="160">
        <f t="shared" si="1"/>
        <v>-79.298999999999992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-108.9</v>
      </c>
      <c r="F33" s="160">
        <f t="shared" si="2"/>
        <v>-98.01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-119.79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0.45</v>
      </c>
      <c r="D37" s="25">
        <f>-D31/D16</f>
        <v>0.38571428571428573</v>
      </c>
      <c r="E37" s="25">
        <f>-E31/E16</f>
        <v>0.32693877551020412</v>
      </c>
      <c r="F37" s="25">
        <f>-F31/F16</f>
        <v>0.28785228377065114</v>
      </c>
    </row>
    <row r="38" spans="1:24" hidden="1" outlineLevel="1">
      <c r="B38" s="122" t="s">
        <v>111</v>
      </c>
      <c r="C38" s="25"/>
      <c r="D38" s="124">
        <f>-D32/D17</f>
        <v>0.47142857142857142</v>
      </c>
      <c r="E38" s="25">
        <f>-E32/E17</f>
        <v>0.40408163265306118</v>
      </c>
      <c r="F38" s="25">
        <f>-F32/F17</f>
        <v>0.34250728862973756</v>
      </c>
    </row>
    <row r="39" spans="1:24" hidden="1" outlineLevel="1">
      <c r="B39" s="122" t="s">
        <v>110</v>
      </c>
      <c r="C39" s="25"/>
      <c r="D39" s="25"/>
      <c r="E39" s="124">
        <f>-E33/E18</f>
        <v>0.57315789473684209</v>
      </c>
      <c r="F39" s="25">
        <f>-F33/F18</f>
        <v>0.49127819548872181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0.7046470588235294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no</v>
      </c>
      <c r="I58" s="241">
        <f>IF(H58="yes",0,1)</f>
        <v>1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0.45</v>
      </c>
      <c r="D62" s="193">
        <f t="shared" si="7"/>
        <v>0.38571428571428573</v>
      </c>
      <c r="E62" s="193">
        <f t="shared" si="7"/>
        <v>0.32693877551020412</v>
      </c>
      <c r="F62" s="193">
        <f t="shared" si="7"/>
        <v>0.28785228377065114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4.349999999999999E-2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0.47142857142857142</v>
      </c>
      <c r="E64" s="193">
        <f t="shared" si="8"/>
        <v>0.40408163265306118</v>
      </c>
      <c r="F64" s="193">
        <f t="shared" si="8"/>
        <v>0.34250728862973756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6.2142857142857118E-2</v>
      </c>
      <c r="E65" s="192">
        <v>3.5510204081632113E-3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0.57315789473684209</v>
      </c>
      <c r="F66" s="193">
        <f t="shared" si="9"/>
        <v>0.49127819548872181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8.699999999999998E-2</v>
      </c>
      <c r="F67" s="192">
        <v>7.9412030075187962E-2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0.7046470588235294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8.699999999999998E-2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4.349999999999999E-2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6.2142857142857118E-2</v>
      </c>
      <c r="E73" s="25">
        <f t="shared" si="12"/>
        <v>3.5510204081632113E-3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8.699999999999998E-2</v>
      </c>
      <c r="F74" s="25">
        <f t="shared" si="13"/>
        <v>7.9412030075187962E-2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8.699999999999998E-2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0.40650000000000003</v>
      </c>
      <c r="D78" s="25">
        <f>D37-D72</f>
        <v>0.38571428571428573</v>
      </c>
      <c r="E78" s="25">
        <f>E37-E72</f>
        <v>0.32693877551020412</v>
      </c>
      <c r="F78" s="25">
        <f>F37-F72</f>
        <v>0.28785228377065114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0.40928571428571431</v>
      </c>
      <c r="E79" s="25">
        <f>E38-E73</f>
        <v>0.400530612244898</v>
      </c>
      <c r="F79" s="25">
        <f>F38-F73</f>
        <v>0.34250728862973756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0.48615789473684212</v>
      </c>
      <c r="F80" s="25">
        <f>F39-F74</f>
        <v>0.41186616541353382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0.61764705882352944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62.78</v>
      </c>
      <c r="D89" s="160">
        <f t="shared" si="15"/>
        <v>65.918999999999997</v>
      </c>
      <c r="E89" s="160">
        <f t="shared" si="15"/>
        <v>69.214950000000002</v>
      </c>
      <c r="F89" s="160">
        <f t="shared" si="15"/>
        <v>72.675697499999998</v>
      </c>
      <c r="H89" s="32" t="s">
        <v>183</v>
      </c>
    </row>
    <row r="90" spans="1:14" hidden="1" outlineLevel="1">
      <c r="B90" s="122" t="s">
        <v>111</v>
      </c>
      <c r="C90" s="158">
        <f t="shared" si="15"/>
        <v>0</v>
      </c>
      <c r="D90" s="161">
        <f t="shared" si="15"/>
        <v>65.918999999999997</v>
      </c>
      <c r="E90" s="160">
        <f t="shared" si="15"/>
        <v>69.214950000000002</v>
      </c>
      <c r="F90" s="160">
        <f t="shared" si="15"/>
        <v>72.675697499999998</v>
      </c>
    </row>
    <row r="91" spans="1:14" hidden="1" outlineLevel="1">
      <c r="B91" s="122" t="s">
        <v>110</v>
      </c>
      <c r="C91" s="158">
        <f t="shared" si="15"/>
        <v>0</v>
      </c>
      <c r="D91" s="158">
        <f t="shared" si="15"/>
        <v>0</v>
      </c>
      <c r="E91" s="161">
        <f t="shared" si="15"/>
        <v>59.641000000000005</v>
      </c>
      <c r="F91" s="160">
        <f t="shared" si="15"/>
        <v>62.623049999999999</v>
      </c>
    </row>
    <row r="92" spans="1:14" hidden="1" outlineLevel="1">
      <c r="B92" s="122" t="s">
        <v>109</v>
      </c>
      <c r="C92" s="158">
        <f t="shared" si="15"/>
        <v>0</v>
      </c>
      <c r="D92" s="158">
        <f t="shared" si="15"/>
        <v>0</v>
      </c>
      <c r="E92" s="158">
        <f t="shared" si="15"/>
        <v>0</v>
      </c>
      <c r="F92" s="161">
        <f t="shared" si="15"/>
        <v>53.363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0.40650000000000003</v>
      </c>
      <c r="D117" s="191">
        <f t="shared" ref="D117:F117" si="17">D78</f>
        <v>0.38571428571428573</v>
      </c>
      <c r="E117" s="191">
        <f t="shared" si="17"/>
        <v>0.32693877551020412</v>
      </c>
      <c r="F117" s="191">
        <f t="shared" si="17"/>
        <v>0.28785228377065114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0.45284999999999997</v>
      </c>
      <c r="D118" s="192">
        <v>0.4757142857142857</v>
      </c>
      <c r="E118" s="192">
        <v>0.54036734693877553</v>
      </c>
      <c r="F118" s="192">
        <v>0.58336248785228373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0.40928571428571431</v>
      </c>
      <c r="E119" s="193">
        <f t="shared" si="18"/>
        <v>0.400530612244898</v>
      </c>
      <c r="F119" s="193">
        <f t="shared" si="18"/>
        <v>0.34250728862973756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0.44978571428571423</v>
      </c>
      <c r="E120" s="192">
        <v>0.45941632653061221</v>
      </c>
      <c r="F120" s="192">
        <v>0.52324198250728871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0.48615789473684212</v>
      </c>
      <c r="F121" s="193">
        <f t="shared" si="19"/>
        <v>0.41186616541353382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0.36522631578947362</v>
      </c>
      <c r="F122" s="192">
        <v>0.44694721804511278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0.61764705882352944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0.31999999999999984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0.45284999999999997</v>
      </c>
      <c r="D127" s="25">
        <f>D118</f>
        <v>0.4757142857142857</v>
      </c>
      <c r="E127" s="25">
        <f>E118</f>
        <v>0.54036734693877553</v>
      </c>
      <c r="F127" s="25">
        <f>F118</f>
        <v>0.58336248785228373</v>
      </c>
      <c r="H127" s="32"/>
    </row>
    <row r="128" spans="1:14" hidden="1" outlineLevel="1">
      <c r="B128" s="122" t="s">
        <v>111</v>
      </c>
      <c r="C128" s="25"/>
      <c r="D128" s="124">
        <f>D120</f>
        <v>0.44978571428571423</v>
      </c>
      <c r="E128" s="25">
        <f>E120</f>
        <v>0.45941632653061221</v>
      </c>
      <c r="F128" s="25">
        <f>F120</f>
        <v>0.52324198250728871</v>
      </c>
    </row>
    <row r="129" spans="2:8" hidden="1" outlineLevel="1">
      <c r="B129" s="122" t="s">
        <v>110</v>
      </c>
      <c r="C129" s="25"/>
      <c r="D129" s="25"/>
      <c r="E129" s="124">
        <f>E122</f>
        <v>0.36522631578947362</v>
      </c>
      <c r="F129" s="25">
        <f>F122</f>
        <v>0.44694721804511278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0.31999999999999984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1.46</v>
      </c>
      <c r="D137" s="200">
        <f t="shared" si="21"/>
        <v>1.5329999999999999</v>
      </c>
      <c r="E137" s="200">
        <f t="shared" si="21"/>
        <v>1.60965</v>
      </c>
      <c r="F137" s="200">
        <f t="shared" si="21"/>
        <v>1.6901325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0</v>
      </c>
      <c r="D138" s="202">
        <f t="shared" si="21"/>
        <v>1.5329999999999999</v>
      </c>
      <c r="E138" s="200">
        <f t="shared" si="21"/>
        <v>1.60965</v>
      </c>
      <c r="F138" s="200">
        <f t="shared" si="21"/>
        <v>1.6901325</v>
      </c>
    </row>
    <row r="139" spans="2:8" hidden="1" outlineLevel="1">
      <c r="B139" s="175" t="s">
        <v>110</v>
      </c>
      <c r="C139" s="201">
        <f t="shared" si="21"/>
        <v>0</v>
      </c>
      <c r="D139" s="201">
        <f t="shared" si="21"/>
        <v>0</v>
      </c>
      <c r="E139" s="202">
        <f t="shared" si="21"/>
        <v>1.387</v>
      </c>
      <c r="F139" s="200">
        <f t="shared" si="21"/>
        <v>1.45635</v>
      </c>
    </row>
    <row r="140" spans="2:8" hidden="1" outlineLevel="1">
      <c r="B140" s="175" t="s">
        <v>109</v>
      </c>
      <c r="C140" s="201">
        <f t="shared" si="21"/>
        <v>0</v>
      </c>
      <c r="D140" s="201">
        <f t="shared" si="21"/>
        <v>0</v>
      </c>
      <c r="E140" s="201">
        <f t="shared" si="21"/>
        <v>0</v>
      </c>
      <c r="F140" s="202">
        <f t="shared" si="21"/>
        <v>1.2410000000000001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66.116100000000003</v>
      </c>
      <c r="D144" s="160">
        <f t="shared" si="22"/>
        <v>72.926999999999992</v>
      </c>
      <c r="E144" s="160">
        <f t="shared" si="22"/>
        <v>86.980230000000006</v>
      </c>
      <c r="F144" s="160">
        <f t="shared" si="22"/>
        <v>98.59599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68.952149999999989</v>
      </c>
      <c r="E145" s="160">
        <f t="shared" si="22"/>
        <v>73.949949000000004</v>
      </c>
      <c r="F145" s="160">
        <f t="shared" si="22"/>
        <v>88.43482800000001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50.656889999999997</v>
      </c>
      <c r="F146" s="160">
        <f t="shared" si="22"/>
        <v>65.091158100000001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39.711999999999982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61.830999999999989</v>
      </c>
      <c r="D156" s="160">
        <f t="shared" si="23"/>
        <v>68.108999999999995</v>
      </c>
      <c r="E156" s="160">
        <f t="shared" si="23"/>
        <v>80.975249999999988</v>
      </c>
      <c r="F156" s="160">
        <f t="shared" si="23"/>
        <v>91.630147499999978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0</v>
      </c>
      <c r="D157" s="161">
        <f t="shared" si="23"/>
        <v>64.495500000000007</v>
      </c>
      <c r="E157" s="160">
        <f t="shared" si="23"/>
        <v>69.129540000000006</v>
      </c>
      <c r="F157" s="160">
        <f t="shared" si="23"/>
        <v>82.392727500000007</v>
      </c>
    </row>
    <row r="158" spans="1:8" hidden="1" outlineLevel="1">
      <c r="B158" s="122" t="s">
        <v>110</v>
      </c>
      <c r="C158" s="158">
        <f t="shared" si="23"/>
        <v>0</v>
      </c>
      <c r="D158" s="158">
        <f t="shared" si="23"/>
        <v>0</v>
      </c>
      <c r="E158" s="161">
        <f t="shared" si="23"/>
        <v>47.690899999999999</v>
      </c>
      <c r="F158" s="160">
        <f t="shared" si="23"/>
        <v>60.894920999999997</v>
      </c>
    </row>
    <row r="159" spans="1:8" hidden="1" outlineLevel="1">
      <c r="B159" s="122" t="s">
        <v>109</v>
      </c>
      <c r="C159" s="158">
        <f t="shared" si="23"/>
        <v>0</v>
      </c>
      <c r="D159" s="158">
        <f t="shared" si="23"/>
        <v>0</v>
      </c>
      <c r="E159" s="158">
        <f t="shared" si="23"/>
        <v>0</v>
      </c>
      <c r="F159" s="161">
        <f t="shared" si="23"/>
        <v>26.352999999999998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41.830999999999989</v>
      </c>
      <c r="D166" s="200">
        <f>D156+MIN(0,D165)</f>
        <v>48.108999999999995</v>
      </c>
      <c r="E166" s="200">
        <f>E156+MIN(0,E165)</f>
        <v>60.975249999999988</v>
      </c>
      <c r="F166" s="200">
        <f>F156+MIN(0,F165)</f>
        <v>71.630147499999978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64.495500000000007</v>
      </c>
      <c r="E167" s="200">
        <f t="shared" si="25"/>
        <v>69.129540000000006</v>
      </c>
      <c r="F167" s="200">
        <f t="shared" si="25"/>
        <v>82.392727500000007</v>
      </c>
    </row>
    <row r="168" spans="2:8" s="172" customFormat="1" hidden="1" outlineLevel="1">
      <c r="B168" s="175" t="s">
        <v>110</v>
      </c>
      <c r="C168" s="201"/>
      <c r="D168" s="201">
        <f t="shared" si="25"/>
        <v>0</v>
      </c>
      <c r="E168" s="202">
        <f t="shared" si="25"/>
        <v>47.690899999999999</v>
      </c>
      <c r="F168" s="200">
        <f t="shared" si="25"/>
        <v>60.894920999999997</v>
      </c>
    </row>
    <row r="169" spans="2:8" s="172" customFormat="1" hidden="1" outlineLevel="1">
      <c r="B169" s="175" t="s">
        <v>109</v>
      </c>
      <c r="C169" s="201"/>
      <c r="D169" s="201">
        <f t="shared" si="25"/>
        <v>0</v>
      </c>
      <c r="E169" s="201">
        <f t="shared" si="25"/>
        <v>0</v>
      </c>
      <c r="F169" s="202">
        <f t="shared" si="25"/>
        <v>26.352999999999998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no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61.830999999999989</v>
      </c>
      <c r="D174" s="160">
        <f t="shared" si="26"/>
        <v>68.108999999999995</v>
      </c>
      <c r="E174" s="160">
        <f t="shared" si="26"/>
        <v>80.975249999999988</v>
      </c>
      <c r="F174" s="160">
        <f t="shared" si="26"/>
        <v>91.630147499999978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64.495500000000007</v>
      </c>
      <c r="E175" s="160">
        <f t="shared" si="26"/>
        <v>69.129540000000006</v>
      </c>
      <c r="F175" s="160">
        <f t="shared" si="26"/>
        <v>82.392727500000007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0</v>
      </c>
      <c r="E176" s="161">
        <f t="shared" si="26"/>
        <v>47.690899999999999</v>
      </c>
      <c r="F176" s="160">
        <f t="shared" si="26"/>
        <v>60.894920999999997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0</v>
      </c>
      <c r="E177" s="158">
        <f t="shared" si="26"/>
        <v>0</v>
      </c>
      <c r="F177" s="161">
        <f t="shared" si="26"/>
        <v>26.352999999999998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17.52</v>
      </c>
      <c r="D181" s="200">
        <f t="shared" ref="D181:F181" si="27">D16*$C$22* $C$151</f>
        <v>18.395999999999997</v>
      </c>
      <c r="E181" s="200">
        <f t="shared" si="27"/>
        <v>19.315799999999999</v>
      </c>
      <c r="F181" s="200">
        <f t="shared" si="27"/>
        <v>20.281589999999998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0</v>
      </c>
      <c r="D182" s="202">
        <f t="shared" si="28"/>
        <v>18.395999999999997</v>
      </c>
      <c r="E182" s="200">
        <f t="shared" si="28"/>
        <v>19.315799999999999</v>
      </c>
      <c r="F182" s="200">
        <f t="shared" si="28"/>
        <v>20.281589999999998</v>
      </c>
    </row>
    <row r="183" spans="2:8" hidden="1" outlineLevel="1">
      <c r="B183" s="175" t="s">
        <v>110</v>
      </c>
      <c r="C183" s="201">
        <f t="shared" ref="C183:F183" si="29">C18*$C$22* $C$151</f>
        <v>0</v>
      </c>
      <c r="D183" s="201">
        <f t="shared" si="29"/>
        <v>0</v>
      </c>
      <c r="E183" s="202">
        <f t="shared" si="29"/>
        <v>16.643999999999998</v>
      </c>
      <c r="F183" s="200">
        <f t="shared" si="29"/>
        <v>17.476199999999999</v>
      </c>
    </row>
    <row r="184" spans="2:8" hidden="1" outlineLevel="1">
      <c r="B184" s="175" t="s">
        <v>109</v>
      </c>
      <c r="C184" s="201">
        <f t="shared" ref="C184:F184" si="30">C19*$C$22* $C$151</f>
        <v>0</v>
      </c>
      <c r="D184" s="201">
        <f t="shared" si="30"/>
        <v>0</v>
      </c>
      <c r="E184" s="201">
        <f t="shared" si="30"/>
        <v>0</v>
      </c>
      <c r="F184" s="202">
        <f t="shared" si="30"/>
        <v>14.891999999999999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40.808459999999997</v>
      </c>
      <c r="D189" s="160">
        <f t="shared" ref="D189:F189" si="31">$C$153*MAX(0,D174)</f>
        <v>44.95194</v>
      </c>
      <c r="E189" s="160">
        <f t="shared" si="31"/>
        <v>53.443664999999996</v>
      </c>
      <c r="F189" s="160">
        <f t="shared" si="31"/>
        <v>60.47589734999999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42.56703000000001</v>
      </c>
      <c r="E190" s="160">
        <f t="shared" si="32"/>
        <v>45.625496400000003</v>
      </c>
      <c r="F190" s="160">
        <f t="shared" si="32"/>
        <v>54.37920015000001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0</v>
      </c>
      <c r="E191" s="161">
        <f t="shared" si="33"/>
        <v>31.475994</v>
      </c>
      <c r="F191" s="160">
        <f t="shared" si="33"/>
        <v>40.190647859999999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0</v>
      </c>
      <c r="E192" s="158">
        <f t="shared" si="34"/>
        <v>0</v>
      </c>
      <c r="F192" s="161">
        <f t="shared" si="34"/>
        <v>17.392979999999998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58.328459999999993</v>
      </c>
      <c r="D196" s="200">
        <f t="shared" ref="D196:F196" si="35">D189+D181</f>
        <v>63.347939999999994</v>
      </c>
      <c r="E196" s="200">
        <f t="shared" si="35"/>
        <v>72.759464999999992</v>
      </c>
      <c r="F196" s="200">
        <f t="shared" si="35"/>
        <v>80.757487349999991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0</v>
      </c>
      <c r="D197" s="202">
        <f t="shared" si="36"/>
        <v>60.963030000000003</v>
      </c>
      <c r="E197" s="200">
        <f t="shared" si="36"/>
        <v>64.941296399999999</v>
      </c>
      <c r="F197" s="200">
        <f t="shared" si="36"/>
        <v>74.660790150000011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0</v>
      </c>
      <c r="D198" s="201">
        <f t="shared" si="37"/>
        <v>0</v>
      </c>
      <c r="E198" s="202">
        <f t="shared" si="37"/>
        <v>48.119993999999998</v>
      </c>
      <c r="F198" s="200">
        <f t="shared" si="37"/>
        <v>57.666847859999997</v>
      </c>
    </row>
    <row r="199" spans="1:10" hidden="1" outlineLevel="1">
      <c r="A199" s="172"/>
      <c r="B199" s="175" t="s">
        <v>109</v>
      </c>
      <c r="C199" s="201">
        <f t="shared" ref="C199:F199" si="38">C192+C184</f>
        <v>0</v>
      </c>
      <c r="D199" s="201">
        <f t="shared" si="38"/>
        <v>0</v>
      </c>
      <c r="E199" s="201">
        <f t="shared" si="38"/>
        <v>0</v>
      </c>
      <c r="F199" s="202">
        <f t="shared" si="38"/>
        <v>32.284979999999997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fix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62.78</v>
      </c>
      <c r="D209" s="160">
        <f t="shared" ref="D209:F209" si="39">IF($C$203="profit",D196,IF($C$203="fix",D89,D144))</f>
        <v>65.918999999999997</v>
      </c>
      <c r="E209" s="160">
        <f t="shared" si="39"/>
        <v>69.214950000000002</v>
      </c>
      <c r="F209" s="160">
        <f t="shared" si="39"/>
        <v>72.675697499999998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0</v>
      </c>
      <c r="D210" s="161">
        <f t="shared" si="40"/>
        <v>65.918999999999997</v>
      </c>
      <c r="E210" s="160">
        <f t="shared" si="40"/>
        <v>69.214950000000002</v>
      </c>
      <c r="F210" s="160">
        <f t="shared" si="40"/>
        <v>72.675697499999998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0</v>
      </c>
      <c r="D211" s="158">
        <f t="shared" si="41"/>
        <v>0</v>
      </c>
      <c r="E211" s="161">
        <f t="shared" si="41"/>
        <v>59.641000000000005</v>
      </c>
      <c r="F211" s="160">
        <f t="shared" si="41"/>
        <v>62.623049999999999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0</v>
      </c>
      <c r="D212" s="158">
        <f t="shared" si="42"/>
        <v>0</v>
      </c>
      <c r="E212" s="158">
        <f t="shared" si="42"/>
        <v>0</v>
      </c>
      <c r="F212" s="161">
        <f t="shared" si="42"/>
        <v>53.363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62.78</v>
      </c>
      <c r="D215" s="200">
        <f t="shared" ref="D215:F215" si="43">IF($C$203="profit",D189,IF($C$203="fix",D89,D137))</f>
        <v>65.918999999999997</v>
      </c>
      <c r="E215" s="200">
        <f t="shared" si="43"/>
        <v>69.214950000000002</v>
      </c>
      <c r="F215" s="200">
        <f t="shared" si="43"/>
        <v>72.675697499999998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65.918999999999997</v>
      </c>
      <c r="E216" s="200">
        <f t="shared" si="44"/>
        <v>69.214950000000002</v>
      </c>
      <c r="F216" s="200">
        <f t="shared" si="44"/>
        <v>72.675697499999998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0</v>
      </c>
      <c r="E217" s="202">
        <f t="shared" si="45"/>
        <v>59.641000000000005</v>
      </c>
      <c r="F217" s="200">
        <f t="shared" si="45"/>
        <v>62.623049999999999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0</v>
      </c>
      <c r="E218" s="201">
        <f t="shared" si="46"/>
        <v>0</v>
      </c>
      <c r="F218" s="202">
        <f t="shared" si="46"/>
        <v>53.363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-146</v>
      </c>
      <c r="D225" s="160">
        <f t="shared" ref="D225:F225" si="47">-$C$22*D16</f>
        <v>-153.29999999999998</v>
      </c>
      <c r="E225" s="160">
        <f t="shared" si="47"/>
        <v>-160.965</v>
      </c>
      <c r="F225" s="160">
        <f t="shared" si="47"/>
        <v>-169.01325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0</v>
      </c>
      <c r="D226" s="161">
        <f t="shared" si="48"/>
        <v>-153.29999999999998</v>
      </c>
      <c r="E226" s="160">
        <f t="shared" si="48"/>
        <v>-160.965</v>
      </c>
      <c r="F226" s="160">
        <f t="shared" si="48"/>
        <v>-169.01325</v>
      </c>
    </row>
    <row r="227" spans="2:8" hidden="1" outlineLevel="1">
      <c r="B227" s="122" t="s">
        <v>110</v>
      </c>
      <c r="C227" s="158">
        <f t="shared" ref="C227:F227" si="49">-$C$22*C18</f>
        <v>0</v>
      </c>
      <c r="D227" s="158">
        <f t="shared" si="49"/>
        <v>0</v>
      </c>
      <c r="E227" s="161">
        <f t="shared" si="49"/>
        <v>-138.69999999999999</v>
      </c>
      <c r="F227" s="160">
        <f t="shared" si="49"/>
        <v>-145.63499999999999</v>
      </c>
    </row>
    <row r="228" spans="2:8" hidden="1" outlineLevel="1">
      <c r="B228" s="122" t="s">
        <v>109</v>
      </c>
      <c r="C228" s="158">
        <f t="shared" ref="C228:F228" si="50">-$C$22*C19</f>
        <v>0</v>
      </c>
      <c r="D228" s="158">
        <f t="shared" si="50"/>
        <v>0</v>
      </c>
      <c r="E228" s="158">
        <f t="shared" si="50"/>
        <v>0</v>
      </c>
      <c r="F228" s="161">
        <f t="shared" si="50"/>
        <v>-124.1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54</v>
      </c>
      <c r="D232" s="160">
        <f t="shared" ref="D232:F232" si="51">D16+D225</f>
        <v>56.700000000000017</v>
      </c>
      <c r="E232" s="160">
        <f t="shared" si="51"/>
        <v>59.534999999999997</v>
      </c>
      <c r="F232" s="160">
        <f t="shared" si="51"/>
        <v>62.511750000000006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56.700000000000017</v>
      </c>
      <c r="E233" s="160">
        <f t="shared" si="52"/>
        <v>59.534999999999997</v>
      </c>
      <c r="F233" s="160">
        <f t="shared" si="52"/>
        <v>62.511750000000006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51.300000000000011</v>
      </c>
      <c r="F234" s="160">
        <f t="shared" si="53"/>
        <v>53.865000000000009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45.900000000000006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-81</v>
      </c>
      <c r="E241" s="222">
        <f t="shared" si="55"/>
        <v>-72.09</v>
      </c>
      <c r="F241" s="222">
        <f t="shared" si="55"/>
        <v>-66.64500000000001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-89.1</v>
      </c>
      <c r="F242" s="222">
        <f t="shared" si="56"/>
        <v>-79.298999999999992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-98.01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59.349000000000004</v>
      </c>
      <c r="D247" s="160">
        <f t="shared" ref="D247:F247" si="59">D78*D16*$C$22</f>
        <v>59.129999999999995</v>
      </c>
      <c r="E247" s="160">
        <f t="shared" si="59"/>
        <v>52.625700000000002</v>
      </c>
      <c r="F247" s="160">
        <f t="shared" si="59"/>
        <v>48.650850000000005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62.743499999999997</v>
      </c>
      <c r="E248" s="160">
        <f>E79*E17*$C$22</f>
        <v>64.471410000000006</v>
      </c>
      <c r="F248" s="160">
        <f t="shared" si="60"/>
        <v>57.888269999999991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67.430099999999996</v>
      </c>
      <c r="F249" s="160">
        <f t="shared" si="61"/>
        <v>59.982128999999993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76.649999999999991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-30.650999999999996</v>
      </c>
      <c r="D253" s="222">
        <f t="shared" ref="D253:F253" si="63">D241+D247</f>
        <v>-21.870000000000005</v>
      </c>
      <c r="E253" s="222">
        <f t="shared" si="63"/>
        <v>-19.464300000000001</v>
      </c>
      <c r="F253" s="222">
        <f t="shared" si="63"/>
        <v>-17.994150000000005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-36.256500000000003</v>
      </c>
      <c r="E254" s="222">
        <f t="shared" si="64"/>
        <v>-24.628589999999988</v>
      </c>
      <c r="F254" s="222">
        <f t="shared" si="64"/>
        <v>-21.410730000000001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-41.46990000000001</v>
      </c>
      <c r="F255" s="222">
        <f t="shared" si="65"/>
        <v>-38.027871000000012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-43.140000000000015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86.129000000000005</v>
      </c>
      <c r="D259" s="160">
        <f t="shared" ref="D259:F259" si="67">D253+D209+D232</f>
        <v>100.74900000000001</v>
      </c>
      <c r="E259" s="160">
        <f t="shared" si="67"/>
        <v>109.28565</v>
      </c>
      <c r="F259" s="160">
        <f t="shared" si="67"/>
        <v>117.1932975</v>
      </c>
    </row>
    <row r="260" spans="2:11">
      <c r="B260" s="122" t="s">
        <v>111</v>
      </c>
      <c r="C260" s="158">
        <f t="shared" ref="C260:F260" si="68">C254+C210+C233</f>
        <v>0</v>
      </c>
      <c r="D260" s="161">
        <f t="shared" si="68"/>
        <v>86.362500000000011</v>
      </c>
      <c r="E260" s="160">
        <f t="shared" si="68"/>
        <v>104.12136000000001</v>
      </c>
      <c r="F260" s="160">
        <f t="shared" si="68"/>
        <v>113.7767175</v>
      </c>
    </row>
    <row r="261" spans="2:11">
      <c r="B261" s="122" t="s">
        <v>110</v>
      </c>
      <c r="C261" s="158">
        <f t="shared" ref="C261:F261" si="69">C255+C211+C234</f>
        <v>0</v>
      </c>
      <c r="D261" s="158">
        <f t="shared" si="69"/>
        <v>0</v>
      </c>
      <c r="E261" s="161">
        <f t="shared" si="69"/>
        <v>69.471100000000007</v>
      </c>
      <c r="F261" s="160">
        <f t="shared" si="69"/>
        <v>78.460178999999997</v>
      </c>
    </row>
    <row r="262" spans="2:11">
      <c r="B262" s="122" t="s">
        <v>109</v>
      </c>
      <c r="C262" s="158">
        <f t="shared" ref="C262:F262" si="70">C256+C212+C235</f>
        <v>0</v>
      </c>
      <c r="D262" s="158">
        <f t="shared" si="70"/>
        <v>0</v>
      </c>
      <c r="E262" s="158">
        <f t="shared" si="70"/>
        <v>0</v>
      </c>
      <c r="F262" s="161">
        <f t="shared" si="70"/>
        <v>56.12299999999999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86.129000000000005</v>
      </c>
      <c r="D265" s="160">
        <f>D259-C259</f>
        <v>14.620000000000005</v>
      </c>
      <c r="E265" s="160">
        <f t="shared" ref="E265:F266" si="71">E259-D259</f>
        <v>8.5366499999999945</v>
      </c>
      <c r="F265" s="160">
        <f t="shared" si="71"/>
        <v>7.9076474999999959</v>
      </c>
    </row>
    <row r="266" spans="2:11" hidden="1" outlineLevel="1">
      <c r="B266" s="122" t="s">
        <v>111</v>
      </c>
      <c r="C266" s="158"/>
      <c r="D266" s="161">
        <f>D260</f>
        <v>86.362500000000011</v>
      </c>
      <c r="E266" s="160">
        <f t="shared" si="71"/>
        <v>17.758859999999999</v>
      </c>
      <c r="F266" s="160">
        <f t="shared" si="71"/>
        <v>9.6553574999999938</v>
      </c>
    </row>
    <row r="267" spans="2:11" hidden="1" outlineLevel="1">
      <c r="B267" s="122" t="s">
        <v>110</v>
      </c>
      <c r="C267" s="158"/>
      <c r="D267" s="158"/>
      <c r="E267" s="161">
        <f>E261</f>
        <v>69.471100000000007</v>
      </c>
      <c r="F267" s="160">
        <f t="shared" ref="F267" si="72">F261-E261</f>
        <v>8.9890789999999896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56.12299999999999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86.129000000000005</v>
      </c>
      <c r="D273" s="179">
        <f>D266</f>
        <v>86.362500000000011</v>
      </c>
      <c r="E273" s="179">
        <f>E267</f>
        <v>69.471100000000007</v>
      </c>
      <c r="F273" s="178">
        <f>F268</f>
        <v>56.12299999999999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14.620000000000005</v>
      </c>
      <c r="E274" s="188">
        <f t="shared" ref="E274:F274" si="73">SUM(E275:E278)</f>
        <v>26.295509999999993</v>
      </c>
      <c r="F274" s="188">
        <f t="shared" si="73"/>
        <v>26.552083999999979</v>
      </c>
    </row>
    <row r="275" spans="2:7" hidden="1" outlineLevel="1">
      <c r="B275" s="122" t="s">
        <v>112</v>
      </c>
      <c r="C275" s="181"/>
      <c r="D275" s="186">
        <f>D265</f>
        <v>14.620000000000005</v>
      </c>
      <c r="E275" s="186">
        <f t="shared" ref="E275:F275" si="74">E265</f>
        <v>8.5366499999999945</v>
      </c>
      <c r="F275" s="186">
        <f t="shared" si="74"/>
        <v>7.9076474999999959</v>
      </c>
    </row>
    <row r="276" spans="2:7" hidden="1" outlineLevel="1">
      <c r="B276" s="122" t="s">
        <v>111</v>
      </c>
      <c r="C276" s="185"/>
      <c r="D276" s="181"/>
      <c r="E276" s="186">
        <f>E266</f>
        <v>17.758859999999999</v>
      </c>
      <c r="F276" s="186">
        <f>F266</f>
        <v>9.6553574999999938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8.9890789999999896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86.129000000000005</v>
      </c>
      <c r="D279" s="182">
        <f>D273+D274</f>
        <v>100.98250000000002</v>
      </c>
      <c r="E279" s="182">
        <f>E273+E274</f>
        <v>95.76661</v>
      </c>
      <c r="F279" s="182">
        <f>F273+F274</f>
        <v>82.67508399999997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1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2012-12-20T21:37:38Z</dcterms:modified>
</cp:coreProperties>
</file>