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47"/>
  <c r="C253" s="1"/>
  <c r="C156"/>
  <c r="E66"/>
  <c r="E158"/>
  <c r="E121"/>
  <c r="F119"/>
  <c r="C197"/>
  <c r="C199"/>
  <c r="E119"/>
  <c r="E254"/>
  <c r="C198"/>
  <c r="C216"/>
  <c r="C210"/>
  <c r="C260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F250" l="1"/>
  <c r="F256" s="1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<sst xmlns="http://schemas.openxmlformats.org/spreadsheetml/2006/main" count="614" uniqueCount="262">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</sst>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70660864"/>
        <c:axId val="70662400"/>
      </c:lineChart>
      <c:catAx>
        <c:axId val="70660864"/>
        <c:scaling>
          <c:orientation val="minMax"/>
        </c:scaling>
        <c:axPos val="b"/>
        <c:numFmt formatCode="0.00%" sourceLinked="1"/>
        <c:tickLblPos val="nextTo"/>
        <c:crossAx val="70662400"/>
        <c:crosses val="autoZero"/>
        <c:auto val="1"/>
        <c:lblAlgn val="ctr"/>
        <c:lblOffset val="100"/>
      </c:catAx>
      <c:valAx>
        <c:axId val="70662400"/>
        <c:scaling>
          <c:orientation val="minMax"/>
        </c:scaling>
        <c:axPos val="l"/>
        <c:majorGridlines/>
        <c:numFmt formatCode="0.00%" sourceLinked="1"/>
        <c:tickLblPos val="nextTo"/>
        <c:crossAx val="706608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72616192"/>
        <c:axId val="73867648"/>
      </c:scatterChart>
      <c:valAx>
        <c:axId val="72616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73867648"/>
        <c:crosses val="autoZero"/>
        <c:crossBetween val="midCat"/>
        <c:majorUnit val="0.1"/>
      </c:valAx>
      <c:valAx>
        <c:axId val="738676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7261619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5" zoomScale="85" zoomScaleNormal="85" workbookViewId="0">
      <selection activeCell="C25" sqref="C25:D28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1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123</v>
      </c>
      <c r="D25" s="41">
        <v>50</v>
      </c>
      <c r="H25" t="s">
        <v>173</v>
      </c>
    </row>
    <row r="26" spans="2:11">
      <c r="B26" s="122" t="s">
        <v>111</v>
      </c>
      <c r="C26" s="41">
        <v>123</v>
      </c>
      <c r="D26" s="41">
        <v>50</v>
      </c>
    </row>
    <row r="27" spans="2:11">
      <c r="B27" s="122" t="s">
        <v>110</v>
      </c>
      <c r="C27" s="41">
        <v>123</v>
      </c>
      <c r="D27" s="41">
        <v>50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123</v>
      </c>
      <c r="D28" s="41">
        <v>50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0</v>
      </c>
      <c r="D31" s="160">
        <f t="shared" ref="D31:F31" si="0">-MIN(MAX(0,-D10-$C25),$D25)</f>
        <v>0</v>
      </c>
      <c r="E31" s="160">
        <f t="shared" si="0"/>
        <v>0</v>
      </c>
      <c r="F31" s="160">
        <f t="shared" si="0"/>
        <v>0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0</v>
      </c>
      <c r="E32" s="160">
        <f t="shared" si="1"/>
        <v>0</v>
      </c>
      <c r="F32" s="160">
        <f t="shared" si="1"/>
        <v>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0</v>
      </c>
      <c r="F33" s="160">
        <f t="shared" si="2"/>
        <v>0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0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</v>
      </c>
      <c r="D37" s="25">
        <f>-D31/D16</f>
        <v>0</v>
      </c>
      <c r="E37" s="25">
        <f>-E31/E16</f>
        <v>0</v>
      </c>
      <c r="F37" s="25">
        <f>-F31/F16</f>
        <v>0</v>
      </c>
    </row>
    <row r="38" spans="1:24" hidden="1" outlineLevel="1">
      <c r="B38" s="122" t="s">
        <v>111</v>
      </c>
      <c r="C38" s="25"/>
      <c r="D38" s="124">
        <f>-D32/D17</f>
        <v>0</v>
      </c>
      <c r="E38" s="25">
        <f>-E32/E17</f>
        <v>0</v>
      </c>
      <c r="F38" s="25">
        <f>-F32/F17</f>
        <v>0</v>
      </c>
    </row>
    <row r="39" spans="1:24" hidden="1" outlineLevel="1">
      <c r="B39" s="122" t="s">
        <v>110</v>
      </c>
      <c r="C39" s="25"/>
      <c r="D39" s="25"/>
      <c r="E39" s="124">
        <f>-E33/E18</f>
        <v>0</v>
      </c>
      <c r="F39" s="25">
        <f>-F33/F18</f>
        <v>0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</v>
      </c>
      <c r="D62" s="193">
        <f t="shared" si="7"/>
        <v>0</v>
      </c>
      <c r="E62" s="193">
        <f t="shared" si="7"/>
        <v>0</v>
      </c>
      <c r="F62" s="193">
        <f t="shared" si="7"/>
        <v>0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</v>
      </c>
      <c r="E64" s="193">
        <f t="shared" si="8"/>
        <v>0</v>
      </c>
      <c r="F64" s="193">
        <f t="shared" si="8"/>
        <v>0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0</v>
      </c>
      <c r="E65" s="192">
        <v>0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</v>
      </c>
      <c r="F66" s="193">
        <f t="shared" si="9"/>
        <v>0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0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</v>
      </c>
      <c r="D78" s="25">
        <f>D37-D72</f>
        <v>0</v>
      </c>
      <c r="E78" s="25">
        <f>E37-E72</f>
        <v>0</v>
      </c>
      <c r="F78" s="25">
        <f>F37-F72</f>
        <v>0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</v>
      </c>
      <c r="E79" s="25">
        <f>E38-E73</f>
        <v>0</v>
      </c>
      <c r="F79" s="25">
        <f>F38-F73</f>
        <v>0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</v>
      </c>
      <c r="F80" s="25">
        <f>F39-F74</f>
        <v>0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86</v>
      </c>
      <c r="D89" s="160">
        <f t="shared" si="15"/>
        <v>90.3</v>
      </c>
      <c r="E89" s="160">
        <f t="shared" si="15"/>
        <v>94.814999999999998</v>
      </c>
      <c r="F89" s="160">
        <f t="shared" si="15"/>
        <v>99.555750000000003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90.3</v>
      </c>
      <c r="E90" s="160">
        <f t="shared" si="15"/>
        <v>94.814999999999998</v>
      </c>
      <c r="F90" s="160">
        <f t="shared" si="15"/>
        <v>99.555750000000003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81.7</v>
      </c>
      <c r="F91" s="160">
        <f t="shared" si="15"/>
        <v>85.784999999999997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73.099999999999994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</v>
      </c>
      <c r="D117" s="191">
        <f t="shared" ref="D117:F117" si="17">D78</f>
        <v>0</v>
      </c>
      <c r="E117" s="191">
        <f t="shared" si="17"/>
        <v>0</v>
      </c>
      <c r="F117" s="191">
        <f t="shared" si="17"/>
        <v>0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0.9</v>
      </c>
      <c r="D118" s="192">
        <v>0.9</v>
      </c>
      <c r="E118" s="192">
        <v>0.9</v>
      </c>
      <c r="F118" s="192">
        <v>0.9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</v>
      </c>
      <c r="E119" s="193">
        <f t="shared" si="18"/>
        <v>0</v>
      </c>
      <c r="F119" s="193">
        <f t="shared" si="18"/>
        <v>0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0.9</v>
      </c>
      <c r="E120" s="192">
        <v>0.9</v>
      </c>
      <c r="F120" s="192">
        <v>0.9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</v>
      </c>
      <c r="F121" s="193">
        <f t="shared" si="19"/>
        <v>0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0.9</v>
      </c>
      <c r="F122" s="192">
        <v>0.9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0.9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0.9</v>
      </c>
      <c r="D127" s="25">
        <f>D118</f>
        <v>0.9</v>
      </c>
      <c r="E127" s="25">
        <f>E118</f>
        <v>0.9</v>
      </c>
      <c r="F127" s="25">
        <f>F118</f>
        <v>0.9</v>
      </c>
      <c r="H127" s="32"/>
    </row>
    <row r="128" spans="1:14" hidden="1" outlineLevel="1">
      <c r="B128" s="122" t="s">
        <v>111</v>
      </c>
      <c r="C128" s="25"/>
      <c r="D128" s="124">
        <f>D120</f>
        <v>0.9</v>
      </c>
      <c r="E128" s="25">
        <f>E120</f>
        <v>0.9</v>
      </c>
      <c r="F128" s="25">
        <f>F120</f>
        <v>0.9</v>
      </c>
    </row>
    <row r="129" spans="2:8" hidden="1" outlineLevel="1">
      <c r="B129" s="122" t="s">
        <v>110</v>
      </c>
      <c r="C129" s="25"/>
      <c r="D129" s="25"/>
      <c r="E129" s="124">
        <f>E122</f>
        <v>0.9</v>
      </c>
      <c r="F129" s="25">
        <f>F122</f>
        <v>0.9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0.9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2</v>
      </c>
      <c r="D137" s="200">
        <f t="shared" si="21"/>
        <v>2.1</v>
      </c>
      <c r="E137" s="200">
        <f t="shared" si="21"/>
        <v>2.2050000000000001</v>
      </c>
      <c r="F137" s="200">
        <f t="shared" si="21"/>
        <v>2.3152500000000003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2.1</v>
      </c>
      <c r="E138" s="200">
        <f t="shared" si="21"/>
        <v>2.2050000000000001</v>
      </c>
      <c r="F138" s="200">
        <f t="shared" si="21"/>
        <v>2.3152500000000003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1.9000000000000001</v>
      </c>
      <c r="F139" s="200">
        <f t="shared" si="21"/>
        <v>1.9950000000000001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1.7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180</v>
      </c>
      <c r="D144" s="160">
        <f t="shared" si="22"/>
        <v>189</v>
      </c>
      <c r="E144" s="160">
        <f t="shared" si="22"/>
        <v>198.45000000000002</v>
      </c>
      <c r="F144" s="160">
        <f t="shared" si="22"/>
        <v>208.3725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189</v>
      </c>
      <c r="E145" s="160">
        <f t="shared" si="22"/>
        <v>198.45000000000002</v>
      </c>
      <c r="F145" s="160">
        <f t="shared" si="22"/>
        <v>208.3725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171</v>
      </c>
      <c r="F146" s="160">
        <f t="shared" si="22"/>
        <v>179.55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153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166</v>
      </c>
      <c r="D156" s="160">
        <f t="shared" si="23"/>
        <v>174.29999999999998</v>
      </c>
      <c r="E156" s="160">
        <f t="shared" si="23"/>
        <v>183.01499999999999</v>
      </c>
      <c r="F156" s="160">
        <f t="shared" si="23"/>
        <v>192.16575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174.29999999999998</v>
      </c>
      <c r="E157" s="160">
        <f t="shared" si="23"/>
        <v>183.01499999999999</v>
      </c>
      <c r="F157" s="160">
        <f t="shared" si="23"/>
        <v>192.16575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157.69999999999999</v>
      </c>
      <c r="F158" s="160">
        <f t="shared" si="23"/>
        <v>165.58499999999998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141.1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146</v>
      </c>
      <c r="D166" s="200">
        <f>D156+MIN(0,D165)</f>
        <v>154.29999999999998</v>
      </c>
      <c r="E166" s="200">
        <f>E156+MIN(0,E165)</f>
        <v>163.01499999999999</v>
      </c>
      <c r="F166" s="200">
        <f>F156+MIN(0,F165)</f>
        <v>172.16575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174.29999999999998</v>
      </c>
      <c r="E167" s="200">
        <f t="shared" si="25"/>
        <v>183.01499999999999</v>
      </c>
      <c r="F167" s="200">
        <f t="shared" si="25"/>
        <v>192.16575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157.69999999999999</v>
      </c>
      <c r="F168" s="200">
        <f t="shared" si="25"/>
        <v>165.58499999999998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141.1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166</v>
      </c>
      <c r="D174" s="160">
        <f t="shared" si="26"/>
        <v>174.29999999999998</v>
      </c>
      <c r="E174" s="160">
        <f t="shared" si="26"/>
        <v>183.01499999999999</v>
      </c>
      <c r="F174" s="160">
        <f t="shared" si="26"/>
        <v>192.16575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174.29999999999998</v>
      </c>
      <c r="E175" s="160">
        <f t="shared" si="26"/>
        <v>183.01499999999999</v>
      </c>
      <c r="F175" s="160">
        <f t="shared" si="26"/>
        <v>192.16575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157.69999999999999</v>
      </c>
      <c r="F176" s="160">
        <f t="shared" si="26"/>
        <v>165.58499999999998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141.1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24</v>
      </c>
      <c r="D181" s="200">
        <f t="shared" ref="D181:F181" si="27">D16*$C$22* $C$151</f>
        <v>25.2</v>
      </c>
      <c r="E181" s="200">
        <f t="shared" si="27"/>
        <v>26.459999999999997</v>
      </c>
      <c r="F181" s="200">
        <f t="shared" si="27"/>
        <v>27.783000000000001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25.2</v>
      </c>
      <c r="E182" s="200">
        <f t="shared" si="28"/>
        <v>26.459999999999997</v>
      </c>
      <c r="F182" s="200">
        <f t="shared" si="28"/>
        <v>27.783000000000001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22.8</v>
      </c>
      <c r="F183" s="200">
        <f t="shared" si="29"/>
        <v>23.939999999999998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20.399999999999999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109.56</v>
      </c>
      <c r="D189" s="160">
        <f t="shared" ref="D189:F189" si="31">$C$153*MAX(0,D174)</f>
        <v>115.038</v>
      </c>
      <c r="E189" s="160">
        <f t="shared" si="31"/>
        <v>120.7899</v>
      </c>
      <c r="F189" s="160">
        <f t="shared" si="31"/>
        <v>126.82939500000001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115.038</v>
      </c>
      <c r="E190" s="160">
        <f t="shared" si="32"/>
        <v>120.7899</v>
      </c>
      <c r="F190" s="160">
        <f t="shared" si="32"/>
        <v>126.82939500000001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104.08199999999999</v>
      </c>
      <c r="F191" s="160">
        <f t="shared" si="33"/>
        <v>109.28609999999999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93.126000000000005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133.56</v>
      </c>
      <c r="D196" s="200">
        <f t="shared" ref="D196:F196" si="35">D189+D181</f>
        <v>140.238</v>
      </c>
      <c r="E196" s="200">
        <f t="shared" si="35"/>
        <v>147.2499</v>
      </c>
      <c r="F196" s="200">
        <f t="shared" si="35"/>
        <v>154.61239499999999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140.238</v>
      </c>
      <c r="E197" s="200">
        <f t="shared" si="36"/>
        <v>147.2499</v>
      </c>
      <c r="F197" s="200">
        <f t="shared" si="36"/>
        <v>154.61239499999999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126.88199999999999</v>
      </c>
      <c r="F198" s="200">
        <f t="shared" si="37"/>
        <v>133.22609999999997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113.52600000000001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133.56</v>
      </c>
      <c r="D209" s="160">
        <f t="shared" ref="D209:F209" si="39">IF($C$203="profit",D196,IF($C$203="fix",D89,D144))</f>
        <v>140.238</v>
      </c>
      <c r="E209" s="160">
        <f t="shared" si="39"/>
        <v>147.2499</v>
      </c>
      <c r="F209" s="160">
        <f t="shared" si="39"/>
        <v>154.61239499999999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140.238</v>
      </c>
      <c r="E210" s="160">
        <f t="shared" si="40"/>
        <v>147.2499</v>
      </c>
      <c r="F210" s="160">
        <f t="shared" si="40"/>
        <v>154.61239499999999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126.88199999999999</v>
      </c>
      <c r="F211" s="160">
        <f t="shared" si="41"/>
        <v>133.22609999999997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113.52600000000001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109.56</v>
      </c>
      <c r="D215" s="200">
        <f t="shared" ref="D215:F215" si="43">IF($C$203="profit",D189,IF($C$203="fix",D89,D137))</f>
        <v>115.038</v>
      </c>
      <c r="E215" s="200">
        <f t="shared" si="43"/>
        <v>120.7899</v>
      </c>
      <c r="F215" s="200">
        <f t="shared" si="43"/>
        <v>126.82939500000001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115.038</v>
      </c>
      <c r="E216" s="200">
        <f t="shared" si="44"/>
        <v>120.7899</v>
      </c>
      <c r="F216" s="200">
        <f t="shared" si="44"/>
        <v>126.82939500000001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104.08199999999999</v>
      </c>
      <c r="F217" s="200">
        <f t="shared" si="45"/>
        <v>109.28609999999999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93.126000000000005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-200</v>
      </c>
      <c r="D225" s="160">
        <f t="shared" ref="D225:F225" si="47">-$C$22*D16</f>
        <v>-210</v>
      </c>
      <c r="E225" s="160">
        <f t="shared" si="47"/>
        <v>-220.5</v>
      </c>
      <c r="F225" s="160">
        <f t="shared" si="47"/>
        <v>-231.52500000000001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-210</v>
      </c>
      <c r="E226" s="160">
        <f t="shared" si="48"/>
        <v>-220.5</v>
      </c>
      <c r="F226" s="160">
        <f t="shared" si="48"/>
        <v>-231.52500000000001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-190</v>
      </c>
      <c r="F227" s="160">
        <f t="shared" si="49"/>
        <v>-199.5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-170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0</v>
      </c>
      <c r="D232" s="160">
        <f t="shared" ref="D232:F232" si="51">D16+D225</f>
        <v>0</v>
      </c>
      <c r="E232" s="160">
        <f t="shared" si="51"/>
        <v>0</v>
      </c>
      <c r="F232" s="160">
        <f t="shared" si="51"/>
        <v>0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0</v>
      </c>
      <c r="E233" s="160">
        <f t="shared" si="52"/>
        <v>0</v>
      </c>
      <c r="F233" s="160">
        <f t="shared" si="52"/>
        <v>0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0</v>
      </c>
      <c r="F234" s="160">
        <f t="shared" si="53"/>
        <v>0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0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0</v>
      </c>
      <c r="D247" s="160">
        <f t="shared" ref="D247:F247" si="59">D78*D16*$C$22</f>
        <v>0</v>
      </c>
      <c r="E247" s="160">
        <f t="shared" si="59"/>
        <v>0</v>
      </c>
      <c r="F247" s="160">
        <f t="shared" si="59"/>
        <v>0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0</v>
      </c>
      <c r="E248" s="160">
        <f>E79*E17*$C$22</f>
        <v>0</v>
      </c>
      <c r="F248" s="160">
        <f t="shared" si="60"/>
        <v>0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0</v>
      </c>
      <c r="F249" s="160">
        <f t="shared" si="61"/>
        <v>0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0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-90</v>
      </c>
      <c r="D253" s="222">
        <f t="shared" ref="D253:F253" si="63">D241+D247</f>
        <v>-81</v>
      </c>
      <c r="E253" s="222">
        <f t="shared" si="63"/>
        <v>-72.09</v>
      </c>
      <c r="F253" s="222">
        <f t="shared" si="63"/>
        <v>-66.64500000000001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-99</v>
      </c>
      <c r="E254" s="222">
        <f t="shared" si="64"/>
        <v>-89.1</v>
      </c>
      <c r="F254" s="222">
        <f t="shared" si="64"/>
        <v>-79.298999999999992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-108.9</v>
      </c>
      <c r="F255" s="222">
        <f t="shared" si="65"/>
        <v>-98.01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-119.79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43.56</v>
      </c>
      <c r="D259" s="160">
        <f t="shared" ref="D259:F259" si="67">D253+D209+D232</f>
        <v>59.238</v>
      </c>
      <c r="E259" s="160">
        <f t="shared" si="67"/>
        <v>75.159899999999993</v>
      </c>
      <c r="F259" s="160">
        <f t="shared" si="67"/>
        <v>87.967394999999982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41.238</v>
      </c>
      <c r="E260" s="160">
        <f t="shared" si="68"/>
        <v>58.149900000000002</v>
      </c>
      <c r="F260" s="160">
        <f t="shared" si="68"/>
        <v>75.313395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17.981999999999985</v>
      </c>
      <c r="F261" s="160">
        <f t="shared" si="69"/>
        <v>35.216099999999969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-6.2639999999999958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43.56</v>
      </c>
      <c r="D265" s="160">
        <f>D259-C259</f>
        <v>15.677999999999997</v>
      </c>
      <c r="E265" s="160">
        <f t="shared" ref="E265:F266" si="71">E259-D259</f>
        <v>15.921899999999994</v>
      </c>
      <c r="F265" s="160">
        <f t="shared" si="71"/>
        <v>12.807494999999989</v>
      </c>
    </row>
    <row r="266" spans="2:11" hidden="1" outlineLevel="1">
      <c r="B266" s="122" t="s">
        <v>111</v>
      </c>
      <c r="C266" s="158"/>
      <c r="D266" s="161">
        <f>D260</f>
        <v>41.238</v>
      </c>
      <c r="E266" s="160">
        <f t="shared" si="71"/>
        <v>16.911900000000003</v>
      </c>
      <c r="F266" s="160">
        <f t="shared" si="71"/>
        <v>17.163494999999998</v>
      </c>
    </row>
    <row r="267" spans="2:11" hidden="1" outlineLevel="1">
      <c r="B267" s="122" t="s">
        <v>110</v>
      </c>
      <c r="C267" s="158"/>
      <c r="D267" s="158"/>
      <c r="E267" s="161">
        <f>E261</f>
        <v>17.981999999999985</v>
      </c>
      <c r="F267" s="160">
        <f t="shared" ref="F267" si="72">F261-E261</f>
        <v>17.234099999999984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-6.2639999999999958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43.56</v>
      </c>
      <c r="D273" s="179">
        <f>D266</f>
        <v>41.238</v>
      </c>
      <c r="E273" s="179">
        <f>E267</f>
        <v>17.981999999999985</v>
      </c>
      <c r="F273" s="178">
        <f>F268</f>
        <v>-6.2639999999999958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15.677999999999997</v>
      </c>
      <c r="E274" s="188">
        <f t="shared" ref="E274:F274" si="73">SUM(E275:E278)</f>
        <v>32.833799999999997</v>
      </c>
      <c r="F274" s="188">
        <f t="shared" si="73"/>
        <v>47.20508999999997</v>
      </c>
    </row>
    <row r="275" spans="2:7" hidden="1" outlineLevel="1">
      <c r="B275" s="122" t="s">
        <v>112</v>
      </c>
      <c r="C275" s="181"/>
      <c r="D275" s="186">
        <f>D265</f>
        <v>15.677999999999997</v>
      </c>
      <c r="E275" s="186">
        <f t="shared" ref="E275:F275" si="74">E265</f>
        <v>15.921899999999994</v>
      </c>
      <c r="F275" s="186">
        <f t="shared" si="74"/>
        <v>12.807494999999989</v>
      </c>
    </row>
    <row r="276" spans="2:7" hidden="1" outlineLevel="1">
      <c r="B276" s="122" t="s">
        <v>111</v>
      </c>
      <c r="C276" s="185"/>
      <c r="D276" s="181"/>
      <c r="E276" s="186">
        <f>E266</f>
        <v>16.911900000000003</v>
      </c>
      <c r="F276" s="186">
        <f>F266</f>
        <v>17.163494999999998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17.234099999999984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43.56</v>
      </c>
      <c r="D279" s="182">
        <f>D273+D274</f>
        <v>56.915999999999997</v>
      </c>
      <c r="E279" s="182">
        <f>E273+E274</f>
        <v>50.815799999999982</v>
      </c>
      <c r="F279" s="182">
        <f>F273+F274</f>
        <v>40.941089999999974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2012-12-20T21:30:27Z</dcterms:modified>
</cp:coreProperties>
</file>