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D217"/>
  <c r="E217"/>
  <c r="F217"/>
  <c r="D218"/>
  <c r="E218"/>
  <c r="F218"/>
  <c r="C216"/>
  <c r="C217"/>
  <c r="C218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C212" s="1"/>
  <c r="C262" s="1"/>
  <c r="E119"/>
  <c r="E254"/>
  <c r="C198"/>
  <c r="C210"/>
  <c r="C260" s="1"/>
  <c r="F250"/>
  <c r="F256" s="1"/>
  <c r="F123"/>
  <c r="F80"/>
  <c r="F66"/>
  <c r="C211"/>
  <c r="C261" s="1"/>
  <c r="D62"/>
  <c r="D78"/>
  <c r="D79"/>
  <c r="D64"/>
  <c r="E157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<sst xmlns="http://schemas.openxmlformats.org/spreadsheetml/2006/main" count="614" uniqueCount="262">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</sst>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9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;\-#,##0.0000;0.0000"/>
    <numFmt numFmtId="171" formatCode="#,##0.00000000;\-#,##0.00000000;0.00000000"/>
    <numFmt numFmtId="175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52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  <xf numFmtId="171" fontId="14" fillId="10" borderId="6" xfId="3" applyNumberFormat="1" applyBorder="1"/>
    <xf numFmtId="169" fontId="14" fillId="10" borderId="8" xfId="3" applyNumberFormat="1" applyBorder="1"/>
    <xf numFmtId="170" fontId="0" fillId="0" borderId="8" xfId="0" applyNumberFormat="1" applyFill="1" applyBorder="1"/>
    <xf numFmtId="170" fontId="0" fillId="0" borderId="8" xfId="0" applyNumberFormat="1" applyBorder="1"/>
    <xf numFmtId="175" fontId="0" fillId="0" borderId="8" xfId="0" applyNumberFormat="1" applyFill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12260224"/>
        <c:axId val="112261760"/>
      </c:lineChart>
      <c:catAx>
        <c:axId val="112260224"/>
        <c:scaling>
          <c:orientation val="minMax"/>
        </c:scaling>
        <c:axPos val="b"/>
        <c:numFmt formatCode="0.00%" sourceLinked="1"/>
        <c:tickLblPos val="nextTo"/>
        <c:crossAx val="112261760"/>
        <c:crosses val="autoZero"/>
        <c:auto val="1"/>
        <c:lblAlgn val="ctr"/>
        <c:lblOffset val="100"/>
      </c:catAx>
      <c:valAx>
        <c:axId val="112261760"/>
        <c:scaling>
          <c:orientation val="minMax"/>
        </c:scaling>
        <c:axPos val="l"/>
        <c:majorGridlines/>
        <c:numFmt formatCode="0.00%" sourceLinked="1"/>
        <c:tickLblPos val="nextTo"/>
        <c:crossAx val="1122602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9867520"/>
        <c:axId val="59869440"/>
      </c:scatterChart>
      <c:valAx>
        <c:axId val="59867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9869440"/>
        <c:crosses val="autoZero"/>
        <c:crossBetween val="midCat"/>
        <c:majorUnit val="0.1"/>
      </c:valAx>
      <c:valAx>
        <c:axId val="598694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986752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53" zoomScale="70" zoomScaleNormal="70" workbookViewId="0">
      <selection activeCell="E183" sqref="E183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outlineLevel="1">
      <c r="B154"/>
    </row>
    <row r="155" spans="1:8" ht="14.4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outlineLevel="1">
      <c r="B160"/>
    </row>
    <row r="161" spans="2:8" outlineLevel="1">
      <c r="B161"/>
    </row>
    <row r="162" spans="2:8" s="172" customFormat="1">
      <c r="B162" s="174" t="s">
        <v>203</v>
      </c>
      <c r="C162" s="41">
        <v>-20</v>
      </c>
    </row>
    <row r="163" spans="2:8">
      <c r="B163"/>
    </row>
    <row r="164" spans="2:8" s="172" customFormat="1" ht="14.4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outlineLevel="1">
      <c r="B168" s="175" t="s">
        <v>110</v>
      </c>
      <c r="C168" s="201"/>
      <c r="D168" s="201">
        <f t="shared" si="25"/>
        <v>0</v>
      </c>
      <c r="E168" s="249">
        <f t="shared" si="25"/>
        <v>47.690899999999999</v>
      </c>
      <c r="F168" s="200">
        <f t="shared" si="25"/>
        <v>46.100594999999991</v>
      </c>
    </row>
    <row r="169" spans="2:8" s="172" customFormat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outlineLevel="1">
      <c r="B170" s="175"/>
      <c r="C170" s="201"/>
      <c r="D170" s="201"/>
      <c r="E170" s="201"/>
      <c r="F170" s="186"/>
    </row>
    <row r="171" spans="2:8" ht="20.399999999999999">
      <c r="B171" s="123" t="s">
        <v>176</v>
      </c>
      <c r="C171" s="228" t="str">
        <f>Input_for_Test!$D$33</f>
        <v>yes</v>
      </c>
    </row>
    <row r="172" spans="2:8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159">
        <f t="shared" ref="C174:F177" si="26">IF($C$171="yes",C166,C156)</f>
        <v>41.830999999999989</v>
      </c>
      <c r="D174" s="160">
        <f t="shared" si="26"/>
        <v>44.495500000000007</v>
      </c>
      <c r="E174" s="160">
        <f t="shared" si="26"/>
        <v>47.344471000000013</v>
      </c>
      <c r="F174" s="160">
        <f t="shared" si="26"/>
        <v>50.706996999999987</v>
      </c>
    </row>
    <row r="175" spans="2:8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outlineLevel="1">
      <c r="B176" s="122" t="s">
        <v>110</v>
      </c>
      <c r="C176" s="158">
        <f t="shared" si="26"/>
        <v>0</v>
      </c>
      <c r="D176" s="158">
        <f t="shared" si="26"/>
        <v>0</v>
      </c>
      <c r="E176" s="250">
        <f t="shared" si="26"/>
        <v>47.690899999999999</v>
      </c>
      <c r="F176" s="160">
        <f t="shared" si="26"/>
        <v>46.100594999999991</v>
      </c>
    </row>
    <row r="177" spans="2:8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outlineLevel="1">
      <c r="C178" s="158"/>
      <c r="D178" s="158"/>
      <c r="E178" s="158"/>
      <c r="F178" s="162"/>
    </row>
    <row r="179" spans="2:8" outlineLevel="1">
      <c r="B179" s="175"/>
      <c r="C179" s="201"/>
      <c r="D179" s="201"/>
      <c r="E179" s="201"/>
      <c r="F179" s="186"/>
    </row>
    <row r="180" spans="2:8" ht="14.4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51">
        <f t="shared" si="29"/>
        <v>16.643999999999998</v>
      </c>
      <c r="F183" s="200">
        <f t="shared" si="29"/>
        <v>17.476199999999999</v>
      </c>
    </row>
    <row r="184" spans="2:8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outlineLevel="1">
      <c r="C185" s="158"/>
      <c r="D185" s="158"/>
      <c r="E185" s="158"/>
      <c r="F185" s="162"/>
    </row>
    <row r="186" spans="2:8" s="172" customFormat="1" outlineLevel="1">
      <c r="B186" s="175"/>
      <c r="C186" s="201"/>
      <c r="D186" s="201"/>
      <c r="E186" s="201"/>
      <c r="F186" s="186"/>
    </row>
    <row r="187" spans="2:8" s="172" customFormat="1" outlineLevel="1">
      <c r="B187" s="175"/>
      <c r="C187" s="201"/>
      <c r="D187" s="201"/>
      <c r="E187" s="201"/>
      <c r="F187" s="186"/>
    </row>
    <row r="188" spans="2:8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outlineLevel="1">
      <c r="B189" s="122" t="s">
        <v>112</v>
      </c>
      <c r="C189" s="159">
        <f>$C$153*MAX(0,C174)</f>
        <v>27.608459999999994</v>
      </c>
      <c r="D189" s="160">
        <f t="shared" ref="D189:F189" si="31">$C$153*MAX(0,D174)</f>
        <v>29.367030000000007</v>
      </c>
      <c r="E189" s="160">
        <f t="shared" si="31"/>
        <v>31.247350860000012</v>
      </c>
      <c r="F189" s="160">
        <f t="shared" si="31"/>
        <v>33.466618019999991</v>
      </c>
      <c r="H189" s="32"/>
    </row>
    <row r="190" spans="2:8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199">
        <f>C189+C181</f>
        <v>45.12845999999999</v>
      </c>
      <c r="D196" s="200">
        <f t="shared" ref="D196:F196" si="35">D189+D181</f>
        <v>47.763030000000001</v>
      </c>
      <c r="E196" s="200">
        <f t="shared" si="35"/>
        <v>50.563150860000007</v>
      </c>
      <c r="F196" s="200">
        <f t="shared" si="35"/>
        <v>53.748208019999993</v>
      </c>
      <c r="H196" s="32"/>
      <c r="I196" s="32"/>
      <c r="J196" s="32"/>
    </row>
    <row r="197" spans="1:10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outlineLevel="1">
      <c r="A200" s="172"/>
      <c r="B200" s="175"/>
      <c r="C200" s="201"/>
      <c r="D200" s="201"/>
      <c r="E200" s="201"/>
      <c r="F200" s="186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 ht="17.399999999999999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45.128459999999997</v>
      </c>
      <c r="D209" s="160">
        <f t="shared" ref="D209:F209" si="39">IF($C$203="profit",D196,IF($C$203="fix",D89,D144))</f>
        <v>47.763030000000001</v>
      </c>
      <c r="E209" s="160">
        <f t="shared" si="39"/>
        <v>50.563150860000007</v>
      </c>
      <c r="F209" s="160">
        <f t="shared" si="39"/>
        <v>53.748208019999993</v>
      </c>
    </row>
    <row r="210" spans="2:7" ht="14.4" outlineLevel="1">
      <c r="B210" s="122" t="s">
        <v>111</v>
      </c>
      <c r="C210" s="158">
        <f t="shared" ref="C210:F210" si="40">IF($C$203="profit",C197,IF($C$203="fix",C90,C145))</f>
        <v>0</v>
      </c>
      <c r="D210" s="248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18.395999999999997</v>
      </c>
      <c r="E215" s="199">
        <f t="shared" si="43"/>
        <v>19.315799999999999</v>
      </c>
      <c r="F215" s="199">
        <f t="shared" si="43"/>
        <v>20.281589999999998</v>
      </c>
      <c r="G215" s="172"/>
    </row>
    <row r="216" spans="2:7" outlineLevel="1">
      <c r="B216" s="175" t="s">
        <v>111</v>
      </c>
      <c r="C216" s="199">
        <f t="shared" ref="C216:F218" si="44">IF($C$203="profit",C182,IF($C$203="fix",C90,C138))</f>
        <v>0</v>
      </c>
      <c r="D216" s="199">
        <f t="shared" si="44"/>
        <v>18.395999999999997</v>
      </c>
      <c r="E216" s="199">
        <f t="shared" si="44"/>
        <v>19.315799999999999</v>
      </c>
      <c r="F216" s="199">
        <f t="shared" si="44"/>
        <v>20.281589999999998</v>
      </c>
      <c r="G216" s="172"/>
    </row>
    <row r="217" spans="2:7" outlineLevel="1">
      <c r="B217" s="175" t="s">
        <v>110</v>
      </c>
      <c r="C217" s="199">
        <f t="shared" si="44"/>
        <v>0</v>
      </c>
      <c r="D217" s="199">
        <f t="shared" si="44"/>
        <v>0</v>
      </c>
      <c r="E217" s="199">
        <f t="shared" si="44"/>
        <v>16.643999999999998</v>
      </c>
      <c r="F217" s="199">
        <f t="shared" si="44"/>
        <v>17.476199999999999</v>
      </c>
      <c r="G217" s="172"/>
    </row>
    <row r="218" spans="2:7" outlineLevel="1">
      <c r="B218" s="175" t="s">
        <v>109</v>
      </c>
      <c r="C218" s="199">
        <f t="shared" si="44"/>
        <v>0</v>
      </c>
      <c r="D218" s="199">
        <f t="shared" si="44"/>
        <v>0</v>
      </c>
      <c r="E218" s="199">
        <f t="shared" si="44"/>
        <v>0</v>
      </c>
      <c r="F218" s="199">
        <f t="shared" si="44"/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-153.29999999999998</v>
      </c>
      <c r="E225" s="160">
        <f t="shared" si="45"/>
        <v>-160.965</v>
      </c>
      <c r="F225" s="160">
        <f t="shared" si="45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0</v>
      </c>
      <c r="D226" s="161">
        <f t="shared" si="46"/>
        <v>-153.29999999999998</v>
      </c>
      <c r="E226" s="160">
        <f t="shared" si="46"/>
        <v>-160.965</v>
      </c>
      <c r="F226" s="160">
        <f t="shared" si="46"/>
        <v>-169.01325</v>
      </c>
    </row>
    <row r="227" spans="2:8" outlineLevel="1">
      <c r="B227" s="122" t="s">
        <v>110</v>
      </c>
      <c r="C227" s="158">
        <f t="shared" ref="C227:F227" si="47">-$C$22*C18</f>
        <v>0</v>
      </c>
      <c r="D227" s="158">
        <f t="shared" si="47"/>
        <v>0</v>
      </c>
      <c r="E227" s="161">
        <f t="shared" si="47"/>
        <v>-138.69999999999999</v>
      </c>
      <c r="F227" s="160">
        <f t="shared" si="47"/>
        <v>-145.63499999999999</v>
      </c>
    </row>
    <row r="228" spans="2:8" outlineLevel="1">
      <c r="B228" s="122" t="s">
        <v>109</v>
      </c>
      <c r="C228" s="158">
        <f t="shared" ref="C228:F228" si="48">-$C$22*C19</f>
        <v>0</v>
      </c>
      <c r="D228" s="158">
        <f t="shared" si="48"/>
        <v>0</v>
      </c>
      <c r="E228" s="158">
        <f t="shared" si="48"/>
        <v>0</v>
      </c>
      <c r="F228" s="161">
        <f t="shared" si="48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56.700000000000017</v>
      </c>
      <c r="E232" s="160">
        <f t="shared" si="49"/>
        <v>59.534999999999997</v>
      </c>
      <c r="F232" s="160">
        <f t="shared" si="49"/>
        <v>62.511750000000006</v>
      </c>
    </row>
    <row r="233" spans="2:8" outlineLevel="1">
      <c r="B233" s="122" t="s">
        <v>111</v>
      </c>
      <c r="C233" s="158">
        <f t="shared" ref="C233:F233" si="50">C17+C226</f>
        <v>0</v>
      </c>
      <c r="D233" s="161">
        <f t="shared" si="50"/>
        <v>56.700000000000017</v>
      </c>
      <c r="E233" s="160">
        <f t="shared" si="50"/>
        <v>59.534999999999997</v>
      </c>
      <c r="F233" s="160">
        <f t="shared" si="50"/>
        <v>62.511750000000006</v>
      </c>
    </row>
    <row r="234" spans="2:8" outlineLevel="1">
      <c r="B234" s="122" t="s">
        <v>110</v>
      </c>
      <c r="C234" s="158">
        <f t="shared" ref="C234:F234" si="51">C18+C227</f>
        <v>0</v>
      </c>
      <c r="D234" s="158">
        <f t="shared" si="51"/>
        <v>0</v>
      </c>
      <c r="E234" s="161">
        <f t="shared" si="51"/>
        <v>51.300000000000011</v>
      </c>
      <c r="F234" s="160">
        <f t="shared" si="51"/>
        <v>53.865000000000009</v>
      </c>
    </row>
    <row r="235" spans="2:8" outlineLevel="1">
      <c r="B235" s="122" t="s">
        <v>109</v>
      </c>
      <c r="C235" s="158">
        <f t="shared" ref="C235:F235" si="52">C19+C228</f>
        <v>0</v>
      </c>
      <c r="D235" s="158">
        <f t="shared" si="52"/>
        <v>0</v>
      </c>
      <c r="E235" s="158">
        <f t="shared" si="52"/>
        <v>0</v>
      </c>
      <c r="F235" s="161">
        <f t="shared" si="52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-108.9</v>
      </c>
      <c r="F242" s="222">
        <f t="shared" si="54"/>
        <v>-118.70100000000001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7">D78*D16*$C$22</f>
        <v>62.743499999999997</v>
      </c>
      <c r="E247" s="160">
        <f t="shared" si="57"/>
        <v>66.256479000000013</v>
      </c>
      <c r="F247" s="160">
        <f t="shared" si="57"/>
        <v>69.574000500000011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62.743499999999997</v>
      </c>
      <c r="E248" s="160">
        <f>E79*E17*$C$22</f>
        <v>66.350430000000003</v>
      </c>
      <c r="F248" s="160">
        <f t="shared" si="58"/>
        <v>71.947577250000023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67.430099999999996</v>
      </c>
      <c r="F249" s="160">
        <f t="shared" si="59"/>
        <v>74.776454999999999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1">D241+D247</f>
        <v>-36.256500000000003</v>
      </c>
      <c r="E253" s="222">
        <f t="shared" si="61"/>
        <v>-41.653520999999984</v>
      </c>
      <c r="F253" s="222">
        <f t="shared" si="61"/>
        <v>-43.780999499999979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-36.256500000000003</v>
      </c>
      <c r="E254" s="222">
        <f t="shared" si="62"/>
        <v>-42.549570000000003</v>
      </c>
      <c r="F254" s="222">
        <f t="shared" si="62"/>
        <v>-46.753422749999984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-41.46990000000001</v>
      </c>
      <c r="F255" s="222">
        <f t="shared" si="63"/>
        <v>-45.013545000000008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68.477459999999994</v>
      </c>
      <c r="D259" s="160">
        <f t="shared" ref="D259:F259" si="65">D253+D209+D232</f>
        <v>68.206530000000015</v>
      </c>
      <c r="E259" s="160">
        <f t="shared" si="65"/>
        <v>68.44462986000002</v>
      </c>
      <c r="F259" s="160">
        <f t="shared" si="65"/>
        <v>72.47895852000002</v>
      </c>
    </row>
    <row r="260" spans="2:11">
      <c r="B260" s="122" t="s">
        <v>111</v>
      </c>
      <c r="C260" s="158">
        <f t="shared" ref="C260:F260" si="66">C254+C210+C233</f>
        <v>0</v>
      </c>
      <c r="D260" s="161">
        <f t="shared" si="66"/>
        <v>81.406530000000018</v>
      </c>
      <c r="E260" s="160">
        <f t="shared" si="66"/>
        <v>80.686573199999998</v>
      </c>
      <c r="F260" s="160">
        <f t="shared" si="66"/>
        <v>81.139974615000014</v>
      </c>
    </row>
    <row r="261" spans="2:11">
      <c r="B261" s="122" t="s">
        <v>110</v>
      </c>
      <c r="C261" s="158">
        <f t="shared" ref="C261:F261" si="67">C255+C211+C234</f>
        <v>0</v>
      </c>
      <c r="D261" s="158">
        <f t="shared" si="67"/>
        <v>0</v>
      </c>
      <c r="E261" s="161">
        <f t="shared" si="67"/>
        <v>57.950094</v>
      </c>
      <c r="F261" s="160">
        <f t="shared" si="67"/>
        <v>56.754047700000001</v>
      </c>
    </row>
    <row r="262" spans="2:11">
      <c r="B262" s="122" t="s">
        <v>109</v>
      </c>
      <c r="C262" s="158">
        <f t="shared" ref="C262:F262" si="68">C256+C212+C235</f>
        <v>0</v>
      </c>
      <c r="D262" s="158">
        <f t="shared" si="68"/>
        <v>0</v>
      </c>
      <c r="E262" s="158">
        <f t="shared" si="68"/>
        <v>0</v>
      </c>
      <c r="F262" s="161">
        <f t="shared" si="68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68.477459999999994</v>
      </c>
      <c r="D265" s="160">
        <f>D259-C259</f>
        <v>-0.27092999999997858</v>
      </c>
      <c r="E265" s="160">
        <f t="shared" ref="E265:F266" si="69">E259-D259</f>
        <v>0.23809986000000549</v>
      </c>
      <c r="F265" s="160">
        <f t="shared" si="69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69"/>
        <v>-0.71995680000001983</v>
      </c>
      <c r="F266" s="160">
        <f t="shared" si="69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0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68.477459999999994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1">SUM(E275:E278)</f>
        <v>-0.48185694000001433</v>
      </c>
      <c r="F274" s="188">
        <f t="shared" si="71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2">E265</f>
        <v>0.23809986000000549</v>
      </c>
      <c r="F275" s="186">
        <f t="shared" si="72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68.477459999999994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2013-01-23T21:33:06Z</dcterms:modified>
</cp:coreProperties>
</file>