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120" yWindow="108" windowWidth="22944" windowHeight="9720" activeTab="1"/>
  </bookViews>
  <sheets>
    <sheet name="StopLoss" sheetId="1" r:id="rId1"/>
    <sheet name="Retroactive" sheetId="2" r:id="rId2"/>
    <sheet name="Retroactive Individual Packets" sheetId="3" r:id="rId3"/>
  </sheets>
  <definedNames>
    <definedName name="_xlnm.Print_Area" localSheetId="1">Retroactive!$A$1:$N$102</definedName>
    <definedName name="_xlnm.Print_Area" localSheetId="2">'Retroactive Individual Packets'!$A$1:$N$139</definedName>
  </definedNames>
  <calcPr calcId="125725"/>
</workbook>
</file>

<file path=xl/calcChain.xml><?xml version="1.0" encoding="utf-8"?>
<calcChain xmlns="http://schemas.openxmlformats.org/spreadsheetml/2006/main">
  <c r="I156" i="3"/>
  <c r="J156" s="1"/>
  <c r="K156" s="1"/>
  <c r="L156" s="1"/>
  <c r="M156" s="1"/>
  <c r="N156" s="1"/>
  <c r="E156"/>
  <c r="F156"/>
  <c r="G156" s="1"/>
  <c r="H156" s="1"/>
  <c r="F172"/>
  <c r="G172" s="1"/>
  <c r="H172" s="1"/>
  <c r="I172" s="1"/>
  <c r="J172" s="1"/>
  <c r="K172" s="1"/>
  <c r="R179"/>
  <c r="M179"/>
  <c r="L179"/>
  <c r="C179" s="1"/>
  <c r="R178"/>
  <c r="Q178"/>
  <c r="P178"/>
  <c r="O178"/>
  <c r="N178"/>
  <c r="M178"/>
  <c r="L178"/>
  <c r="C178"/>
  <c r="R177"/>
  <c r="Q177"/>
  <c r="P177"/>
  <c r="O177"/>
  <c r="N177"/>
  <c r="M177"/>
  <c r="C177" s="1"/>
  <c r="L177"/>
  <c r="C176"/>
  <c r="D175"/>
  <c r="D176" s="1"/>
  <c r="D177" s="1"/>
  <c r="D178" s="1"/>
  <c r="D179" s="1"/>
  <c r="D180" s="1"/>
  <c r="D181" s="1"/>
  <c r="D182" s="1"/>
  <c r="D183" s="1"/>
  <c r="F171"/>
  <c r="G171" s="1"/>
  <c r="H171" s="1"/>
  <c r="I171" s="1"/>
  <c r="J171" s="1"/>
  <c r="K171" s="1"/>
  <c r="L171" s="1"/>
  <c r="M171" s="1"/>
  <c r="N171" s="1"/>
  <c r="O171" s="1"/>
  <c r="P171" s="1"/>
  <c r="Q171" s="1"/>
  <c r="R171" s="1"/>
  <c r="C163"/>
  <c r="C155" s="1"/>
  <c r="C162"/>
  <c r="C161"/>
  <c r="C160"/>
  <c r="D159"/>
  <c r="D160" s="1"/>
  <c r="D161" s="1"/>
  <c r="D162" s="1"/>
  <c r="D163" s="1"/>
  <c r="D164" s="1"/>
  <c r="D165" s="1"/>
  <c r="D166" s="1"/>
  <c r="D167" s="1"/>
  <c r="C159"/>
  <c r="F155"/>
  <c r="G155" s="1"/>
  <c r="H155" s="1"/>
  <c r="I155" s="1"/>
  <c r="J155" s="1"/>
  <c r="K155" s="1"/>
  <c r="L155" s="1"/>
  <c r="M155" s="1"/>
  <c r="N155" s="1"/>
  <c r="O155" s="1"/>
  <c r="P155" s="1"/>
  <c r="Q155" s="1"/>
  <c r="R155" s="1"/>
  <c r="C148"/>
  <c r="H146"/>
  <c r="C146"/>
  <c r="G145"/>
  <c r="C145" s="1"/>
  <c r="F144"/>
  <c r="C144" s="1"/>
  <c r="D144"/>
  <c r="D145" s="1"/>
  <c r="D146" s="1"/>
  <c r="D147" s="1"/>
  <c r="D148" s="1"/>
  <c r="D149" s="1"/>
  <c r="D150" s="1"/>
  <c r="D151" s="1"/>
  <c r="D152" s="1"/>
  <c r="F141"/>
  <c r="G141" s="1"/>
  <c r="H141" s="1"/>
  <c r="I141" s="1"/>
  <c r="J141" s="1"/>
  <c r="K141" s="1"/>
  <c r="L141" s="1"/>
  <c r="M141" s="1"/>
  <c r="N141" s="1"/>
  <c r="O141" s="1"/>
  <c r="P141" s="1"/>
  <c r="Q141" s="1"/>
  <c r="R141" s="1"/>
  <c r="C107"/>
  <c r="C106"/>
  <c r="C105"/>
  <c r="C104"/>
  <c r="C103"/>
  <c r="D103"/>
  <c r="D104" s="1"/>
  <c r="D105" s="1"/>
  <c r="D106" s="1"/>
  <c r="D107" s="1"/>
  <c r="D108" s="1"/>
  <c r="D109" s="1"/>
  <c r="D110" s="1"/>
  <c r="D111" s="1"/>
  <c r="F101"/>
  <c r="G101" s="1"/>
  <c r="H101" s="1"/>
  <c r="I101" s="1"/>
  <c r="J101" s="1"/>
  <c r="K101" s="1"/>
  <c r="L101" s="1"/>
  <c r="M101" s="1"/>
  <c r="N101" s="1"/>
  <c r="O101" s="1"/>
  <c r="P101" s="1"/>
  <c r="Q101" s="1"/>
  <c r="R101" s="1"/>
  <c r="D117"/>
  <c r="D118" s="1"/>
  <c r="D119" s="1"/>
  <c r="D120" s="1"/>
  <c r="D121" s="1"/>
  <c r="D122" s="1"/>
  <c r="D123" s="1"/>
  <c r="D124" s="1"/>
  <c r="D125" s="1"/>
  <c r="F115"/>
  <c r="G115" s="1"/>
  <c r="H115" s="1"/>
  <c r="I115" s="1"/>
  <c r="J115" s="1"/>
  <c r="K115" s="1"/>
  <c r="L115" s="1"/>
  <c r="M115" s="1"/>
  <c r="N115" s="1"/>
  <c r="O115" s="1"/>
  <c r="P115" s="1"/>
  <c r="Q115" s="1"/>
  <c r="R115" s="1"/>
  <c r="D90"/>
  <c r="D91" s="1"/>
  <c r="D92" s="1"/>
  <c r="D93" s="1"/>
  <c r="D94" s="1"/>
  <c r="D95" s="1"/>
  <c r="D96" s="1"/>
  <c r="D97" s="1"/>
  <c r="D98" s="1"/>
  <c r="F88"/>
  <c r="G88" s="1"/>
  <c r="H88" s="1"/>
  <c r="I88" s="1"/>
  <c r="J88" s="1"/>
  <c r="K88" s="1"/>
  <c r="L88" s="1"/>
  <c r="M88" s="1"/>
  <c r="N88" s="1"/>
  <c r="O88" s="1"/>
  <c r="P88" s="1"/>
  <c r="Q88" s="1"/>
  <c r="R88" s="1"/>
  <c r="D45"/>
  <c r="D46" s="1"/>
  <c r="U44"/>
  <c r="F43"/>
  <c r="G43" s="1"/>
  <c r="H43" s="1"/>
  <c r="I43" s="1"/>
  <c r="J43" s="1"/>
  <c r="K43" s="1"/>
  <c r="L43" s="1"/>
  <c r="M43" s="1"/>
  <c r="N43" s="1"/>
  <c r="O43" s="1"/>
  <c r="P43" s="1"/>
  <c r="Q43" s="1"/>
  <c r="R43" s="1"/>
  <c r="E131"/>
  <c r="E130"/>
  <c r="E69"/>
  <c r="E82" s="1"/>
  <c r="X65"/>
  <c r="X64"/>
  <c r="Y65" s="1"/>
  <c r="X63"/>
  <c r="Y64" s="1"/>
  <c r="Z65" s="1"/>
  <c r="X62"/>
  <c r="Y63" s="1"/>
  <c r="Z64" s="1"/>
  <c r="AA65" s="1"/>
  <c r="X61"/>
  <c r="Y62" s="1"/>
  <c r="Z63" s="1"/>
  <c r="AA64" s="1"/>
  <c r="AB65" s="1"/>
  <c r="X60"/>
  <c r="Y61" s="1"/>
  <c r="Z62" s="1"/>
  <c r="AA63" s="1"/>
  <c r="AB64" s="1"/>
  <c r="AC65" s="1"/>
  <c r="X59"/>
  <c r="Y60" s="1"/>
  <c r="Z61" s="1"/>
  <c r="AA62" s="1"/>
  <c r="AB63" s="1"/>
  <c r="AC64" s="1"/>
  <c r="AD65" s="1"/>
  <c r="X58"/>
  <c r="Y59" s="1"/>
  <c r="Z60" s="1"/>
  <c r="AA61" s="1"/>
  <c r="AB62" s="1"/>
  <c r="AC63" s="1"/>
  <c r="AD64" s="1"/>
  <c r="AE65" s="1"/>
  <c r="AK57"/>
  <c r="AJ57"/>
  <c r="AK58" s="1"/>
  <c r="AI57"/>
  <c r="AJ58" s="1"/>
  <c r="AK59" s="1"/>
  <c r="AH57"/>
  <c r="AI58" s="1"/>
  <c r="AJ59" s="1"/>
  <c r="AK60" s="1"/>
  <c r="AG57"/>
  <c r="AH58" s="1"/>
  <c r="AI59" s="1"/>
  <c r="AJ60" s="1"/>
  <c r="AK61" s="1"/>
  <c r="AF57"/>
  <c r="AG58" s="1"/>
  <c r="AH59" s="1"/>
  <c r="AI60" s="1"/>
  <c r="AJ61" s="1"/>
  <c r="AK62" s="1"/>
  <c r="AE57"/>
  <c r="AF58" s="1"/>
  <c r="AG59" s="1"/>
  <c r="AH60" s="1"/>
  <c r="AI61" s="1"/>
  <c r="AJ62" s="1"/>
  <c r="AK63" s="1"/>
  <c r="AD57"/>
  <c r="AE58" s="1"/>
  <c r="AF59" s="1"/>
  <c r="AG60" s="1"/>
  <c r="AH61" s="1"/>
  <c r="AI62" s="1"/>
  <c r="AJ63" s="1"/>
  <c r="AK64" s="1"/>
  <c r="AC57"/>
  <c r="AD58" s="1"/>
  <c r="AE59" s="1"/>
  <c r="AF60" s="1"/>
  <c r="AG61" s="1"/>
  <c r="AH62" s="1"/>
  <c r="AI63" s="1"/>
  <c r="AJ64" s="1"/>
  <c r="AK65" s="1"/>
  <c r="AB57"/>
  <c r="AC58" s="1"/>
  <c r="AD59" s="1"/>
  <c r="AE60" s="1"/>
  <c r="AF61" s="1"/>
  <c r="AG62" s="1"/>
  <c r="AH63" s="1"/>
  <c r="AI64" s="1"/>
  <c r="AJ65" s="1"/>
  <c r="AA57"/>
  <c r="AB58" s="1"/>
  <c r="AC59" s="1"/>
  <c r="AD60" s="1"/>
  <c r="AE61" s="1"/>
  <c r="AF62" s="1"/>
  <c r="AG63" s="1"/>
  <c r="AH64" s="1"/>
  <c r="AI65" s="1"/>
  <c r="Z57"/>
  <c r="AA58" s="1"/>
  <c r="AB59" s="1"/>
  <c r="AC60" s="1"/>
  <c r="AD61" s="1"/>
  <c r="AE62" s="1"/>
  <c r="AF63" s="1"/>
  <c r="AG64" s="1"/>
  <c r="AH65" s="1"/>
  <c r="Y57"/>
  <c r="Z58" s="1"/>
  <c r="AA59" s="1"/>
  <c r="AB60" s="1"/>
  <c r="AC61" s="1"/>
  <c r="AD62" s="1"/>
  <c r="AE63" s="1"/>
  <c r="AF64" s="1"/>
  <c r="AG65" s="1"/>
  <c r="X57"/>
  <c r="Y58" s="1"/>
  <c r="Z59" s="1"/>
  <c r="AA60" s="1"/>
  <c r="AB61" s="1"/>
  <c r="AC62" s="1"/>
  <c r="AD63" s="1"/>
  <c r="AE64" s="1"/>
  <c r="AF65" s="1"/>
  <c r="D57"/>
  <c r="D58" s="1"/>
  <c r="U56"/>
  <c r="F55"/>
  <c r="G55" s="1"/>
  <c r="H55" s="1"/>
  <c r="I55" s="1"/>
  <c r="J55" s="1"/>
  <c r="K55" s="1"/>
  <c r="L55" s="1"/>
  <c r="M55" s="1"/>
  <c r="N55" s="1"/>
  <c r="O55" s="1"/>
  <c r="P55" s="1"/>
  <c r="Q55" s="1"/>
  <c r="R55" s="1"/>
  <c r="C40"/>
  <c r="C53" s="1"/>
  <c r="C39"/>
  <c r="C64" s="1"/>
  <c r="C38"/>
  <c r="C63" s="1"/>
  <c r="C37"/>
  <c r="C50" s="1"/>
  <c r="C36"/>
  <c r="C49" s="1"/>
  <c r="C35"/>
  <c r="C60" s="1"/>
  <c r="R60" s="1"/>
  <c r="C34"/>
  <c r="C59" s="1"/>
  <c r="C33"/>
  <c r="C46" s="1"/>
  <c r="D32"/>
  <c r="U32" s="1"/>
  <c r="C32"/>
  <c r="C57" s="1"/>
  <c r="AK31"/>
  <c r="AJ31"/>
  <c r="AI31"/>
  <c r="AH31"/>
  <c r="AG31"/>
  <c r="AF31"/>
  <c r="AE31"/>
  <c r="AD31"/>
  <c r="AC31"/>
  <c r="AB31"/>
  <c r="AA31"/>
  <c r="Z31"/>
  <c r="Y31"/>
  <c r="X31"/>
  <c r="U31"/>
  <c r="C31"/>
  <c r="F30"/>
  <c r="G30" s="1"/>
  <c r="H30" s="1"/>
  <c r="I30" s="1"/>
  <c r="J30" s="1"/>
  <c r="K30" s="1"/>
  <c r="L30" s="1"/>
  <c r="M30" s="1"/>
  <c r="N30" s="1"/>
  <c r="O30" s="1"/>
  <c r="P30" s="1"/>
  <c r="Q30" s="1"/>
  <c r="R30" s="1"/>
  <c r="X27"/>
  <c r="X40" s="1"/>
  <c r="X26"/>
  <c r="Y27" s="1"/>
  <c r="Y40" s="1"/>
  <c r="X25"/>
  <c r="E25" s="1"/>
  <c r="X24"/>
  <c r="E24" s="1"/>
  <c r="X23"/>
  <c r="E23" s="1"/>
  <c r="X22"/>
  <c r="Y23" s="1"/>
  <c r="X21"/>
  <c r="Y22" s="1"/>
  <c r="Z23" s="1"/>
  <c r="X20"/>
  <c r="Y21" s="1"/>
  <c r="AK19"/>
  <c r="AK32" s="1"/>
  <c r="AJ19"/>
  <c r="AJ32" s="1"/>
  <c r="AI19"/>
  <c r="AI32" s="1"/>
  <c r="AH19"/>
  <c r="AH32" s="1"/>
  <c r="AG19"/>
  <c r="AG32" s="1"/>
  <c r="AF19"/>
  <c r="AF32" s="1"/>
  <c r="AE19"/>
  <c r="AE32" s="1"/>
  <c r="AD19"/>
  <c r="AD32" s="1"/>
  <c r="AC19"/>
  <c r="AC32" s="1"/>
  <c r="AB19"/>
  <c r="AB32" s="1"/>
  <c r="AA19"/>
  <c r="AA32" s="1"/>
  <c r="Z19"/>
  <c r="Z32" s="1"/>
  <c r="Y19"/>
  <c r="Y32" s="1"/>
  <c r="X19"/>
  <c r="X32" s="1"/>
  <c r="L19"/>
  <c r="D19"/>
  <c r="U19" s="1"/>
  <c r="U18"/>
  <c r="R18"/>
  <c r="Q18"/>
  <c r="P18"/>
  <c r="O18"/>
  <c r="N18"/>
  <c r="M18"/>
  <c r="L18"/>
  <c r="K18"/>
  <c r="J18"/>
  <c r="I18"/>
  <c r="H18"/>
  <c r="G18"/>
  <c r="F18"/>
  <c r="E18"/>
  <c r="F17"/>
  <c r="F69" s="1"/>
  <c r="E78" i="2"/>
  <c r="E92" s="1"/>
  <c r="R97"/>
  <c r="Q97"/>
  <c r="P97"/>
  <c r="O97"/>
  <c r="N97"/>
  <c r="M97"/>
  <c r="L97"/>
  <c r="K97"/>
  <c r="J97"/>
  <c r="I97"/>
  <c r="H97"/>
  <c r="G97"/>
  <c r="F97"/>
  <c r="E97"/>
  <c r="E93"/>
  <c r="X55"/>
  <c r="X54"/>
  <c r="Y55" s="1"/>
  <c r="X53"/>
  <c r="Y54" s="1"/>
  <c r="Z55" s="1"/>
  <c r="X52"/>
  <c r="Y53" s="1"/>
  <c r="Z54" s="1"/>
  <c r="AA55" s="1"/>
  <c r="X51"/>
  <c r="Y52" s="1"/>
  <c r="Z53" s="1"/>
  <c r="AA54" s="1"/>
  <c r="AB55" s="1"/>
  <c r="X50"/>
  <c r="Y51" s="1"/>
  <c r="Z52" s="1"/>
  <c r="AA53" s="1"/>
  <c r="AB54" s="1"/>
  <c r="AC55" s="1"/>
  <c r="X49"/>
  <c r="Y50" s="1"/>
  <c r="Z51" s="1"/>
  <c r="AA52" s="1"/>
  <c r="AB53" s="1"/>
  <c r="AC54" s="1"/>
  <c r="AD55" s="1"/>
  <c r="X48"/>
  <c r="Y49" s="1"/>
  <c r="Z50" s="1"/>
  <c r="AA51" s="1"/>
  <c r="AB52" s="1"/>
  <c r="AC53" s="1"/>
  <c r="AD54" s="1"/>
  <c r="AE55" s="1"/>
  <c r="AK47"/>
  <c r="AJ47"/>
  <c r="AK48" s="1"/>
  <c r="AI47"/>
  <c r="AJ48" s="1"/>
  <c r="AK49" s="1"/>
  <c r="AH47"/>
  <c r="AI48" s="1"/>
  <c r="AJ49" s="1"/>
  <c r="AK50" s="1"/>
  <c r="AG47"/>
  <c r="AH48" s="1"/>
  <c r="AI49" s="1"/>
  <c r="AJ50" s="1"/>
  <c r="AK51" s="1"/>
  <c r="AF47"/>
  <c r="AG48" s="1"/>
  <c r="AH49" s="1"/>
  <c r="AI50" s="1"/>
  <c r="AJ51" s="1"/>
  <c r="AK52" s="1"/>
  <c r="AE47"/>
  <c r="AF48" s="1"/>
  <c r="AG49" s="1"/>
  <c r="AH50" s="1"/>
  <c r="AI51" s="1"/>
  <c r="AJ52" s="1"/>
  <c r="AK53" s="1"/>
  <c r="AD47"/>
  <c r="AE48" s="1"/>
  <c r="AF49" s="1"/>
  <c r="AG50" s="1"/>
  <c r="AH51" s="1"/>
  <c r="AI52" s="1"/>
  <c r="AJ53" s="1"/>
  <c r="AK54" s="1"/>
  <c r="AC47"/>
  <c r="AD48" s="1"/>
  <c r="AE49" s="1"/>
  <c r="AF50" s="1"/>
  <c r="AG51" s="1"/>
  <c r="AH52" s="1"/>
  <c r="AI53" s="1"/>
  <c r="AJ54" s="1"/>
  <c r="AK55" s="1"/>
  <c r="AB47"/>
  <c r="AC48" s="1"/>
  <c r="AD49" s="1"/>
  <c r="AE50" s="1"/>
  <c r="AF51" s="1"/>
  <c r="AG52" s="1"/>
  <c r="AH53" s="1"/>
  <c r="AI54" s="1"/>
  <c r="AJ55" s="1"/>
  <c r="AA47"/>
  <c r="AB48" s="1"/>
  <c r="AC49" s="1"/>
  <c r="AD50" s="1"/>
  <c r="AE51" s="1"/>
  <c r="AF52" s="1"/>
  <c r="AG53" s="1"/>
  <c r="AH54" s="1"/>
  <c r="AI55" s="1"/>
  <c r="Z47"/>
  <c r="AA48" s="1"/>
  <c r="AB49" s="1"/>
  <c r="AC50" s="1"/>
  <c r="AD51" s="1"/>
  <c r="AE52" s="1"/>
  <c r="AF53" s="1"/>
  <c r="AG54" s="1"/>
  <c r="AH55" s="1"/>
  <c r="Y47"/>
  <c r="Z48" s="1"/>
  <c r="AA49" s="1"/>
  <c r="AB50" s="1"/>
  <c r="AC51" s="1"/>
  <c r="AD52" s="1"/>
  <c r="AE53" s="1"/>
  <c r="AF54" s="1"/>
  <c r="AG55" s="1"/>
  <c r="X47"/>
  <c r="Y48" s="1"/>
  <c r="Z49" s="1"/>
  <c r="AA50" s="1"/>
  <c r="AB51" s="1"/>
  <c r="AC52" s="1"/>
  <c r="AD53" s="1"/>
  <c r="AE54" s="1"/>
  <c r="AF55" s="1"/>
  <c r="C40"/>
  <c r="C39"/>
  <c r="C38"/>
  <c r="C53" s="1"/>
  <c r="C37"/>
  <c r="C52" s="1"/>
  <c r="C36"/>
  <c r="C35"/>
  <c r="C34"/>
  <c r="C49" s="1"/>
  <c r="C33"/>
  <c r="C48" s="1"/>
  <c r="C32"/>
  <c r="C31"/>
  <c r="AK31"/>
  <c r="AJ31"/>
  <c r="AI31"/>
  <c r="AH31"/>
  <c r="AG31"/>
  <c r="AF31"/>
  <c r="AE31"/>
  <c r="AD31"/>
  <c r="AC31"/>
  <c r="AB31"/>
  <c r="AA31"/>
  <c r="Z31"/>
  <c r="Y31"/>
  <c r="X31"/>
  <c r="R18"/>
  <c r="Q18"/>
  <c r="P18"/>
  <c r="O18"/>
  <c r="N18"/>
  <c r="M18"/>
  <c r="L18"/>
  <c r="K18"/>
  <c r="J18"/>
  <c r="I18"/>
  <c r="H18"/>
  <c r="G18"/>
  <c r="F18"/>
  <c r="E18"/>
  <c r="X27"/>
  <c r="E27" s="1"/>
  <c r="X26"/>
  <c r="Y27" s="1"/>
  <c r="Y40" s="1"/>
  <c r="X25"/>
  <c r="Y26" s="1"/>
  <c r="Z27" s="1"/>
  <c r="Z40" s="1"/>
  <c r="G40" s="1"/>
  <c r="X24"/>
  <c r="Y25" s="1"/>
  <c r="Z26" s="1"/>
  <c r="AA27" s="1"/>
  <c r="AA40" s="1"/>
  <c r="X23"/>
  <c r="Y24" s="1"/>
  <c r="Z25" s="1"/>
  <c r="AA26" s="1"/>
  <c r="AB27" s="1"/>
  <c r="AB40" s="1"/>
  <c r="X22"/>
  <c r="Y23" s="1"/>
  <c r="Z24" s="1"/>
  <c r="AA25" s="1"/>
  <c r="AB26" s="1"/>
  <c r="AC27" s="1"/>
  <c r="AC40" s="1"/>
  <c r="X21"/>
  <c r="Y22" s="1"/>
  <c r="Z23" s="1"/>
  <c r="AA24" s="1"/>
  <c r="AB25" s="1"/>
  <c r="AC26" s="1"/>
  <c r="AD27" s="1"/>
  <c r="AD40" s="1"/>
  <c r="K40" s="1"/>
  <c r="X20"/>
  <c r="Y21" s="1"/>
  <c r="Z22" s="1"/>
  <c r="AA23" s="1"/>
  <c r="AB24" s="1"/>
  <c r="AC25" s="1"/>
  <c r="AD26" s="1"/>
  <c r="AE27" s="1"/>
  <c r="AE40" s="1"/>
  <c r="AK19"/>
  <c r="AK32" s="1"/>
  <c r="AJ19"/>
  <c r="AK20" s="1"/>
  <c r="AK33" s="1"/>
  <c r="AI19"/>
  <c r="AJ20" s="1"/>
  <c r="AK21" s="1"/>
  <c r="AK34" s="1"/>
  <c r="AH19"/>
  <c r="AI20" s="1"/>
  <c r="AJ21" s="1"/>
  <c r="AK22" s="1"/>
  <c r="AK35" s="1"/>
  <c r="AG19"/>
  <c r="AH20" s="1"/>
  <c r="AI21" s="1"/>
  <c r="AJ22" s="1"/>
  <c r="AK23" s="1"/>
  <c r="AK36" s="1"/>
  <c r="AF19"/>
  <c r="AG20" s="1"/>
  <c r="AH21" s="1"/>
  <c r="AI22" s="1"/>
  <c r="AJ23" s="1"/>
  <c r="AK24" s="1"/>
  <c r="AK37" s="1"/>
  <c r="AE19"/>
  <c r="AF20" s="1"/>
  <c r="AG21" s="1"/>
  <c r="AH22" s="1"/>
  <c r="AI23" s="1"/>
  <c r="AJ24" s="1"/>
  <c r="AK25" s="1"/>
  <c r="AK38" s="1"/>
  <c r="AD19"/>
  <c r="AE20" s="1"/>
  <c r="AF21" s="1"/>
  <c r="AG22" s="1"/>
  <c r="AH23" s="1"/>
  <c r="AI24" s="1"/>
  <c r="AJ25" s="1"/>
  <c r="AK26" s="1"/>
  <c r="AK39" s="1"/>
  <c r="AC19"/>
  <c r="AD20" s="1"/>
  <c r="AE21" s="1"/>
  <c r="AF22" s="1"/>
  <c r="AG23" s="1"/>
  <c r="AH24" s="1"/>
  <c r="AI25" s="1"/>
  <c r="AJ26" s="1"/>
  <c r="AK27" s="1"/>
  <c r="AK40" s="1"/>
  <c r="AB19"/>
  <c r="AC20" s="1"/>
  <c r="AD21" s="1"/>
  <c r="AE22" s="1"/>
  <c r="AF23" s="1"/>
  <c r="AG24" s="1"/>
  <c r="AH25" s="1"/>
  <c r="AI26" s="1"/>
  <c r="AJ27" s="1"/>
  <c r="AJ40" s="1"/>
  <c r="AA19"/>
  <c r="AB20" s="1"/>
  <c r="AC21" s="1"/>
  <c r="AD22" s="1"/>
  <c r="AE23" s="1"/>
  <c r="AF24" s="1"/>
  <c r="AG25" s="1"/>
  <c r="AH26" s="1"/>
  <c r="AI27" s="1"/>
  <c r="AI40" s="1"/>
  <c r="Z19"/>
  <c r="AA20" s="1"/>
  <c r="AB21" s="1"/>
  <c r="AC22" s="1"/>
  <c r="AD23" s="1"/>
  <c r="AE24" s="1"/>
  <c r="AF25" s="1"/>
  <c r="AG26" s="1"/>
  <c r="AH27" s="1"/>
  <c r="AH40" s="1"/>
  <c r="X19"/>
  <c r="Y20" s="1"/>
  <c r="Z21" s="1"/>
  <c r="AA22" s="1"/>
  <c r="AB23" s="1"/>
  <c r="AC24" s="1"/>
  <c r="AD25" s="1"/>
  <c r="AE26" s="1"/>
  <c r="AF27" s="1"/>
  <c r="M27" s="1"/>
  <c r="Y19"/>
  <c r="Z20" s="1"/>
  <c r="AA21" s="1"/>
  <c r="AB22" s="1"/>
  <c r="AC23" s="1"/>
  <c r="AD24" s="1"/>
  <c r="AE25" s="1"/>
  <c r="AF26" s="1"/>
  <c r="AG27" s="1"/>
  <c r="AG40" s="1"/>
  <c r="F30"/>
  <c r="G30" s="1"/>
  <c r="H30" s="1"/>
  <c r="I30" s="1"/>
  <c r="J30" s="1"/>
  <c r="K30" s="1"/>
  <c r="L30" s="1"/>
  <c r="M30" s="1"/>
  <c r="N30" s="1"/>
  <c r="O30" s="1"/>
  <c r="P30" s="1"/>
  <c r="Q30" s="1"/>
  <c r="R30" s="1"/>
  <c r="U31"/>
  <c r="D32"/>
  <c r="U32" s="1"/>
  <c r="D47"/>
  <c r="U47" s="1"/>
  <c r="U46"/>
  <c r="F45"/>
  <c r="G45" s="1"/>
  <c r="H45" s="1"/>
  <c r="I45" s="1"/>
  <c r="J45" s="1"/>
  <c r="K45" s="1"/>
  <c r="L45" s="1"/>
  <c r="M45" s="1"/>
  <c r="N45" s="1"/>
  <c r="O45" s="1"/>
  <c r="P45" s="1"/>
  <c r="Q45" s="1"/>
  <c r="R45" s="1"/>
  <c r="E59"/>
  <c r="E83" s="1"/>
  <c r="U18"/>
  <c r="D19"/>
  <c r="D20" s="1"/>
  <c r="D21" s="1"/>
  <c r="D22" s="1"/>
  <c r="D23" s="1"/>
  <c r="D24" s="1"/>
  <c r="D25" s="1"/>
  <c r="D26" s="1"/>
  <c r="D27" s="1"/>
  <c r="U27" s="1"/>
  <c r="F17"/>
  <c r="G17" s="1"/>
  <c r="H17" s="1"/>
  <c r="I17" s="1"/>
  <c r="J17" s="1"/>
  <c r="K17" s="1"/>
  <c r="L17" s="1"/>
  <c r="M17" s="1"/>
  <c r="N17" s="1"/>
  <c r="N59" s="1"/>
  <c r="N83" s="1"/>
  <c r="F44" i="1"/>
  <c r="G44"/>
  <c r="H44"/>
  <c r="I44"/>
  <c r="J44"/>
  <c r="K44"/>
  <c r="L44"/>
  <c r="M44"/>
  <c r="N44"/>
  <c r="O44"/>
  <c r="F30"/>
  <c r="G30"/>
  <c r="H30"/>
  <c r="I30"/>
  <c r="J30"/>
  <c r="K30"/>
  <c r="L30"/>
  <c r="M30"/>
  <c r="N30"/>
  <c r="O30"/>
  <c r="H16"/>
  <c r="I16" s="1"/>
  <c r="J16" s="1"/>
  <c r="K16" s="1"/>
  <c r="L16" s="1"/>
  <c r="M16" s="1"/>
  <c r="N16" s="1"/>
  <c r="O16" s="1"/>
  <c r="G16"/>
  <c r="O40"/>
  <c r="O54" s="1"/>
  <c r="N40"/>
  <c r="N54" s="1"/>
  <c r="M40"/>
  <c r="M54" s="1"/>
  <c r="L40"/>
  <c r="L54" s="1"/>
  <c r="K40"/>
  <c r="K54" s="1"/>
  <c r="J40"/>
  <c r="J54" s="1"/>
  <c r="I40"/>
  <c r="I54" s="1"/>
  <c r="H40"/>
  <c r="H54" s="1"/>
  <c r="G40"/>
  <c r="G54" s="1"/>
  <c r="F40"/>
  <c r="F54" s="1"/>
  <c r="O39"/>
  <c r="O53" s="1"/>
  <c r="N39"/>
  <c r="N53" s="1"/>
  <c r="M39"/>
  <c r="M53" s="1"/>
  <c r="L39"/>
  <c r="L53" s="1"/>
  <c r="K39"/>
  <c r="K53" s="1"/>
  <c r="J39"/>
  <c r="J53" s="1"/>
  <c r="I39"/>
  <c r="I53" s="1"/>
  <c r="H39"/>
  <c r="H53" s="1"/>
  <c r="G39"/>
  <c r="G53" s="1"/>
  <c r="F39"/>
  <c r="F53" s="1"/>
  <c r="O38"/>
  <c r="O52" s="1"/>
  <c r="N38"/>
  <c r="N52" s="1"/>
  <c r="M38"/>
  <c r="M52" s="1"/>
  <c r="L38"/>
  <c r="L52" s="1"/>
  <c r="K38"/>
  <c r="K52" s="1"/>
  <c r="J38"/>
  <c r="J52" s="1"/>
  <c r="I38"/>
  <c r="I52" s="1"/>
  <c r="H38"/>
  <c r="H52" s="1"/>
  <c r="G38"/>
  <c r="G52" s="1"/>
  <c r="F38"/>
  <c r="F52" s="1"/>
  <c r="O37"/>
  <c r="O51" s="1"/>
  <c r="N37"/>
  <c r="N51" s="1"/>
  <c r="M37"/>
  <c r="M51" s="1"/>
  <c r="L37"/>
  <c r="L51" s="1"/>
  <c r="K37"/>
  <c r="K51" s="1"/>
  <c r="J37"/>
  <c r="J51" s="1"/>
  <c r="I37"/>
  <c r="I51" s="1"/>
  <c r="H37"/>
  <c r="H51" s="1"/>
  <c r="G37"/>
  <c r="G51" s="1"/>
  <c r="F37"/>
  <c r="F51" s="1"/>
  <c r="O36"/>
  <c r="O50" s="1"/>
  <c r="N36"/>
  <c r="N50" s="1"/>
  <c r="M36"/>
  <c r="M50" s="1"/>
  <c r="L36"/>
  <c r="L50" s="1"/>
  <c r="K36"/>
  <c r="K50" s="1"/>
  <c r="J36"/>
  <c r="J50" s="1"/>
  <c r="I36"/>
  <c r="I50" s="1"/>
  <c r="H36"/>
  <c r="H50" s="1"/>
  <c r="G36"/>
  <c r="G50" s="1"/>
  <c r="F36"/>
  <c r="F50" s="1"/>
  <c r="O35"/>
  <c r="O49" s="1"/>
  <c r="N35"/>
  <c r="N49" s="1"/>
  <c r="M35"/>
  <c r="M49" s="1"/>
  <c r="L35"/>
  <c r="L49" s="1"/>
  <c r="K35"/>
  <c r="K49" s="1"/>
  <c r="J35"/>
  <c r="J49" s="1"/>
  <c r="I35"/>
  <c r="I49" s="1"/>
  <c r="H35"/>
  <c r="H49" s="1"/>
  <c r="G35"/>
  <c r="G49" s="1"/>
  <c r="F35"/>
  <c r="F49" s="1"/>
  <c r="O34"/>
  <c r="O48" s="1"/>
  <c r="N34"/>
  <c r="N48" s="1"/>
  <c r="M34"/>
  <c r="M48" s="1"/>
  <c r="L34"/>
  <c r="L48" s="1"/>
  <c r="K34"/>
  <c r="K48" s="1"/>
  <c r="J34"/>
  <c r="J48" s="1"/>
  <c r="I34"/>
  <c r="I48" s="1"/>
  <c r="H34"/>
  <c r="H48" s="1"/>
  <c r="G34"/>
  <c r="G48" s="1"/>
  <c r="F34"/>
  <c r="F48" s="1"/>
  <c r="O33"/>
  <c r="O47" s="1"/>
  <c r="N33"/>
  <c r="N47" s="1"/>
  <c r="M33"/>
  <c r="M47" s="1"/>
  <c r="L33"/>
  <c r="L47" s="1"/>
  <c r="K33"/>
  <c r="K47" s="1"/>
  <c r="J33"/>
  <c r="J47" s="1"/>
  <c r="I33"/>
  <c r="I47" s="1"/>
  <c r="H33"/>
  <c r="H47" s="1"/>
  <c r="G33"/>
  <c r="G47" s="1"/>
  <c r="F33"/>
  <c r="F47" s="1"/>
  <c r="O32"/>
  <c r="O46" s="1"/>
  <c r="N32"/>
  <c r="N46" s="1"/>
  <c r="M32"/>
  <c r="M46" s="1"/>
  <c r="L32"/>
  <c r="L46" s="1"/>
  <c r="K32"/>
  <c r="K46" s="1"/>
  <c r="J32"/>
  <c r="J46" s="1"/>
  <c r="I32"/>
  <c r="I46" s="1"/>
  <c r="H32"/>
  <c r="H46" s="1"/>
  <c r="G32"/>
  <c r="G46" s="1"/>
  <c r="F32"/>
  <c r="F46" s="1"/>
  <c r="O31"/>
  <c r="O45" s="1"/>
  <c r="N31"/>
  <c r="N45" s="1"/>
  <c r="M31"/>
  <c r="M45" s="1"/>
  <c r="L31"/>
  <c r="L45" s="1"/>
  <c r="K31"/>
  <c r="K45" s="1"/>
  <c r="J31"/>
  <c r="J45" s="1"/>
  <c r="I31"/>
  <c r="I45" s="1"/>
  <c r="H31"/>
  <c r="H45" s="1"/>
  <c r="G31"/>
  <c r="G45" s="1"/>
  <c r="F31"/>
  <c r="F45" s="1"/>
  <c r="H19" i="3" l="1"/>
  <c r="K32"/>
  <c r="E27"/>
  <c r="U57"/>
  <c r="P31"/>
  <c r="D33"/>
  <c r="U33" s="1"/>
  <c r="G19"/>
  <c r="M19"/>
  <c r="M117" s="1"/>
  <c r="AA20"/>
  <c r="AB21" s="1"/>
  <c r="Q59"/>
  <c r="C45"/>
  <c r="X33"/>
  <c r="E33" s="1"/>
  <c r="K19"/>
  <c r="L117" s="1"/>
  <c r="C141"/>
  <c r="G17"/>
  <c r="G69" s="1"/>
  <c r="G135" s="1"/>
  <c r="I19"/>
  <c r="O19"/>
  <c r="AE20"/>
  <c r="AE33" s="1"/>
  <c r="L33" s="1"/>
  <c r="E31"/>
  <c r="K31"/>
  <c r="R31"/>
  <c r="O31"/>
  <c r="C47"/>
  <c r="C51"/>
  <c r="I31"/>
  <c r="J31"/>
  <c r="C44"/>
  <c r="G31"/>
  <c r="N31"/>
  <c r="Q31"/>
  <c r="Q19"/>
  <c r="E21"/>
  <c r="C56"/>
  <c r="H56" s="1"/>
  <c r="H44" s="1"/>
  <c r="E19"/>
  <c r="P19"/>
  <c r="P117" s="1"/>
  <c r="E20"/>
  <c r="AI20"/>
  <c r="AI33" s="1"/>
  <c r="P33" s="1"/>
  <c r="F31"/>
  <c r="M31"/>
  <c r="C48"/>
  <c r="C52"/>
  <c r="C101"/>
  <c r="U46"/>
  <c r="D47"/>
  <c r="U45"/>
  <c r="Y36"/>
  <c r="F23"/>
  <c r="Z24"/>
  <c r="P57"/>
  <c r="L57"/>
  <c r="L45" s="1"/>
  <c r="H57"/>
  <c r="H45" s="1"/>
  <c r="Q57"/>
  <c r="M57"/>
  <c r="I57"/>
  <c r="E57"/>
  <c r="R57"/>
  <c r="N57"/>
  <c r="J57"/>
  <c r="F57"/>
  <c r="G57"/>
  <c r="G45" s="1"/>
  <c r="K57"/>
  <c r="O57"/>
  <c r="AC22"/>
  <c r="AB34"/>
  <c r="I34" s="1"/>
  <c r="I21"/>
  <c r="G23"/>
  <c r="Z36"/>
  <c r="G36" s="1"/>
  <c r="AA24"/>
  <c r="Z22"/>
  <c r="Y34"/>
  <c r="F34" s="1"/>
  <c r="F21"/>
  <c r="Y26"/>
  <c r="X38"/>
  <c r="E38" s="1"/>
  <c r="X36"/>
  <c r="Y24"/>
  <c r="X39"/>
  <c r="E39" s="1"/>
  <c r="E26"/>
  <c r="D59"/>
  <c r="U58"/>
  <c r="AC20"/>
  <c r="AG20"/>
  <c r="AF21"/>
  <c r="F19"/>
  <c r="J19"/>
  <c r="N19"/>
  <c r="R19"/>
  <c r="D20"/>
  <c r="H20"/>
  <c r="AB20"/>
  <c r="AF20"/>
  <c r="AJ20"/>
  <c r="F27"/>
  <c r="F32"/>
  <c r="N32"/>
  <c r="AA33"/>
  <c r="H33" s="1"/>
  <c r="Y35"/>
  <c r="F35" s="1"/>
  <c r="F36"/>
  <c r="E59"/>
  <c r="O60"/>
  <c r="K60"/>
  <c r="G60"/>
  <c r="P60"/>
  <c r="L60"/>
  <c r="H60"/>
  <c r="Q60"/>
  <c r="M60"/>
  <c r="I60"/>
  <c r="E60"/>
  <c r="E36"/>
  <c r="O64"/>
  <c r="K64"/>
  <c r="G64"/>
  <c r="P64"/>
  <c r="L64"/>
  <c r="H64"/>
  <c r="Q64"/>
  <c r="M64"/>
  <c r="I64"/>
  <c r="E64"/>
  <c r="R64"/>
  <c r="N64"/>
  <c r="J64"/>
  <c r="F64"/>
  <c r="E40"/>
  <c r="F40"/>
  <c r="C65"/>
  <c r="I56"/>
  <c r="I44" s="1"/>
  <c r="E56"/>
  <c r="E44" s="1"/>
  <c r="R56"/>
  <c r="R44" s="1"/>
  <c r="F56"/>
  <c r="F44" s="1"/>
  <c r="O56"/>
  <c r="O44" s="1"/>
  <c r="G56"/>
  <c r="G44" s="1"/>
  <c r="F22"/>
  <c r="X34"/>
  <c r="E34" s="1"/>
  <c r="X37"/>
  <c r="E37" s="1"/>
  <c r="N60"/>
  <c r="F82"/>
  <c r="F135"/>
  <c r="X35"/>
  <c r="E35" s="1"/>
  <c r="E22"/>
  <c r="P32"/>
  <c r="L32"/>
  <c r="H32"/>
  <c r="Q32"/>
  <c r="M32"/>
  <c r="I32"/>
  <c r="E32"/>
  <c r="C58"/>
  <c r="R59"/>
  <c r="N59"/>
  <c r="J59"/>
  <c r="F59"/>
  <c r="F47" s="1"/>
  <c r="O59"/>
  <c r="K59"/>
  <c r="G59"/>
  <c r="P59"/>
  <c r="L59"/>
  <c r="H59"/>
  <c r="C62"/>
  <c r="R63"/>
  <c r="N63"/>
  <c r="J63"/>
  <c r="F63"/>
  <c r="O63"/>
  <c r="K63"/>
  <c r="G63"/>
  <c r="P63"/>
  <c r="L63"/>
  <c r="H63"/>
  <c r="Q63"/>
  <c r="M63"/>
  <c r="I63"/>
  <c r="E63"/>
  <c r="E51" s="1"/>
  <c r="Z20"/>
  <c r="AD20"/>
  <c r="AH20"/>
  <c r="Y25"/>
  <c r="J32"/>
  <c r="R32"/>
  <c r="P56"/>
  <c r="P44" s="1"/>
  <c r="M59"/>
  <c r="J60"/>
  <c r="Y20"/>
  <c r="AK20"/>
  <c r="G32"/>
  <c r="O32"/>
  <c r="L56"/>
  <c r="L44" s="1"/>
  <c r="I59"/>
  <c r="F60"/>
  <c r="C61"/>
  <c r="E135"/>
  <c r="H31"/>
  <c r="L31"/>
  <c r="O100" i="2"/>
  <c r="K100"/>
  <c r="G100"/>
  <c r="P99"/>
  <c r="L99"/>
  <c r="H99"/>
  <c r="Q98"/>
  <c r="M98"/>
  <c r="I98"/>
  <c r="E100"/>
  <c r="P100"/>
  <c r="L100"/>
  <c r="H100"/>
  <c r="Q99"/>
  <c r="M99"/>
  <c r="I99"/>
  <c r="R98"/>
  <c r="N98"/>
  <c r="J98"/>
  <c r="F98"/>
  <c r="Q100"/>
  <c r="M100"/>
  <c r="I100"/>
  <c r="R99"/>
  <c r="N99"/>
  <c r="J99"/>
  <c r="F99"/>
  <c r="O98"/>
  <c r="K98"/>
  <c r="G98"/>
  <c r="E98"/>
  <c r="R100"/>
  <c r="N100"/>
  <c r="J100"/>
  <c r="F100"/>
  <c r="O99"/>
  <c r="K99"/>
  <c r="G99"/>
  <c r="P98"/>
  <c r="L98"/>
  <c r="H98"/>
  <c r="E99"/>
  <c r="I31"/>
  <c r="Q31"/>
  <c r="G26"/>
  <c r="M21"/>
  <c r="G22"/>
  <c r="AD39"/>
  <c r="K39" s="1"/>
  <c r="O53"/>
  <c r="AJ38"/>
  <c r="Q38" s="1"/>
  <c r="AJ34"/>
  <c r="Q34" s="1"/>
  <c r="M25"/>
  <c r="AB34"/>
  <c r="K20"/>
  <c r="O22"/>
  <c r="E25"/>
  <c r="I27"/>
  <c r="X32"/>
  <c r="AD35"/>
  <c r="K35" s="1"/>
  <c r="AH37"/>
  <c r="O37" s="1"/>
  <c r="X40"/>
  <c r="E40" s="1"/>
  <c r="D33"/>
  <c r="U33" s="1"/>
  <c r="E19"/>
  <c r="I21"/>
  <c r="K22"/>
  <c r="O24"/>
  <c r="Q25"/>
  <c r="X34"/>
  <c r="E34" s="1"/>
  <c r="Z35"/>
  <c r="G35" s="1"/>
  <c r="AB36"/>
  <c r="I36" s="1"/>
  <c r="AF38"/>
  <c r="M38" s="1"/>
  <c r="AH39"/>
  <c r="O39" s="1"/>
  <c r="P31"/>
  <c r="M31"/>
  <c r="E21"/>
  <c r="I23"/>
  <c r="O26"/>
  <c r="AH33"/>
  <c r="O33" s="1"/>
  <c r="X36"/>
  <c r="E36" s="1"/>
  <c r="AB38"/>
  <c r="I38" s="1"/>
  <c r="AF40"/>
  <c r="M40" s="1"/>
  <c r="O40"/>
  <c r="O20"/>
  <c r="Q21"/>
  <c r="E23"/>
  <c r="I25"/>
  <c r="K26"/>
  <c r="AD33"/>
  <c r="K33" s="1"/>
  <c r="AF34"/>
  <c r="M34" s="1"/>
  <c r="AH35"/>
  <c r="O35" s="1"/>
  <c r="X38"/>
  <c r="E38" s="1"/>
  <c r="Z39"/>
  <c r="G39" s="1"/>
  <c r="E31"/>
  <c r="R32"/>
  <c r="R36"/>
  <c r="R40"/>
  <c r="O49"/>
  <c r="Q48"/>
  <c r="M48"/>
  <c r="I48"/>
  <c r="E48"/>
  <c r="N48"/>
  <c r="F48"/>
  <c r="O48"/>
  <c r="K48"/>
  <c r="G48"/>
  <c r="P48"/>
  <c r="L48"/>
  <c r="H48"/>
  <c r="R48"/>
  <c r="J48"/>
  <c r="Q52"/>
  <c r="M52"/>
  <c r="I52"/>
  <c r="E52"/>
  <c r="R52"/>
  <c r="F52"/>
  <c r="O52"/>
  <c r="K52"/>
  <c r="G52"/>
  <c r="P52"/>
  <c r="L52"/>
  <c r="H52"/>
  <c r="N52"/>
  <c r="J52"/>
  <c r="R34"/>
  <c r="R38"/>
  <c r="I19"/>
  <c r="G20"/>
  <c r="G24"/>
  <c r="Q27"/>
  <c r="AF32"/>
  <c r="M32" s="1"/>
  <c r="Z33"/>
  <c r="G33" s="1"/>
  <c r="AF36"/>
  <c r="Z37"/>
  <c r="G37" s="1"/>
  <c r="L49"/>
  <c r="H53"/>
  <c r="L53"/>
  <c r="P53"/>
  <c r="G19"/>
  <c r="K19"/>
  <c r="O19"/>
  <c r="E20"/>
  <c r="I20"/>
  <c r="M20"/>
  <c r="Q20"/>
  <c r="G21"/>
  <c r="K21"/>
  <c r="O21"/>
  <c r="E22"/>
  <c r="I22"/>
  <c r="M22"/>
  <c r="Q22"/>
  <c r="G23"/>
  <c r="K23"/>
  <c r="O23"/>
  <c r="E24"/>
  <c r="I24"/>
  <c r="M24"/>
  <c r="Q24"/>
  <c r="G25"/>
  <c r="K25"/>
  <c r="O25"/>
  <c r="E26"/>
  <c r="I26"/>
  <c r="M26"/>
  <c r="Q26"/>
  <c r="G27"/>
  <c r="K27"/>
  <c r="O27"/>
  <c r="Z32"/>
  <c r="G32" s="1"/>
  <c r="AD32"/>
  <c r="K32" s="1"/>
  <c r="AH32"/>
  <c r="O32" s="1"/>
  <c r="X33"/>
  <c r="E33" s="1"/>
  <c r="AB33"/>
  <c r="I33" s="1"/>
  <c r="AF33"/>
  <c r="M33" s="1"/>
  <c r="AJ33"/>
  <c r="Q33" s="1"/>
  <c r="Z34"/>
  <c r="G34" s="1"/>
  <c r="AD34"/>
  <c r="K34" s="1"/>
  <c r="AH34"/>
  <c r="O34" s="1"/>
  <c r="X35"/>
  <c r="E35" s="1"/>
  <c r="AB35"/>
  <c r="I35" s="1"/>
  <c r="AF35"/>
  <c r="M35" s="1"/>
  <c r="AJ35"/>
  <c r="Q35" s="1"/>
  <c r="Z36"/>
  <c r="G36" s="1"/>
  <c r="AD36"/>
  <c r="K36" s="1"/>
  <c r="AH36"/>
  <c r="O36" s="1"/>
  <c r="X37"/>
  <c r="E37" s="1"/>
  <c r="AB37"/>
  <c r="I37" s="1"/>
  <c r="AF37"/>
  <c r="M37" s="1"/>
  <c r="AJ37"/>
  <c r="Q37" s="1"/>
  <c r="Z38"/>
  <c r="G38" s="1"/>
  <c r="AD38"/>
  <c r="K38" s="1"/>
  <c r="AH38"/>
  <c r="O38" s="1"/>
  <c r="X39"/>
  <c r="E39" s="1"/>
  <c r="AB39"/>
  <c r="I39" s="1"/>
  <c r="AF39"/>
  <c r="M39" s="1"/>
  <c r="AJ39"/>
  <c r="Q39" s="1"/>
  <c r="G31"/>
  <c r="K31"/>
  <c r="O31"/>
  <c r="E32"/>
  <c r="I34"/>
  <c r="M36"/>
  <c r="I40"/>
  <c r="Q40"/>
  <c r="C47"/>
  <c r="C51"/>
  <c r="C55"/>
  <c r="F49"/>
  <c r="J49"/>
  <c r="N49"/>
  <c r="R49"/>
  <c r="F53"/>
  <c r="J53"/>
  <c r="N53"/>
  <c r="R53"/>
  <c r="M19"/>
  <c r="M23"/>
  <c r="K24"/>
  <c r="AB32"/>
  <c r="I32" s="1"/>
  <c r="F19"/>
  <c r="J19"/>
  <c r="N19"/>
  <c r="R19"/>
  <c r="H20"/>
  <c r="L20"/>
  <c r="P20"/>
  <c r="F21"/>
  <c r="J21"/>
  <c r="N21"/>
  <c r="R21"/>
  <c r="H22"/>
  <c r="L22"/>
  <c r="P22"/>
  <c r="F23"/>
  <c r="J23"/>
  <c r="N23"/>
  <c r="R23"/>
  <c r="H24"/>
  <c r="L24"/>
  <c r="P24"/>
  <c r="F25"/>
  <c r="J25"/>
  <c r="N25"/>
  <c r="R25"/>
  <c r="H26"/>
  <c r="L26"/>
  <c r="P26"/>
  <c r="F27"/>
  <c r="J27"/>
  <c r="N27"/>
  <c r="R27"/>
  <c r="Y32"/>
  <c r="F32" s="1"/>
  <c r="AC32"/>
  <c r="J32" s="1"/>
  <c r="AG32"/>
  <c r="N32" s="1"/>
  <c r="AA33"/>
  <c r="H33" s="1"/>
  <c r="AE33"/>
  <c r="L33" s="1"/>
  <c r="AI33"/>
  <c r="P33" s="1"/>
  <c r="Y34"/>
  <c r="F34" s="1"/>
  <c r="AC34"/>
  <c r="J34" s="1"/>
  <c r="AG34"/>
  <c r="N34" s="1"/>
  <c r="AA35"/>
  <c r="H35" s="1"/>
  <c r="AE35"/>
  <c r="L35" s="1"/>
  <c r="AI35"/>
  <c r="P35" s="1"/>
  <c r="Y36"/>
  <c r="AC36"/>
  <c r="J36" s="1"/>
  <c r="AG36"/>
  <c r="N36" s="1"/>
  <c r="AA37"/>
  <c r="H37" s="1"/>
  <c r="AE37"/>
  <c r="L37" s="1"/>
  <c r="AI37"/>
  <c r="P37" s="1"/>
  <c r="Y38"/>
  <c r="F38" s="1"/>
  <c r="AC38"/>
  <c r="J38" s="1"/>
  <c r="AG38"/>
  <c r="N38" s="1"/>
  <c r="AA39"/>
  <c r="H39" s="1"/>
  <c r="AE39"/>
  <c r="L39" s="1"/>
  <c r="AI39"/>
  <c r="P39" s="1"/>
  <c r="F31"/>
  <c r="J31"/>
  <c r="N31"/>
  <c r="R31"/>
  <c r="R33"/>
  <c r="R35"/>
  <c r="R37"/>
  <c r="R39"/>
  <c r="H40"/>
  <c r="L40"/>
  <c r="P40"/>
  <c r="C46"/>
  <c r="C50"/>
  <c r="C54"/>
  <c r="E49"/>
  <c r="I49"/>
  <c r="M49"/>
  <c r="Q49"/>
  <c r="E53"/>
  <c r="I53"/>
  <c r="M53"/>
  <c r="Q53"/>
  <c r="Q19"/>
  <c r="Q23"/>
  <c r="AJ32"/>
  <c r="Q32" s="1"/>
  <c r="AJ36"/>
  <c r="Q36" s="1"/>
  <c r="AD37"/>
  <c r="K37" s="1"/>
  <c r="H49"/>
  <c r="P49"/>
  <c r="H19"/>
  <c r="L19"/>
  <c r="P19"/>
  <c r="F20"/>
  <c r="J20"/>
  <c r="N20"/>
  <c r="R20"/>
  <c r="H21"/>
  <c r="L21"/>
  <c r="P21"/>
  <c r="F22"/>
  <c r="J22"/>
  <c r="N22"/>
  <c r="R22"/>
  <c r="H23"/>
  <c r="L23"/>
  <c r="P23"/>
  <c r="F24"/>
  <c r="J24"/>
  <c r="N24"/>
  <c r="R24"/>
  <c r="H25"/>
  <c r="L25"/>
  <c r="P25"/>
  <c r="F26"/>
  <c r="J26"/>
  <c r="N26"/>
  <c r="R26"/>
  <c r="H27"/>
  <c r="L27"/>
  <c r="P27"/>
  <c r="AA32"/>
  <c r="H32" s="1"/>
  <c r="AE32"/>
  <c r="L32" s="1"/>
  <c r="AI32"/>
  <c r="P32" s="1"/>
  <c r="Y33"/>
  <c r="F33" s="1"/>
  <c r="AC33"/>
  <c r="J33" s="1"/>
  <c r="AG33"/>
  <c r="N33" s="1"/>
  <c r="AA34"/>
  <c r="H34" s="1"/>
  <c r="AE34"/>
  <c r="L34" s="1"/>
  <c r="AI34"/>
  <c r="P34" s="1"/>
  <c r="Y35"/>
  <c r="F35" s="1"/>
  <c r="AC35"/>
  <c r="J35" s="1"/>
  <c r="AG35"/>
  <c r="N35" s="1"/>
  <c r="AA36"/>
  <c r="H36" s="1"/>
  <c r="AE36"/>
  <c r="L36" s="1"/>
  <c r="AI36"/>
  <c r="P36" s="1"/>
  <c r="Y37"/>
  <c r="F37" s="1"/>
  <c r="AC37"/>
  <c r="J37" s="1"/>
  <c r="AG37"/>
  <c r="N37" s="1"/>
  <c r="AA38"/>
  <c r="H38" s="1"/>
  <c r="AE38"/>
  <c r="L38" s="1"/>
  <c r="AI38"/>
  <c r="P38" s="1"/>
  <c r="Y39"/>
  <c r="F39" s="1"/>
  <c r="AC39"/>
  <c r="J39" s="1"/>
  <c r="AG39"/>
  <c r="N39" s="1"/>
  <c r="H31"/>
  <c r="L31"/>
  <c r="F36"/>
  <c r="F40"/>
  <c r="J40"/>
  <c r="N40"/>
  <c r="G49"/>
  <c r="K49"/>
  <c r="G53"/>
  <c r="K53"/>
  <c r="E72"/>
  <c r="N72"/>
  <c r="D48"/>
  <c r="U48" s="1"/>
  <c r="O17"/>
  <c r="U21"/>
  <c r="U25"/>
  <c r="U20"/>
  <c r="U24"/>
  <c r="G59"/>
  <c r="K59"/>
  <c r="F59"/>
  <c r="J59"/>
  <c r="U19"/>
  <c r="U23"/>
  <c r="U22"/>
  <c r="U26"/>
  <c r="I59"/>
  <c r="M59"/>
  <c r="H59"/>
  <c r="L59"/>
  <c r="L20" i="3" l="1"/>
  <c r="N117"/>
  <c r="C117" s="1"/>
  <c r="M45"/>
  <c r="D34"/>
  <c r="D35" s="1"/>
  <c r="E45"/>
  <c r="E47"/>
  <c r="K45"/>
  <c r="F90" s="1"/>
  <c r="N45"/>
  <c r="P45"/>
  <c r="O117"/>
  <c r="J56"/>
  <c r="J44" s="1"/>
  <c r="Q56"/>
  <c r="Q44" s="1"/>
  <c r="AJ21"/>
  <c r="P20"/>
  <c r="I45"/>
  <c r="F45"/>
  <c r="I47"/>
  <c r="E52"/>
  <c r="R117"/>
  <c r="F48"/>
  <c r="G82"/>
  <c r="K56"/>
  <c r="K44" s="1"/>
  <c r="N56"/>
  <c r="N44" s="1"/>
  <c r="M56"/>
  <c r="M44" s="1"/>
  <c r="E48"/>
  <c r="R45"/>
  <c r="Q45"/>
  <c r="Q117"/>
  <c r="O45"/>
  <c r="J45"/>
  <c r="H17"/>
  <c r="I17" s="1"/>
  <c r="U47"/>
  <c r="D48"/>
  <c r="AK33"/>
  <c r="R33" s="1"/>
  <c r="R20"/>
  <c r="Z26"/>
  <c r="Y38"/>
  <c r="F38" s="1"/>
  <c r="F25"/>
  <c r="F51" s="1"/>
  <c r="Q62"/>
  <c r="M62"/>
  <c r="I62"/>
  <c r="E62"/>
  <c r="E50" s="1"/>
  <c r="R62"/>
  <c r="N62"/>
  <c r="J62"/>
  <c r="F62"/>
  <c r="O62"/>
  <c r="K62"/>
  <c r="G62"/>
  <c r="P62"/>
  <c r="L62"/>
  <c r="H62"/>
  <c r="AK22"/>
  <c r="AJ34"/>
  <c r="Q34" s="1"/>
  <c r="Q21"/>
  <c r="AC33"/>
  <c r="J33" s="1"/>
  <c r="J20"/>
  <c r="AD21"/>
  <c r="Y37"/>
  <c r="F37" s="1"/>
  <c r="Z25"/>
  <c r="F24"/>
  <c r="Z33"/>
  <c r="G33" s="1"/>
  <c r="AA21"/>
  <c r="G20"/>
  <c r="Q58"/>
  <c r="M58"/>
  <c r="I58"/>
  <c r="E58"/>
  <c r="E46" s="1"/>
  <c r="R58"/>
  <c r="R46" s="1"/>
  <c r="N58"/>
  <c r="J58"/>
  <c r="F58"/>
  <c r="O58"/>
  <c r="K58"/>
  <c r="G58"/>
  <c r="H58"/>
  <c r="H46" s="1"/>
  <c r="L58"/>
  <c r="L46" s="1"/>
  <c r="P58"/>
  <c r="P65"/>
  <c r="L65"/>
  <c r="H65"/>
  <c r="Q65"/>
  <c r="M65"/>
  <c r="I65"/>
  <c r="E65"/>
  <c r="E53" s="1"/>
  <c r="R65"/>
  <c r="N65"/>
  <c r="J65"/>
  <c r="F65"/>
  <c r="F53" s="1"/>
  <c r="O65"/>
  <c r="K65"/>
  <c r="G65"/>
  <c r="AB33"/>
  <c r="I33" s="1"/>
  <c r="I20"/>
  <c r="AC21"/>
  <c r="D21"/>
  <c r="U20"/>
  <c r="AG33"/>
  <c r="N33" s="1"/>
  <c r="N20"/>
  <c r="AH21"/>
  <c r="Y39"/>
  <c r="F39" s="1"/>
  <c r="F26"/>
  <c r="F52" s="1"/>
  <c r="Z27"/>
  <c r="AC35"/>
  <c r="J35" s="1"/>
  <c r="J22"/>
  <c r="J48" s="1"/>
  <c r="AD23"/>
  <c r="P61"/>
  <c r="L61"/>
  <c r="H61"/>
  <c r="Q61"/>
  <c r="M61"/>
  <c r="I61"/>
  <c r="E61"/>
  <c r="E49" s="1"/>
  <c r="R61"/>
  <c r="N61"/>
  <c r="J61"/>
  <c r="F61"/>
  <c r="F49" s="1"/>
  <c r="G61"/>
  <c r="G49" s="1"/>
  <c r="K61"/>
  <c r="O61"/>
  <c r="Y33"/>
  <c r="F33" s="1"/>
  <c r="F20"/>
  <c r="Z21"/>
  <c r="AD33"/>
  <c r="K33" s="1"/>
  <c r="AE21"/>
  <c r="K20"/>
  <c r="L118" s="1"/>
  <c r="U34"/>
  <c r="AG21"/>
  <c r="AF33"/>
  <c r="M33" s="1"/>
  <c r="M20"/>
  <c r="M118" s="1"/>
  <c r="AG22"/>
  <c r="M21"/>
  <c r="M47" s="1"/>
  <c r="AF34"/>
  <c r="M34" s="1"/>
  <c r="H24"/>
  <c r="AA37"/>
  <c r="H37" s="1"/>
  <c r="AB25"/>
  <c r="Z37"/>
  <c r="G37" s="1"/>
  <c r="AA25"/>
  <c r="G24"/>
  <c r="AH33"/>
  <c r="O33" s="1"/>
  <c r="AI21"/>
  <c r="O20"/>
  <c r="O118" s="1"/>
  <c r="AJ33"/>
  <c r="Q33" s="1"/>
  <c r="AK21"/>
  <c r="Q20"/>
  <c r="D60"/>
  <c r="U59"/>
  <c r="AA23"/>
  <c r="Z35"/>
  <c r="G35" s="1"/>
  <c r="G22"/>
  <c r="G48" s="1"/>
  <c r="D34" i="2"/>
  <c r="Q54"/>
  <c r="M54"/>
  <c r="I54"/>
  <c r="E54"/>
  <c r="O54"/>
  <c r="K54"/>
  <c r="G54"/>
  <c r="P54"/>
  <c r="L54"/>
  <c r="H54"/>
  <c r="R54"/>
  <c r="N54"/>
  <c r="J54"/>
  <c r="F54"/>
  <c r="O47"/>
  <c r="K47"/>
  <c r="G47"/>
  <c r="L47"/>
  <c r="Q47"/>
  <c r="M47"/>
  <c r="I47"/>
  <c r="E47"/>
  <c r="R47"/>
  <c r="N47"/>
  <c r="J47"/>
  <c r="F47"/>
  <c r="P47"/>
  <c r="H47"/>
  <c r="O51"/>
  <c r="K51"/>
  <c r="G51"/>
  <c r="L51"/>
  <c r="Q51"/>
  <c r="M51"/>
  <c r="I51"/>
  <c r="E51"/>
  <c r="R51"/>
  <c r="N51"/>
  <c r="J51"/>
  <c r="F51"/>
  <c r="P51"/>
  <c r="H51"/>
  <c r="Q46"/>
  <c r="M46"/>
  <c r="I46"/>
  <c r="E46"/>
  <c r="R46"/>
  <c r="J46"/>
  <c r="O46"/>
  <c r="K46"/>
  <c r="G46"/>
  <c r="P46"/>
  <c r="L46"/>
  <c r="H46"/>
  <c r="N46"/>
  <c r="F46"/>
  <c r="O55"/>
  <c r="K55"/>
  <c r="G55"/>
  <c r="L55"/>
  <c r="Q55"/>
  <c r="M55"/>
  <c r="I55"/>
  <c r="E55"/>
  <c r="R55"/>
  <c r="N55"/>
  <c r="J55"/>
  <c r="F55"/>
  <c r="P55"/>
  <c r="H55"/>
  <c r="Q50"/>
  <c r="M50"/>
  <c r="I50"/>
  <c r="E50"/>
  <c r="R50"/>
  <c r="J50"/>
  <c r="O50"/>
  <c r="K50"/>
  <c r="G50"/>
  <c r="P50"/>
  <c r="L50"/>
  <c r="H50"/>
  <c r="N50"/>
  <c r="F50"/>
  <c r="E60"/>
  <c r="M83"/>
  <c r="M72"/>
  <c r="L83"/>
  <c r="L72"/>
  <c r="K72"/>
  <c r="H83"/>
  <c r="H72"/>
  <c r="F83"/>
  <c r="F72"/>
  <c r="J83"/>
  <c r="J72"/>
  <c r="I83"/>
  <c r="I72"/>
  <c r="G83"/>
  <c r="G72"/>
  <c r="F60"/>
  <c r="K83"/>
  <c r="D49"/>
  <c r="U49" s="1"/>
  <c r="P17"/>
  <c r="O59"/>
  <c r="G46" i="3" l="1"/>
  <c r="H69"/>
  <c r="H135" s="1"/>
  <c r="C90"/>
  <c r="F142"/>
  <c r="Q118"/>
  <c r="P46"/>
  <c r="N46"/>
  <c r="M46"/>
  <c r="H50"/>
  <c r="G50"/>
  <c r="O46"/>
  <c r="N118"/>
  <c r="J46"/>
  <c r="I46"/>
  <c r="F46"/>
  <c r="F50"/>
  <c r="Q47"/>
  <c r="Q46"/>
  <c r="R118"/>
  <c r="P118"/>
  <c r="K46"/>
  <c r="G91" s="1"/>
  <c r="C91" s="1"/>
  <c r="D49"/>
  <c r="U48"/>
  <c r="AA36"/>
  <c r="H36" s="1"/>
  <c r="AB24"/>
  <c r="H23"/>
  <c r="H49" s="1"/>
  <c r="AG35"/>
  <c r="N35" s="1"/>
  <c r="AH23"/>
  <c r="N22"/>
  <c r="AH34"/>
  <c r="O34" s="1"/>
  <c r="O21"/>
  <c r="AI22"/>
  <c r="D61"/>
  <c r="U60"/>
  <c r="K23"/>
  <c r="K49" s="1"/>
  <c r="J94" s="1"/>
  <c r="C94" s="1"/>
  <c r="AD36"/>
  <c r="K36" s="1"/>
  <c r="AE24"/>
  <c r="AA38"/>
  <c r="H38" s="1"/>
  <c r="AB26"/>
  <c r="H25"/>
  <c r="H51" s="1"/>
  <c r="D36"/>
  <c r="U35"/>
  <c r="Z34"/>
  <c r="G34" s="1"/>
  <c r="AA22"/>
  <c r="G21"/>
  <c r="G47" s="1"/>
  <c r="G27"/>
  <c r="G53" s="1"/>
  <c r="Z40"/>
  <c r="G40" s="1"/>
  <c r="AC34"/>
  <c r="J34" s="1"/>
  <c r="AD22"/>
  <c r="J21"/>
  <c r="J47" s="1"/>
  <c r="AA34"/>
  <c r="H34" s="1"/>
  <c r="H21"/>
  <c r="H47" s="1"/>
  <c r="AB22"/>
  <c r="AK34"/>
  <c r="R34" s="1"/>
  <c r="R21"/>
  <c r="U21"/>
  <c r="D22"/>
  <c r="AD34"/>
  <c r="K34" s="1"/>
  <c r="K21"/>
  <c r="K47" s="1"/>
  <c r="H92" s="1"/>
  <c r="C92" s="1"/>
  <c r="AE22"/>
  <c r="H82"/>
  <c r="AA27"/>
  <c r="G26"/>
  <c r="G52" s="1"/>
  <c r="Z39"/>
  <c r="G39" s="1"/>
  <c r="AI34"/>
  <c r="P34" s="1"/>
  <c r="AJ22"/>
  <c r="P21"/>
  <c r="Q119" s="1"/>
  <c r="AC26"/>
  <c r="AB38"/>
  <c r="I38" s="1"/>
  <c r="I25"/>
  <c r="I51" s="1"/>
  <c r="AH22"/>
  <c r="N21"/>
  <c r="AG34"/>
  <c r="N34" s="1"/>
  <c r="AE34"/>
  <c r="L34" s="1"/>
  <c r="AF22"/>
  <c r="L21"/>
  <c r="I69"/>
  <c r="J17"/>
  <c r="AK35"/>
  <c r="R35" s="1"/>
  <c r="R22"/>
  <c r="Z38"/>
  <c r="G38" s="1"/>
  <c r="G25"/>
  <c r="G51" s="1"/>
  <c r="AA26"/>
  <c r="U34" i="2"/>
  <c r="D35"/>
  <c r="O83"/>
  <c r="O72"/>
  <c r="G60"/>
  <c r="D50"/>
  <c r="U50" s="1"/>
  <c r="Q17"/>
  <c r="P59"/>
  <c r="C118" i="3" l="1"/>
  <c r="G142"/>
  <c r="H142" s="1"/>
  <c r="I142" s="1"/>
  <c r="J142" s="1"/>
  <c r="R48"/>
  <c r="L119"/>
  <c r="L47"/>
  <c r="N119"/>
  <c r="N47"/>
  <c r="N48"/>
  <c r="R119"/>
  <c r="R47"/>
  <c r="O119"/>
  <c r="O47"/>
  <c r="M119"/>
  <c r="P119"/>
  <c r="P47"/>
  <c r="D50"/>
  <c r="U49"/>
  <c r="AE35"/>
  <c r="L35" s="1"/>
  <c r="AF23"/>
  <c r="L22"/>
  <c r="AA35"/>
  <c r="H35" s="1"/>
  <c r="AB23"/>
  <c r="H22"/>
  <c r="H48" s="1"/>
  <c r="O23"/>
  <c r="AI24"/>
  <c r="AH36"/>
  <c r="O36" s="1"/>
  <c r="I82"/>
  <c r="I135"/>
  <c r="J69"/>
  <c r="K17"/>
  <c r="AJ35"/>
  <c r="Q35" s="1"/>
  <c r="Q22"/>
  <c r="AK23"/>
  <c r="AA39"/>
  <c r="H39" s="1"/>
  <c r="AB27"/>
  <c r="H26"/>
  <c r="H52" s="1"/>
  <c r="AB39"/>
  <c r="I39" s="1"/>
  <c r="I26"/>
  <c r="I52" s="1"/>
  <c r="AC27"/>
  <c r="AI35"/>
  <c r="P35" s="1"/>
  <c r="AJ23"/>
  <c r="P22"/>
  <c r="AA40"/>
  <c r="H40" s="1"/>
  <c r="H27"/>
  <c r="H53" s="1"/>
  <c r="AF35"/>
  <c r="M35" s="1"/>
  <c r="M22"/>
  <c r="AG23"/>
  <c r="AI23"/>
  <c r="AH35"/>
  <c r="O35" s="1"/>
  <c r="O22"/>
  <c r="AC39"/>
  <c r="J39" s="1"/>
  <c r="AD27"/>
  <c r="J26"/>
  <c r="J52" s="1"/>
  <c r="U22"/>
  <c r="D23"/>
  <c r="AB35"/>
  <c r="I35" s="1"/>
  <c r="I22"/>
  <c r="I48" s="1"/>
  <c r="AC23"/>
  <c r="AE23"/>
  <c r="AD35"/>
  <c r="K35" s="1"/>
  <c r="K22"/>
  <c r="K48" s="1"/>
  <c r="I93" s="1"/>
  <c r="C93" s="1"/>
  <c r="C88" s="1"/>
  <c r="D37"/>
  <c r="U36"/>
  <c r="AE37"/>
  <c r="L37" s="1"/>
  <c r="AF25"/>
  <c r="L24"/>
  <c r="L50" s="1"/>
  <c r="D62"/>
  <c r="U61"/>
  <c r="I24"/>
  <c r="I50" s="1"/>
  <c r="AB37"/>
  <c r="I37" s="1"/>
  <c r="AC25"/>
  <c r="D36" i="2"/>
  <c r="U35"/>
  <c r="P83"/>
  <c r="P72"/>
  <c r="H60"/>
  <c r="D51"/>
  <c r="U51" s="1"/>
  <c r="R17"/>
  <c r="R59" s="1"/>
  <c r="Q59"/>
  <c r="O120" i="3" l="1"/>
  <c r="O48"/>
  <c r="M120"/>
  <c r="M48"/>
  <c r="P120"/>
  <c r="P48"/>
  <c r="N120"/>
  <c r="C119"/>
  <c r="Q120"/>
  <c r="Q48"/>
  <c r="O49"/>
  <c r="L120"/>
  <c r="L48"/>
  <c r="R120"/>
  <c r="U50"/>
  <c r="D51"/>
  <c r="D38"/>
  <c r="U37"/>
  <c r="AC36"/>
  <c r="J36" s="1"/>
  <c r="AD24"/>
  <c r="J23"/>
  <c r="J49" s="1"/>
  <c r="J25"/>
  <c r="J51" s="1"/>
  <c r="AC38"/>
  <c r="J38" s="1"/>
  <c r="AD26"/>
  <c r="D63"/>
  <c r="U62"/>
  <c r="L23"/>
  <c r="AE36"/>
  <c r="L36" s="1"/>
  <c r="AF24"/>
  <c r="U23"/>
  <c r="D24"/>
  <c r="AG36"/>
  <c r="N36" s="1"/>
  <c r="AH24"/>
  <c r="N23"/>
  <c r="AJ36"/>
  <c r="Q36" s="1"/>
  <c r="AK24"/>
  <c r="Q23"/>
  <c r="AK36"/>
  <c r="R36" s="1"/>
  <c r="R23"/>
  <c r="J82"/>
  <c r="J135"/>
  <c r="AJ25"/>
  <c r="AI37"/>
  <c r="P37" s="1"/>
  <c r="P24"/>
  <c r="P50" s="1"/>
  <c r="K27"/>
  <c r="K53" s="1"/>
  <c r="AD40"/>
  <c r="K40" s="1"/>
  <c r="AI36"/>
  <c r="P36" s="1"/>
  <c r="P23"/>
  <c r="AJ24"/>
  <c r="AB36"/>
  <c r="I36" s="1"/>
  <c r="AC24"/>
  <c r="I23"/>
  <c r="I49" s="1"/>
  <c r="K69"/>
  <c r="L17"/>
  <c r="AG26"/>
  <c r="AF38"/>
  <c r="M38" s="1"/>
  <c r="M25"/>
  <c r="M51" s="1"/>
  <c r="AC40"/>
  <c r="J40" s="1"/>
  <c r="J27"/>
  <c r="J53" s="1"/>
  <c r="AB40"/>
  <c r="I40" s="1"/>
  <c r="I27"/>
  <c r="I53" s="1"/>
  <c r="AF36"/>
  <c r="M36" s="1"/>
  <c r="AG24"/>
  <c r="M23"/>
  <c r="U36" i="2"/>
  <c r="D37"/>
  <c r="Q83"/>
  <c r="Q72"/>
  <c r="R83"/>
  <c r="R72"/>
  <c r="I60"/>
  <c r="D52"/>
  <c r="U52" s="1"/>
  <c r="N121" i="3" l="1"/>
  <c r="N49"/>
  <c r="R121"/>
  <c r="R49"/>
  <c r="L121"/>
  <c r="L172" s="1"/>
  <c r="L49"/>
  <c r="M121"/>
  <c r="M49"/>
  <c r="P121"/>
  <c r="P49"/>
  <c r="O121"/>
  <c r="C120"/>
  <c r="Q121"/>
  <c r="Q49"/>
  <c r="U51"/>
  <c r="D52"/>
  <c r="K135"/>
  <c r="K82"/>
  <c r="AC37"/>
  <c r="J37" s="1"/>
  <c r="AD25"/>
  <c r="J24"/>
  <c r="J50" s="1"/>
  <c r="AK37"/>
  <c r="R37" s="1"/>
  <c r="R24"/>
  <c r="R50" s="1"/>
  <c r="AE27"/>
  <c r="AD39"/>
  <c r="K39" s="1"/>
  <c r="K26"/>
  <c r="K52" s="1"/>
  <c r="AD37"/>
  <c r="K37" s="1"/>
  <c r="AE25"/>
  <c r="K24"/>
  <c r="K50" s="1"/>
  <c r="L69"/>
  <c r="M17"/>
  <c r="AH37"/>
  <c r="O37" s="1"/>
  <c r="AI25"/>
  <c r="O24"/>
  <c r="O50" s="1"/>
  <c r="M24"/>
  <c r="M50" s="1"/>
  <c r="AF37"/>
  <c r="M37" s="1"/>
  <c r="AG25"/>
  <c r="D64"/>
  <c r="U63"/>
  <c r="D39"/>
  <c r="U38"/>
  <c r="AG37"/>
  <c r="N37" s="1"/>
  <c r="N24"/>
  <c r="N50" s="1"/>
  <c r="AH25"/>
  <c r="AG39"/>
  <c r="N39" s="1"/>
  <c r="AH27"/>
  <c r="N26"/>
  <c r="N52" s="1"/>
  <c r="Q24"/>
  <c r="Q50" s="1"/>
  <c r="AJ37"/>
  <c r="Q37" s="1"/>
  <c r="AK25"/>
  <c r="AK26"/>
  <c r="AJ38"/>
  <c r="Q38" s="1"/>
  <c r="Q25"/>
  <c r="Q51" s="1"/>
  <c r="D25"/>
  <c r="U24"/>
  <c r="D38" i="2"/>
  <c r="U37"/>
  <c r="J60"/>
  <c r="D53"/>
  <c r="U53" s="1"/>
  <c r="M172" i="3" l="1"/>
  <c r="N172" s="1"/>
  <c r="O172" s="1"/>
  <c r="P172" s="1"/>
  <c r="Q172" s="1"/>
  <c r="R172" s="1"/>
  <c r="C121"/>
  <c r="C115" s="1"/>
  <c r="D53"/>
  <c r="U53" s="1"/>
  <c r="U52"/>
  <c r="AK39"/>
  <c r="R39" s="1"/>
  <c r="R26"/>
  <c r="R52" s="1"/>
  <c r="AK38"/>
  <c r="R38" s="1"/>
  <c r="R25"/>
  <c r="R51" s="1"/>
  <c r="O27"/>
  <c r="O53" s="1"/>
  <c r="AH40"/>
  <c r="O40" s="1"/>
  <c r="M69"/>
  <c r="N17"/>
  <c r="D40"/>
  <c r="U40" s="1"/>
  <c r="U39"/>
  <c r="U25"/>
  <c r="D26"/>
  <c r="AH38"/>
  <c r="O38" s="1"/>
  <c r="O25"/>
  <c r="O51" s="1"/>
  <c r="AI26"/>
  <c r="AG38"/>
  <c r="N38" s="1"/>
  <c r="N25"/>
  <c r="N51" s="1"/>
  <c r="AH26"/>
  <c r="AI38"/>
  <c r="P38" s="1"/>
  <c r="AJ26"/>
  <c r="P25"/>
  <c r="P51" s="1"/>
  <c r="AE38"/>
  <c r="L38" s="1"/>
  <c r="AF26"/>
  <c r="L25"/>
  <c r="L51" s="1"/>
  <c r="AE40"/>
  <c r="L40" s="1"/>
  <c r="L27"/>
  <c r="L53" s="1"/>
  <c r="AD38"/>
  <c r="K38" s="1"/>
  <c r="K25"/>
  <c r="K51" s="1"/>
  <c r="AE26"/>
  <c r="D65"/>
  <c r="U65" s="1"/>
  <c r="U64"/>
  <c r="L135"/>
  <c r="L82"/>
  <c r="D39" i="2"/>
  <c r="U38"/>
  <c r="K60"/>
  <c r="D54"/>
  <c r="U54" s="1"/>
  <c r="K71" i="3" l="1"/>
  <c r="J71"/>
  <c r="E77"/>
  <c r="E71"/>
  <c r="F71"/>
  <c r="H71"/>
  <c r="G71"/>
  <c r="I71"/>
  <c r="L72"/>
  <c r="Q72"/>
  <c r="I72"/>
  <c r="N72"/>
  <c r="M72"/>
  <c r="M175" s="1"/>
  <c r="P72"/>
  <c r="F72"/>
  <c r="K72"/>
  <c r="O72"/>
  <c r="E72"/>
  <c r="G72"/>
  <c r="J72"/>
  <c r="H72"/>
  <c r="R72"/>
  <c r="AE39"/>
  <c r="L39" s="1"/>
  <c r="L71" s="1"/>
  <c r="L26"/>
  <c r="L52" s="1"/>
  <c r="AF27"/>
  <c r="AI27"/>
  <c r="AH39"/>
  <c r="O39" s="1"/>
  <c r="O71" s="1"/>
  <c r="O26"/>
  <c r="AF39"/>
  <c r="M39" s="1"/>
  <c r="M26"/>
  <c r="M52" s="1"/>
  <c r="AG27"/>
  <c r="AI39"/>
  <c r="P39" s="1"/>
  <c r="AJ27"/>
  <c r="P26"/>
  <c r="P52" s="1"/>
  <c r="M82"/>
  <c r="M135"/>
  <c r="AJ39"/>
  <c r="Q39" s="1"/>
  <c r="Q26"/>
  <c r="Q52" s="1"/>
  <c r="AK27"/>
  <c r="D27"/>
  <c r="U27" s="1"/>
  <c r="U26"/>
  <c r="N69"/>
  <c r="O17"/>
  <c r="U39" i="2"/>
  <c r="D40"/>
  <c r="U40" s="1"/>
  <c r="L60"/>
  <c r="D55"/>
  <c r="U55" s="1"/>
  <c r="O175" i="3" l="1"/>
  <c r="R175"/>
  <c r="N175"/>
  <c r="L175"/>
  <c r="J70"/>
  <c r="P175"/>
  <c r="Q175"/>
  <c r="O70"/>
  <c r="O73" s="1"/>
  <c r="O52"/>
  <c r="AG40"/>
  <c r="N40" s="1"/>
  <c r="N71" s="1"/>
  <c r="N27"/>
  <c r="E78"/>
  <c r="N82"/>
  <c r="N135"/>
  <c r="J73"/>
  <c r="O69"/>
  <c r="P17"/>
  <c r="AK40"/>
  <c r="R40" s="1"/>
  <c r="R71" s="1"/>
  <c r="R27"/>
  <c r="AJ40"/>
  <c r="Q40" s="1"/>
  <c r="Q71" s="1"/>
  <c r="Q27"/>
  <c r="AF40"/>
  <c r="M40" s="1"/>
  <c r="M71" s="1"/>
  <c r="M27"/>
  <c r="L70"/>
  <c r="F70"/>
  <c r="G70"/>
  <c r="G73" s="1"/>
  <c r="I70"/>
  <c r="I73" s="1"/>
  <c r="H70"/>
  <c r="E70"/>
  <c r="AI40"/>
  <c r="P40" s="1"/>
  <c r="P71" s="1"/>
  <c r="P27"/>
  <c r="F73"/>
  <c r="K70"/>
  <c r="K73" s="1"/>
  <c r="E66" i="2"/>
  <c r="L73" s="1"/>
  <c r="Q62"/>
  <c r="M60"/>
  <c r="N62"/>
  <c r="P62"/>
  <c r="L62"/>
  <c r="L63" s="1"/>
  <c r="E62"/>
  <c r="E63" s="1"/>
  <c r="K62"/>
  <c r="K63" s="1"/>
  <c r="I62"/>
  <c r="I63" s="1"/>
  <c r="H62"/>
  <c r="H63" s="1"/>
  <c r="F62"/>
  <c r="F63" s="1"/>
  <c r="G62"/>
  <c r="G63" s="1"/>
  <c r="O62"/>
  <c r="M62"/>
  <c r="R62"/>
  <c r="J62"/>
  <c r="J63" s="1"/>
  <c r="E61"/>
  <c r="L61"/>
  <c r="F61"/>
  <c r="I61"/>
  <c r="J61"/>
  <c r="K61"/>
  <c r="H61"/>
  <c r="G61"/>
  <c r="C175" i="3" l="1"/>
  <c r="C171" s="1"/>
  <c r="P70"/>
  <c r="P73" s="1"/>
  <c r="P53"/>
  <c r="M70"/>
  <c r="M73" s="1"/>
  <c r="M53"/>
  <c r="R70"/>
  <c r="R73" s="1"/>
  <c r="R53"/>
  <c r="Q70"/>
  <c r="Q73" s="1"/>
  <c r="Q53"/>
  <c r="N70"/>
  <c r="N73" s="1"/>
  <c r="N53"/>
  <c r="O135"/>
  <c r="O82"/>
  <c r="P69"/>
  <c r="Q17"/>
  <c r="E76"/>
  <c r="K83" s="1"/>
  <c r="K136" s="1"/>
  <c r="E73"/>
  <c r="H73"/>
  <c r="L73"/>
  <c r="M63" i="2"/>
  <c r="N60"/>
  <c r="N73" s="1"/>
  <c r="E74"/>
  <c r="H74"/>
  <c r="G74"/>
  <c r="I74"/>
  <c r="J74"/>
  <c r="E75"/>
  <c r="K74"/>
  <c r="M73"/>
  <c r="M61"/>
  <c r="M74" s="1"/>
  <c r="M75"/>
  <c r="H75"/>
  <c r="E68"/>
  <c r="E69" s="1"/>
  <c r="L75"/>
  <c r="E73"/>
  <c r="F73"/>
  <c r="G73"/>
  <c r="H73"/>
  <c r="I73"/>
  <c r="J73"/>
  <c r="K73"/>
  <c r="F75"/>
  <c r="G75"/>
  <c r="N75"/>
  <c r="Q75"/>
  <c r="R75"/>
  <c r="E67"/>
  <c r="L74"/>
  <c r="J75"/>
  <c r="K75"/>
  <c r="O75"/>
  <c r="I75"/>
  <c r="P75"/>
  <c r="F74"/>
  <c r="M83" i="3" l="1"/>
  <c r="M136" s="1"/>
  <c r="R84"/>
  <c r="R137" s="1"/>
  <c r="I83"/>
  <c r="I136" s="1"/>
  <c r="L83"/>
  <c r="L136" s="1"/>
  <c r="M84"/>
  <c r="M137" s="1"/>
  <c r="R83"/>
  <c r="R136" s="1"/>
  <c r="P83"/>
  <c r="P136" s="1"/>
  <c r="J84"/>
  <c r="J137" s="1"/>
  <c r="K84"/>
  <c r="K137" s="1"/>
  <c r="O83"/>
  <c r="O136" s="1"/>
  <c r="O84"/>
  <c r="O137" s="1"/>
  <c r="K85"/>
  <c r="K138" s="1"/>
  <c r="I84"/>
  <c r="I137" s="1"/>
  <c r="M85"/>
  <c r="M138" s="1"/>
  <c r="J85"/>
  <c r="J138" s="1"/>
  <c r="Q85"/>
  <c r="Q138" s="1"/>
  <c r="G85"/>
  <c r="G138" s="1"/>
  <c r="L85"/>
  <c r="L138" s="1"/>
  <c r="N85"/>
  <c r="N138" s="1"/>
  <c r="E84"/>
  <c r="E137" s="1"/>
  <c r="F85"/>
  <c r="F138" s="1"/>
  <c r="I85"/>
  <c r="I138" s="1"/>
  <c r="L84"/>
  <c r="L137" s="1"/>
  <c r="J83"/>
  <c r="J136" s="1"/>
  <c r="H84"/>
  <c r="H137" s="1"/>
  <c r="H85"/>
  <c r="H138" s="1"/>
  <c r="G84"/>
  <c r="G137" s="1"/>
  <c r="E85"/>
  <c r="E138" s="1"/>
  <c r="O85"/>
  <c r="O138" s="1"/>
  <c r="P85"/>
  <c r="P138" s="1"/>
  <c r="R85"/>
  <c r="R138" s="1"/>
  <c r="F84"/>
  <c r="F137" s="1"/>
  <c r="N83"/>
  <c r="N136" s="1"/>
  <c r="Q83"/>
  <c r="Q136" s="1"/>
  <c r="P84"/>
  <c r="P137" s="1"/>
  <c r="F83"/>
  <c r="F136" s="1"/>
  <c r="H83"/>
  <c r="H136" s="1"/>
  <c r="P135"/>
  <c r="P82"/>
  <c r="E79"/>
  <c r="Q69"/>
  <c r="R17"/>
  <c r="R69" s="1"/>
  <c r="G83"/>
  <c r="G136" s="1"/>
  <c r="N84"/>
  <c r="N137" s="1"/>
  <c r="Q84"/>
  <c r="Q137" s="1"/>
  <c r="E83"/>
  <c r="E136" s="1"/>
  <c r="N63" i="2"/>
  <c r="O60"/>
  <c r="N61"/>
  <c r="N74" s="1"/>
  <c r="E79"/>
  <c r="R82" i="3" l="1"/>
  <c r="R135"/>
  <c r="Q82"/>
  <c r="Q135"/>
  <c r="M85" i="2"/>
  <c r="G85"/>
  <c r="E85"/>
  <c r="I85"/>
  <c r="L85"/>
  <c r="F85"/>
  <c r="N85"/>
  <c r="J85"/>
  <c r="H85"/>
  <c r="K85"/>
  <c r="O73"/>
  <c r="O84" s="1"/>
  <c r="O63"/>
  <c r="P60"/>
  <c r="I86"/>
  <c r="H86"/>
  <c r="K84"/>
  <c r="F86"/>
  <c r="G86"/>
  <c r="M84"/>
  <c r="E86"/>
  <c r="L84"/>
  <c r="N84"/>
  <c r="N86"/>
  <c r="I84"/>
  <c r="H84"/>
  <c r="G84"/>
  <c r="P86"/>
  <c r="J84"/>
  <c r="M86"/>
  <c r="L86"/>
  <c r="K86"/>
  <c r="J86"/>
  <c r="F84"/>
  <c r="O86"/>
  <c r="R86"/>
  <c r="Q86"/>
  <c r="O61"/>
  <c r="O74" s="1"/>
  <c r="O85" s="1"/>
  <c r="E84"/>
  <c r="P73" l="1"/>
  <c r="P84" s="1"/>
  <c r="P63"/>
  <c r="Q60"/>
  <c r="P61"/>
  <c r="P74" s="1"/>
  <c r="P85" s="1"/>
  <c r="R60"/>
  <c r="R73" l="1"/>
  <c r="R84" s="1"/>
  <c r="R63"/>
  <c r="Q73"/>
  <c r="Q84" s="1"/>
  <c r="Q63"/>
  <c r="Q61"/>
  <c r="Q74" s="1"/>
  <c r="Q85" s="1"/>
  <c r="R61"/>
  <c r="R74" s="1"/>
  <c r="R85" s="1"/>
</calcChain>
</file>

<file path=xl/comments1.xml><?xml version="1.0" encoding="utf-8"?>
<comments xmlns="http://schemas.openxmlformats.org/spreadsheetml/2006/main">
  <authors>
    <author>Waßmer Arnold</author>
    <author>Stefan Kunz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Waßmer Arnold:</t>
        </r>
        <r>
          <rPr>
            <sz val="9"/>
            <color indexed="81"/>
            <rFont val="Tahoma"/>
            <family val="2"/>
          </rPr>
          <t xml:space="preserve">
Abhängig von f6 kommt f8/f9 oder g8/g9</t>
        </r>
      </text>
    </comment>
    <comment ref="B72" authorId="1">
      <text>
        <r>
          <rPr>
            <b/>
            <sz val="9"/>
            <color indexed="81"/>
            <rFont val="Tahoma"/>
            <family val="2"/>
          </rPr>
          <t>Stefan Kunz:</t>
        </r>
        <r>
          <rPr>
            <sz val="9"/>
            <color indexed="81"/>
            <rFont val="Tahoma"/>
            <family val="2"/>
          </rPr>
          <t xml:space="preserve">
derived 'reserve claims'</t>
        </r>
      </text>
    </comment>
    <comment ref="J86" authorId="1">
      <text>
        <r>
          <rPr>
            <b/>
            <sz val="9"/>
            <color indexed="81"/>
            <rFont val="Tahoma"/>
            <family val="2"/>
          </rPr>
          <t>Stefan Kunz:</t>
        </r>
        <r>
          <rPr>
            <sz val="9"/>
            <color indexed="81"/>
            <rFont val="Tahoma"/>
            <family val="2"/>
          </rPr>
          <t xml:space="preserve">
'initial' values will by definition always start before the covered development period</t>
        </r>
      </text>
    </comment>
  </commentList>
</comments>
</file>

<file path=xl/comments2.xml><?xml version="1.0" encoding="utf-8"?>
<comments xmlns="http://schemas.openxmlformats.org/spreadsheetml/2006/main">
  <authors>
    <author>Waßmer Arnold</author>
    <author>Stefan Kunz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Waßmer Arnold:</t>
        </r>
        <r>
          <rPr>
            <sz val="9"/>
            <color indexed="81"/>
            <rFont val="Tahoma"/>
            <family val="2"/>
          </rPr>
          <t xml:space="preserve">
Abhängig von f6 kommt f8/f9 oder g8/g9</t>
        </r>
      </text>
    </comment>
    <comment ref="B82" authorId="1">
      <text>
        <r>
          <rPr>
            <b/>
            <sz val="9"/>
            <color indexed="81"/>
            <rFont val="Tahoma"/>
            <family val="2"/>
          </rPr>
          <t>Stefan Kunz:</t>
        </r>
        <r>
          <rPr>
            <sz val="9"/>
            <color indexed="81"/>
            <rFont val="Tahoma"/>
            <family val="2"/>
          </rPr>
          <t xml:space="preserve">
derived 'reserve claims'</t>
        </r>
      </text>
    </comment>
    <comment ref="J138" authorId="1">
      <text>
        <r>
          <rPr>
            <b/>
            <sz val="9"/>
            <color indexed="81"/>
            <rFont val="Tahoma"/>
            <family val="2"/>
          </rPr>
          <t>Stefan Kunz:</t>
        </r>
        <r>
          <rPr>
            <sz val="9"/>
            <color indexed="81"/>
            <rFont val="Tahoma"/>
            <family val="2"/>
          </rPr>
          <t xml:space="preserve">
'initial' values will by definition always start before the covered development period</t>
        </r>
      </text>
    </comment>
    <comment ref="C179" authorId="1">
      <text>
        <r>
          <rPr>
            <b/>
            <sz val="9"/>
            <color indexed="81"/>
            <rFont val="Tahoma"/>
            <family val="2"/>
          </rPr>
          <t>Stefan Kunz:</t>
        </r>
        <r>
          <rPr>
            <sz val="9"/>
            <color indexed="81"/>
            <rFont val="Tahoma"/>
            <family val="2"/>
          </rPr>
          <t xml:space="preserve">
allocate ceded paid to same occurrence periods as ultimates</t>
        </r>
      </text>
    </comment>
  </commentList>
</comments>
</file>

<file path=xl/sharedStrings.xml><?xml version="1.0" encoding="utf-8"?>
<sst xmlns="http://schemas.openxmlformats.org/spreadsheetml/2006/main" count="153" uniqueCount="69">
  <si>
    <t>DY</t>
  </si>
  <si>
    <t>CY</t>
  </si>
  <si>
    <t>Total</t>
  </si>
  <si>
    <t>Stop Loss</t>
  </si>
  <si>
    <t>cession</t>
  </si>
  <si>
    <t>Prio</t>
  </si>
  <si>
    <t>Limit</t>
  </si>
  <si>
    <t>ceded</t>
  </si>
  <si>
    <t>gross</t>
  </si>
  <si>
    <t>net</t>
  </si>
  <si>
    <t>Attachment Point</t>
  </si>
  <si>
    <t>ceded share</t>
  </si>
  <si>
    <t>start date</t>
  </si>
  <si>
    <t xml:space="preserve">covered developement period </t>
  </si>
  <si>
    <t>Cover</t>
  </si>
  <si>
    <t xml:space="preserve">covered occurence period </t>
  </si>
  <si>
    <t xml:space="preserve">from </t>
  </si>
  <si>
    <t xml:space="preserve">to </t>
  </si>
  <si>
    <t>see PMO-2224 and its MDP</t>
  </si>
  <si>
    <t>might be zero</t>
  </si>
  <si>
    <t xml:space="preserve">The following computations hold for paid, reported equally. </t>
  </si>
  <si>
    <t>This is not true for retroactive RI</t>
  </si>
  <si>
    <t>OY</t>
  </si>
  <si>
    <t>Sum of relevant occurence years</t>
  </si>
  <si>
    <t>date is in occurence period?</t>
  </si>
  <si>
    <t>absolute=1 / relative = 0</t>
  </si>
  <si>
    <t>Definition of retroactive treaty</t>
  </si>
  <si>
    <t>Attachemt Point / Limit</t>
  </si>
  <si>
    <t>abs numbers</t>
  </si>
  <si>
    <t xml:space="preserve">In the following we assume that a Stop Loss is renewed every year. </t>
  </si>
  <si>
    <t xml:space="preserve">For the retroactive treaty we assume that it is singed only once for a period of several years. </t>
  </si>
  <si>
    <t>Warnings</t>
  </si>
  <si>
    <t>total, gross</t>
  </si>
  <si>
    <t>paid cumulative</t>
  </si>
  <si>
    <t>total cumulative</t>
  </si>
  <si>
    <t>paid, gross (cumul, indexed)</t>
  </si>
  <si>
    <t>Ammounts @ start of covered develepoment period</t>
  </si>
  <si>
    <t>(calculate these numbers at exact date, not in terms of "P1-period")</t>
  </si>
  <si>
    <t xml:space="preserve"> &lt;--- this number is important, the others are not.</t>
  </si>
  <si>
    <t>total cum in xs paid@</t>
  </si>
  <si>
    <t>paid cum in xs of paid@</t>
  </si>
  <si>
    <t>xs of paid@ start of covered develepoment period</t>
  </si>
  <si>
    <t>paid cumulative@</t>
  </si>
  <si>
    <t>total cumulative@</t>
  </si>
  <si>
    <t>ceded paid</t>
  </si>
  <si>
    <t>ceded total cumulative</t>
  </si>
  <si>
    <t>reported (excluding IBNR)</t>
  </si>
  <si>
    <t>Initial</t>
  </si>
  <si>
    <t>Cumulated paid pattern</t>
  </si>
  <si>
    <t>Cumulated reported pattern (doppeltes paid in diesem Beispiel)</t>
  </si>
  <si>
    <t xml:space="preserve">reported </t>
  </si>
  <si>
    <t>reported@</t>
  </si>
  <si>
    <t>reported in xs of paid@</t>
  </si>
  <si>
    <t>outstanding (incl. IBNR)</t>
  </si>
  <si>
    <t>outstanding (incl. IBNR)@</t>
  </si>
  <si>
    <t>Definition of cover</t>
  </si>
  <si>
    <t>ceded reported</t>
  </si>
  <si>
    <t>Idea</t>
  </si>
  <si>
    <t>in % outstanding</t>
  </si>
  <si>
    <t>outstanding (including IBNR)</t>
  </si>
  <si>
    <t>total reserves, gross</t>
  </si>
  <si>
    <t>total reserves, ceded</t>
  </si>
  <si>
    <t>paid reserves, ceded</t>
  </si>
  <si>
    <t>paid reserves, gross (incremental)</t>
  </si>
  <si>
    <t>cum gross</t>
  </si>
  <si>
    <t>cum ceded</t>
  </si>
  <si>
    <t>reported reserves, gross (incremental)</t>
  </si>
  <si>
    <t>reported reserves, ceded (incremental)</t>
  </si>
  <si>
    <t>Premium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</si>
</sst>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#,##0\ ;[Red]\-#,##0\ ;"/>
    <numFmt numFmtId="165" formatCode="#,##0;\-#,##0;"/>
    <numFmt numFmtId="166" formatCode="0%;\-0%;"/>
    <numFmt numFmtId="167" formatCode="_ * #,##0_ ;_ * \-#,##0_ ;_ * &quot;-&quot;??_ ;_ @_ "/>
  </numFmts>
  <fonts count="7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9C6500"/>
      <name val="Arial"/>
      <family val="2"/>
      <scheme val="minor"/>
    </font>
    <font>
      <sz val="11"/>
      <color rgb="FF9C0006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6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9" fontId="0" fillId="2" borderId="0" xfId="0" applyNumberFormat="1" applyFill="1"/>
    <xf numFmtId="0" fontId="1" fillId="0" borderId="1" xfId="0" applyFont="1" applyBorder="1"/>
    <xf numFmtId="164" fontId="0" fillId="0" borderId="0" xfId="0" applyNumberFormat="1"/>
    <xf numFmtId="15" fontId="1" fillId="0" borderId="0" xfId="0" applyNumberFormat="1" applyFont="1"/>
    <xf numFmtId="0" fontId="0" fillId="0" borderId="0" xfId="0" applyAlignment="1">
      <alignment horizontal="right"/>
    </xf>
    <xf numFmtId="0" fontId="0" fillId="2" borderId="0" xfId="0" applyFill="1"/>
    <xf numFmtId="15" fontId="0" fillId="2" borderId="0" xfId="0" applyNumberFormat="1" applyFill="1"/>
    <xf numFmtId="15" fontId="0" fillId="2" borderId="0" xfId="0" applyNumberFormat="1" applyFont="1" applyFill="1"/>
    <xf numFmtId="0" fontId="0" fillId="0" borderId="0" xfId="0" applyFont="1"/>
    <xf numFmtId="14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4" fontId="0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165" fontId="0" fillId="0" borderId="0" xfId="0" applyNumberFormat="1"/>
    <xf numFmtId="0" fontId="0" fillId="0" borderId="0" xfId="0" applyBorder="1" applyAlignment="1">
      <alignment horizontal="right" wrapText="1"/>
    </xf>
    <xf numFmtId="14" fontId="1" fillId="0" borderId="1" xfId="0" applyNumberFormat="1" applyFont="1" applyBorder="1"/>
    <xf numFmtId="164" fontId="0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/>
    <xf numFmtId="15" fontId="0" fillId="0" borderId="1" xfId="0" applyNumberFormat="1" applyBorder="1"/>
    <xf numFmtId="166" fontId="1" fillId="0" borderId="0" xfId="0" applyNumberFormat="1" applyFont="1" applyBorder="1"/>
    <xf numFmtId="166" fontId="0" fillId="0" borderId="0" xfId="0" applyNumberFormat="1" applyBorder="1"/>
    <xf numFmtId="166" fontId="0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9" fontId="0" fillId="3" borderId="0" xfId="0" applyNumberFormat="1" applyFill="1"/>
    <xf numFmtId="0" fontId="5" fillId="4" borderId="0" xfId="2"/>
    <xf numFmtId="164" fontId="1" fillId="5" borderId="0" xfId="0" applyNumberFormat="1" applyFont="1" applyFill="1"/>
    <xf numFmtId="14" fontId="0" fillId="5" borderId="0" xfId="0" applyNumberFormat="1" applyFont="1" applyFill="1" applyBorder="1"/>
    <xf numFmtId="164" fontId="0" fillId="5" borderId="0" xfId="0" applyNumberFormat="1" applyFill="1" applyBorder="1"/>
    <xf numFmtId="167" fontId="4" fillId="0" borderId="0" xfId="1" applyNumberFormat="1" applyFont="1" applyBorder="1"/>
    <xf numFmtId="43" fontId="4" fillId="0" borderId="0" xfId="1" applyFont="1" applyBorder="1"/>
    <xf numFmtId="164" fontId="6" fillId="6" borderId="0" xfId="3" applyNumberFormat="1" applyBorder="1"/>
  </cellXfs>
  <cellStyles count="4">
    <cellStyle name="Bad" xfId="3" builtinId="27"/>
    <cellStyle name="Comma" xfId="1" builtinId="3"/>
    <cellStyle name="Neutral" xfId="2" builtinId="28"/>
    <cellStyle name="Normal" xfId="0" builtinId="0"/>
  </cellStyles>
  <dxfs count="18"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  <dxf>
      <font>
        <b val="0"/>
        <i val="0"/>
        <u val="none"/>
        <color auto="1"/>
      </font>
      <fill>
        <patternFill patternType="solid"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unich_Re_Design_EN">
  <a:themeElements>
    <a:clrScheme name="Munich Re">
      <a:dk1>
        <a:sysClr val="windowText" lastClr="000000"/>
      </a:dk1>
      <a:lt1>
        <a:sysClr val="window" lastClr="FFFFFF"/>
      </a:lt1>
      <a:dk2>
        <a:srgbClr val="4D4E53"/>
      </a:dk2>
      <a:lt2>
        <a:srgbClr val="F7941D"/>
      </a:lt2>
      <a:accent1>
        <a:srgbClr val="34909C"/>
      </a:accent1>
      <a:accent2>
        <a:srgbClr val="8DC63F"/>
      </a:accent2>
      <a:accent3>
        <a:srgbClr val="B72126"/>
      </a:accent3>
      <a:accent4>
        <a:srgbClr val="B2C1CA"/>
      </a:accent4>
      <a:accent5>
        <a:srgbClr val="00589A"/>
      </a:accent5>
      <a:accent6>
        <a:srgbClr val="714A9C"/>
      </a:accent6>
      <a:hlink>
        <a:srgbClr val="0A509E"/>
      </a:hlink>
      <a:folHlink>
        <a:srgbClr val="7993A3"/>
      </a:folHlink>
    </a:clrScheme>
    <a:fontScheme name="Munich Re">
      <a:majorFont>
        <a:latin typeface="Arial"/>
        <a:ea typeface="Arial Unicode MS"/>
        <a:cs typeface="Arial"/>
      </a:majorFont>
      <a:minorFont>
        <a:latin typeface="Arial"/>
        <a:ea typeface="Arial Unicode MS"/>
        <a:cs typeface="Arial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effectLst/>
      </a:spPr>
      <a:bodyPr wrap="none" rtlCol="0">
        <a:spAutoFit/>
      </a:bodyPr>
      <a:lstStyle>
        <a:defPPr>
          <a:defRPr sz="1600" dirty="0" err="1" smtClean="0">
            <a:solidFill>
              <a:schemeClr val="tx2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O54"/>
  <sheetViews>
    <sheetView showGridLines="0" zoomScale="85" zoomScaleNormal="85" workbookViewId="0">
      <selection activeCell="D14" sqref="D14"/>
    </sheetView>
  </sheetViews>
  <sheetFormatPr defaultColWidth="11.5546875" defaultRowHeight="13.2"/>
  <cols>
    <col min="4" max="4" width="17.109375" style="1" customWidth="1"/>
  </cols>
  <sheetData>
    <row r="1" spans="4:15">
      <c r="E1" s="3" t="s">
        <v>3</v>
      </c>
    </row>
    <row r="3" spans="4:15">
      <c r="E3" t="s">
        <v>4</v>
      </c>
      <c r="F3" s="2">
        <v>0.6</v>
      </c>
    </row>
    <row r="4" spans="4:15">
      <c r="E4" t="s">
        <v>5</v>
      </c>
      <c r="F4">
        <v>200</v>
      </c>
    </row>
    <row r="5" spans="4:15">
      <c r="E5" t="s">
        <v>6</v>
      </c>
      <c r="F5">
        <v>300</v>
      </c>
    </row>
    <row r="7" spans="4:15">
      <c r="D7" s="3" t="s">
        <v>31</v>
      </c>
    </row>
    <row r="8" spans="4:15">
      <c r="E8" s="10" t="s">
        <v>20</v>
      </c>
    </row>
    <row r="9" spans="4:15">
      <c r="E9" t="s">
        <v>21</v>
      </c>
    </row>
    <row r="10" spans="4:15">
      <c r="E10" s="10"/>
    </row>
    <row r="11" spans="4:15">
      <c r="E11" t="s">
        <v>29</v>
      </c>
    </row>
    <row r="12" spans="4:15">
      <c r="E12" t="s">
        <v>30</v>
      </c>
    </row>
    <row r="15" spans="4:15" s="1" customFormat="1">
      <c r="D15" s="3" t="s">
        <v>8</v>
      </c>
      <c r="E15" s="1" t="s">
        <v>2</v>
      </c>
      <c r="F15" s="1" t="s">
        <v>0</v>
      </c>
    </row>
    <row r="16" spans="4:15" s="1" customFormat="1">
      <c r="E16" s="1" t="s">
        <v>1</v>
      </c>
      <c r="F16" s="5">
        <v>40909</v>
      </c>
      <c r="G16" s="5">
        <f>EDATE(F16,12)</f>
        <v>41275</v>
      </c>
      <c r="H16" s="5">
        <f t="shared" ref="H16:O16" si="0">EDATE(G16,12)</f>
        <v>41640</v>
      </c>
      <c r="I16" s="5">
        <f t="shared" si="0"/>
        <v>42005</v>
      </c>
      <c r="J16" s="5">
        <f t="shared" si="0"/>
        <v>42370</v>
      </c>
      <c r="K16" s="5">
        <f t="shared" si="0"/>
        <v>42736</v>
      </c>
      <c r="L16" s="5">
        <f t="shared" si="0"/>
        <v>43101</v>
      </c>
      <c r="M16" s="5">
        <f t="shared" si="0"/>
        <v>43466</v>
      </c>
      <c r="N16" s="5">
        <f t="shared" si="0"/>
        <v>43831</v>
      </c>
      <c r="O16" s="5">
        <f t="shared" si="0"/>
        <v>44197</v>
      </c>
    </row>
    <row r="17" spans="4:15">
      <c r="E17" s="1">
        <v>2012</v>
      </c>
      <c r="F17" s="4">
        <v>100</v>
      </c>
      <c r="G17" s="4">
        <v>150</v>
      </c>
      <c r="H17" s="4">
        <v>200</v>
      </c>
      <c r="I17" s="4">
        <v>250</v>
      </c>
      <c r="J17" s="4">
        <v>300</v>
      </c>
      <c r="K17" s="4">
        <v>350</v>
      </c>
      <c r="L17" s="4">
        <v>400</v>
      </c>
      <c r="M17" s="4">
        <v>450</v>
      </c>
      <c r="N17" s="4">
        <v>500</v>
      </c>
      <c r="O17" s="4">
        <v>550</v>
      </c>
    </row>
    <row r="18" spans="4:15">
      <c r="E18" s="1">
        <v>2013</v>
      </c>
      <c r="F18" s="4"/>
      <c r="G18" s="4">
        <v>100</v>
      </c>
      <c r="H18" s="4">
        <v>150</v>
      </c>
      <c r="I18" s="4">
        <v>200</v>
      </c>
      <c r="J18" s="4">
        <v>250</v>
      </c>
      <c r="K18" s="4">
        <v>300</v>
      </c>
      <c r="L18" s="4">
        <v>350</v>
      </c>
      <c r="M18" s="4">
        <v>400</v>
      </c>
      <c r="N18" s="4">
        <v>450</v>
      </c>
      <c r="O18" s="4">
        <v>500</v>
      </c>
    </row>
    <row r="19" spans="4:15">
      <c r="E19" s="1">
        <v>2014</v>
      </c>
      <c r="F19" s="4"/>
      <c r="G19" s="4"/>
      <c r="H19" s="4">
        <v>100</v>
      </c>
      <c r="I19" s="4">
        <v>150</v>
      </c>
      <c r="J19" s="4">
        <v>200</v>
      </c>
      <c r="K19" s="4">
        <v>250</v>
      </c>
      <c r="L19" s="4">
        <v>300</v>
      </c>
      <c r="M19" s="4">
        <v>350</v>
      </c>
      <c r="N19" s="4">
        <v>400</v>
      </c>
      <c r="O19" s="4">
        <v>450</v>
      </c>
    </row>
    <row r="20" spans="4:15">
      <c r="E20" s="1">
        <v>2015</v>
      </c>
      <c r="F20" s="4"/>
      <c r="G20" s="4"/>
      <c r="H20" s="4"/>
      <c r="I20" s="4">
        <v>100</v>
      </c>
      <c r="J20" s="4">
        <v>150</v>
      </c>
      <c r="K20" s="4">
        <v>200</v>
      </c>
      <c r="L20" s="4">
        <v>250</v>
      </c>
      <c r="M20" s="4">
        <v>300</v>
      </c>
      <c r="N20" s="4">
        <v>350</v>
      </c>
      <c r="O20" s="4">
        <v>400</v>
      </c>
    </row>
    <row r="21" spans="4:15">
      <c r="E21" s="1">
        <v>2016</v>
      </c>
      <c r="F21" s="4"/>
      <c r="G21" s="4"/>
      <c r="H21" s="4"/>
      <c r="I21" s="4"/>
      <c r="J21" s="4">
        <v>100</v>
      </c>
      <c r="K21" s="4">
        <v>150</v>
      </c>
      <c r="L21" s="4">
        <v>200</v>
      </c>
      <c r="M21" s="4">
        <v>250</v>
      </c>
      <c r="N21" s="4">
        <v>300</v>
      </c>
      <c r="O21" s="4">
        <v>350</v>
      </c>
    </row>
    <row r="22" spans="4:15">
      <c r="E22" s="1">
        <v>2017</v>
      </c>
      <c r="F22" s="4"/>
      <c r="G22" s="4"/>
      <c r="H22" s="4"/>
      <c r="I22" s="4"/>
      <c r="J22" s="4"/>
      <c r="K22" s="4">
        <v>100</v>
      </c>
      <c r="L22" s="4">
        <v>150</v>
      </c>
      <c r="M22" s="4">
        <v>200</v>
      </c>
      <c r="N22" s="4">
        <v>250</v>
      </c>
      <c r="O22" s="4">
        <v>300</v>
      </c>
    </row>
    <row r="23" spans="4:15">
      <c r="E23" s="1">
        <v>2018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4:15">
      <c r="E24" s="1">
        <v>2019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4:15">
      <c r="E25" s="1">
        <v>2020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4:15">
      <c r="E26" s="1">
        <v>2021</v>
      </c>
      <c r="F26" s="4"/>
      <c r="G26" s="4"/>
      <c r="H26" s="4"/>
      <c r="I26" s="4"/>
      <c r="J26" s="4"/>
      <c r="K26" s="4"/>
      <c r="L26" s="4"/>
      <c r="M26" s="4"/>
      <c r="N26" s="4"/>
      <c r="O26" s="4"/>
    </row>
    <row r="29" spans="4:15">
      <c r="D29" s="3" t="s">
        <v>7</v>
      </c>
      <c r="E29" s="1" t="s">
        <v>2</v>
      </c>
      <c r="F29" s="1" t="s">
        <v>0</v>
      </c>
      <c r="G29" s="1"/>
      <c r="H29" s="1"/>
      <c r="I29" s="1"/>
      <c r="J29" s="1"/>
      <c r="K29" s="1"/>
      <c r="L29" s="1"/>
      <c r="M29" s="1"/>
      <c r="N29" s="1"/>
      <c r="O29" s="1"/>
    </row>
    <row r="30" spans="4:15">
      <c r="E30" s="1" t="s">
        <v>1</v>
      </c>
      <c r="F30" s="5">
        <f t="shared" ref="F30:O30" si="1">F16</f>
        <v>40909</v>
      </c>
      <c r="G30" s="5">
        <f t="shared" si="1"/>
        <v>41275</v>
      </c>
      <c r="H30" s="5">
        <f t="shared" si="1"/>
        <v>41640</v>
      </c>
      <c r="I30" s="5">
        <f t="shared" si="1"/>
        <v>42005</v>
      </c>
      <c r="J30" s="5">
        <f t="shared" si="1"/>
        <v>42370</v>
      </c>
      <c r="K30" s="5">
        <f t="shared" si="1"/>
        <v>42736</v>
      </c>
      <c r="L30" s="5">
        <f t="shared" si="1"/>
        <v>43101</v>
      </c>
      <c r="M30" s="5">
        <f t="shared" si="1"/>
        <v>43466</v>
      </c>
      <c r="N30" s="5">
        <f t="shared" si="1"/>
        <v>43831</v>
      </c>
      <c r="O30" s="5">
        <f t="shared" si="1"/>
        <v>44197</v>
      </c>
    </row>
    <row r="31" spans="4:15">
      <c r="E31" s="1">
        <v>2012</v>
      </c>
      <c r="F31" s="4">
        <f>$F$3*(MIN($F$5,MAX(0,F17-$F$4)))</f>
        <v>0</v>
      </c>
      <c r="G31" s="4">
        <f t="shared" ref="G31:O31" si="2">$F$3*(MIN($F$5,MAX(0,G17-$F$4)))</f>
        <v>0</v>
      </c>
      <c r="H31" s="4">
        <f t="shared" si="2"/>
        <v>0</v>
      </c>
      <c r="I31" s="4">
        <f t="shared" si="2"/>
        <v>30</v>
      </c>
      <c r="J31" s="4">
        <f t="shared" si="2"/>
        <v>60</v>
      </c>
      <c r="K31" s="4">
        <f t="shared" si="2"/>
        <v>90</v>
      </c>
      <c r="L31" s="4">
        <f t="shared" si="2"/>
        <v>120</v>
      </c>
      <c r="M31" s="4">
        <f t="shared" si="2"/>
        <v>150</v>
      </c>
      <c r="N31" s="4">
        <f t="shared" si="2"/>
        <v>180</v>
      </c>
      <c r="O31" s="4">
        <f t="shared" si="2"/>
        <v>180</v>
      </c>
    </row>
    <row r="32" spans="4:15">
      <c r="E32" s="1">
        <v>2013</v>
      </c>
      <c r="F32" s="4">
        <f t="shared" ref="F32:O32" si="3">$F$3*(MIN($F$5,MAX(0,F18-$F$4)))</f>
        <v>0</v>
      </c>
      <c r="G32" s="4">
        <f t="shared" si="3"/>
        <v>0</v>
      </c>
      <c r="H32" s="4">
        <f t="shared" si="3"/>
        <v>0</v>
      </c>
      <c r="I32" s="4">
        <f t="shared" si="3"/>
        <v>0</v>
      </c>
      <c r="J32" s="4">
        <f t="shared" si="3"/>
        <v>30</v>
      </c>
      <c r="K32" s="4">
        <f t="shared" si="3"/>
        <v>60</v>
      </c>
      <c r="L32" s="4">
        <f t="shared" si="3"/>
        <v>90</v>
      </c>
      <c r="M32" s="4">
        <f t="shared" si="3"/>
        <v>120</v>
      </c>
      <c r="N32" s="4">
        <f t="shared" si="3"/>
        <v>150</v>
      </c>
      <c r="O32" s="4">
        <f t="shared" si="3"/>
        <v>180</v>
      </c>
    </row>
    <row r="33" spans="4:15">
      <c r="E33" s="1">
        <v>2014</v>
      </c>
      <c r="F33" s="4">
        <f t="shared" ref="F33:O33" si="4">$F$3*(MIN($F$5,MAX(0,F19-$F$4)))</f>
        <v>0</v>
      </c>
      <c r="G33" s="4">
        <f t="shared" si="4"/>
        <v>0</v>
      </c>
      <c r="H33" s="4">
        <f t="shared" si="4"/>
        <v>0</v>
      </c>
      <c r="I33" s="4">
        <f t="shared" si="4"/>
        <v>0</v>
      </c>
      <c r="J33" s="4">
        <f t="shared" si="4"/>
        <v>0</v>
      </c>
      <c r="K33" s="4">
        <f t="shared" si="4"/>
        <v>30</v>
      </c>
      <c r="L33" s="4">
        <f t="shared" si="4"/>
        <v>60</v>
      </c>
      <c r="M33" s="4">
        <f t="shared" si="4"/>
        <v>90</v>
      </c>
      <c r="N33" s="4">
        <f t="shared" si="4"/>
        <v>120</v>
      </c>
      <c r="O33" s="4">
        <f t="shared" si="4"/>
        <v>150</v>
      </c>
    </row>
    <row r="34" spans="4:15">
      <c r="E34" s="1">
        <v>2015</v>
      </c>
      <c r="F34" s="4">
        <f t="shared" ref="F34:O34" si="5">$F$3*(MIN($F$5,MAX(0,F20-$F$4)))</f>
        <v>0</v>
      </c>
      <c r="G34" s="4">
        <f t="shared" si="5"/>
        <v>0</v>
      </c>
      <c r="H34" s="4">
        <f t="shared" si="5"/>
        <v>0</v>
      </c>
      <c r="I34" s="4">
        <f t="shared" si="5"/>
        <v>0</v>
      </c>
      <c r="J34" s="4">
        <f t="shared" si="5"/>
        <v>0</v>
      </c>
      <c r="K34" s="4">
        <f t="shared" si="5"/>
        <v>0</v>
      </c>
      <c r="L34" s="4">
        <f t="shared" si="5"/>
        <v>30</v>
      </c>
      <c r="M34" s="4">
        <f t="shared" si="5"/>
        <v>60</v>
      </c>
      <c r="N34" s="4">
        <f t="shared" si="5"/>
        <v>90</v>
      </c>
      <c r="O34" s="4">
        <f t="shared" si="5"/>
        <v>120</v>
      </c>
    </row>
    <row r="35" spans="4:15">
      <c r="E35" s="1">
        <v>2016</v>
      </c>
      <c r="F35" s="4">
        <f t="shared" ref="F35:O35" si="6">$F$3*(MIN($F$5,MAX(0,F21-$F$4)))</f>
        <v>0</v>
      </c>
      <c r="G35" s="4">
        <f t="shared" si="6"/>
        <v>0</v>
      </c>
      <c r="H35" s="4">
        <f t="shared" si="6"/>
        <v>0</v>
      </c>
      <c r="I35" s="4">
        <f t="shared" si="6"/>
        <v>0</v>
      </c>
      <c r="J35" s="4">
        <f t="shared" si="6"/>
        <v>0</v>
      </c>
      <c r="K35" s="4">
        <f t="shared" si="6"/>
        <v>0</v>
      </c>
      <c r="L35" s="4">
        <f t="shared" si="6"/>
        <v>0</v>
      </c>
      <c r="M35" s="4">
        <f t="shared" si="6"/>
        <v>30</v>
      </c>
      <c r="N35" s="4">
        <f t="shared" si="6"/>
        <v>60</v>
      </c>
      <c r="O35" s="4">
        <f t="shared" si="6"/>
        <v>90</v>
      </c>
    </row>
    <row r="36" spans="4:15">
      <c r="E36" s="1">
        <v>2017</v>
      </c>
      <c r="F36" s="4">
        <f t="shared" ref="F36:O36" si="7">$F$3*(MIN($F$5,MAX(0,F22-$F$4)))</f>
        <v>0</v>
      </c>
      <c r="G36" s="4">
        <f t="shared" si="7"/>
        <v>0</v>
      </c>
      <c r="H36" s="4">
        <f t="shared" si="7"/>
        <v>0</v>
      </c>
      <c r="I36" s="4">
        <f t="shared" si="7"/>
        <v>0</v>
      </c>
      <c r="J36" s="4">
        <f t="shared" si="7"/>
        <v>0</v>
      </c>
      <c r="K36" s="4">
        <f t="shared" si="7"/>
        <v>0</v>
      </c>
      <c r="L36" s="4">
        <f t="shared" si="7"/>
        <v>0</v>
      </c>
      <c r="M36" s="4">
        <f t="shared" si="7"/>
        <v>0</v>
      </c>
      <c r="N36" s="4">
        <f t="shared" si="7"/>
        <v>30</v>
      </c>
      <c r="O36" s="4">
        <f t="shared" si="7"/>
        <v>60</v>
      </c>
    </row>
    <row r="37" spans="4:15">
      <c r="E37" s="1">
        <v>2018</v>
      </c>
      <c r="F37" s="4">
        <f t="shared" ref="F37:O37" si="8">$F$3*(MIN($F$5,MAX(0,F23-$F$4)))</f>
        <v>0</v>
      </c>
      <c r="G37" s="4">
        <f t="shared" si="8"/>
        <v>0</v>
      </c>
      <c r="H37" s="4">
        <f t="shared" si="8"/>
        <v>0</v>
      </c>
      <c r="I37" s="4">
        <f t="shared" si="8"/>
        <v>0</v>
      </c>
      <c r="J37" s="4">
        <f t="shared" si="8"/>
        <v>0</v>
      </c>
      <c r="K37" s="4">
        <f t="shared" si="8"/>
        <v>0</v>
      </c>
      <c r="L37" s="4">
        <f t="shared" si="8"/>
        <v>0</v>
      </c>
      <c r="M37" s="4">
        <f t="shared" si="8"/>
        <v>0</v>
      </c>
      <c r="N37" s="4">
        <f t="shared" si="8"/>
        <v>0</v>
      </c>
      <c r="O37" s="4">
        <f t="shared" si="8"/>
        <v>0</v>
      </c>
    </row>
    <row r="38" spans="4:15">
      <c r="E38" s="1">
        <v>2019</v>
      </c>
      <c r="F38" s="4">
        <f t="shared" ref="F38:O38" si="9">$F$3*(MIN($F$5,MAX(0,F24-$F$4)))</f>
        <v>0</v>
      </c>
      <c r="G38" s="4">
        <f t="shared" si="9"/>
        <v>0</v>
      </c>
      <c r="H38" s="4">
        <f t="shared" si="9"/>
        <v>0</v>
      </c>
      <c r="I38" s="4">
        <f t="shared" si="9"/>
        <v>0</v>
      </c>
      <c r="J38" s="4">
        <f t="shared" si="9"/>
        <v>0</v>
      </c>
      <c r="K38" s="4">
        <f t="shared" si="9"/>
        <v>0</v>
      </c>
      <c r="L38" s="4">
        <f t="shared" si="9"/>
        <v>0</v>
      </c>
      <c r="M38" s="4">
        <f t="shared" si="9"/>
        <v>0</v>
      </c>
      <c r="N38" s="4">
        <f t="shared" si="9"/>
        <v>0</v>
      </c>
      <c r="O38" s="4">
        <f t="shared" si="9"/>
        <v>0</v>
      </c>
    </row>
    <row r="39" spans="4:15">
      <c r="E39" s="1">
        <v>2020</v>
      </c>
      <c r="F39" s="4">
        <f t="shared" ref="F39:O39" si="10">$F$3*(MIN($F$5,MAX(0,F25-$F$4)))</f>
        <v>0</v>
      </c>
      <c r="G39" s="4">
        <f t="shared" si="10"/>
        <v>0</v>
      </c>
      <c r="H39" s="4">
        <f t="shared" si="10"/>
        <v>0</v>
      </c>
      <c r="I39" s="4">
        <f t="shared" si="10"/>
        <v>0</v>
      </c>
      <c r="J39" s="4">
        <f t="shared" si="10"/>
        <v>0</v>
      </c>
      <c r="K39" s="4">
        <f t="shared" si="10"/>
        <v>0</v>
      </c>
      <c r="L39" s="4">
        <f t="shared" si="10"/>
        <v>0</v>
      </c>
      <c r="M39" s="4">
        <f t="shared" si="10"/>
        <v>0</v>
      </c>
      <c r="N39" s="4">
        <f t="shared" si="10"/>
        <v>0</v>
      </c>
      <c r="O39" s="4">
        <f t="shared" si="10"/>
        <v>0</v>
      </c>
    </row>
    <row r="40" spans="4:15">
      <c r="E40" s="1">
        <v>2021</v>
      </c>
      <c r="F40" s="4">
        <f t="shared" ref="F40:O40" si="11">$F$3*(MIN($F$5,MAX(0,F26-$F$4)))</f>
        <v>0</v>
      </c>
      <c r="G40" s="4">
        <f t="shared" si="11"/>
        <v>0</v>
      </c>
      <c r="H40" s="4">
        <f t="shared" si="11"/>
        <v>0</v>
      </c>
      <c r="I40" s="4">
        <f t="shared" si="11"/>
        <v>0</v>
      </c>
      <c r="J40" s="4">
        <f t="shared" si="11"/>
        <v>0</v>
      </c>
      <c r="K40" s="4">
        <f t="shared" si="11"/>
        <v>0</v>
      </c>
      <c r="L40" s="4">
        <f t="shared" si="11"/>
        <v>0</v>
      </c>
      <c r="M40" s="4">
        <f t="shared" si="11"/>
        <v>0</v>
      </c>
      <c r="N40" s="4">
        <f t="shared" si="11"/>
        <v>0</v>
      </c>
      <c r="O40" s="4">
        <f t="shared" si="11"/>
        <v>0</v>
      </c>
    </row>
    <row r="43" spans="4:15">
      <c r="D43" s="3" t="s">
        <v>9</v>
      </c>
      <c r="E43" s="1" t="s">
        <v>2</v>
      </c>
      <c r="F43" s="1" t="s">
        <v>0</v>
      </c>
      <c r="G43" s="1"/>
      <c r="H43" s="1"/>
      <c r="I43" s="1"/>
      <c r="J43" s="1"/>
      <c r="K43" s="1"/>
      <c r="L43" s="1"/>
      <c r="M43" s="1"/>
      <c r="N43" s="1"/>
      <c r="O43" s="1"/>
    </row>
    <row r="44" spans="4:15">
      <c r="E44" s="1" t="s">
        <v>1</v>
      </c>
      <c r="F44" s="5">
        <f t="shared" ref="F44:O44" si="12">F16</f>
        <v>40909</v>
      </c>
      <c r="G44" s="5">
        <f t="shared" si="12"/>
        <v>41275</v>
      </c>
      <c r="H44" s="5">
        <f t="shared" si="12"/>
        <v>41640</v>
      </c>
      <c r="I44" s="5">
        <f t="shared" si="12"/>
        <v>42005</v>
      </c>
      <c r="J44" s="5">
        <f t="shared" si="12"/>
        <v>42370</v>
      </c>
      <c r="K44" s="5">
        <f t="shared" si="12"/>
        <v>42736</v>
      </c>
      <c r="L44" s="5">
        <f t="shared" si="12"/>
        <v>43101</v>
      </c>
      <c r="M44" s="5">
        <f t="shared" si="12"/>
        <v>43466</v>
      </c>
      <c r="N44" s="5">
        <f t="shared" si="12"/>
        <v>43831</v>
      </c>
      <c r="O44" s="5">
        <f t="shared" si="12"/>
        <v>44197</v>
      </c>
    </row>
    <row r="45" spans="4:15">
      <c r="E45" s="1">
        <v>2012</v>
      </c>
      <c r="F45" s="4">
        <f>F17-F31</f>
        <v>100</v>
      </c>
      <c r="G45" s="4">
        <f t="shared" ref="G45:O45" si="13">G17-G31</f>
        <v>150</v>
      </c>
      <c r="H45" s="4">
        <f t="shared" si="13"/>
        <v>200</v>
      </c>
      <c r="I45" s="4">
        <f t="shared" si="13"/>
        <v>220</v>
      </c>
      <c r="J45" s="4">
        <f t="shared" si="13"/>
        <v>240</v>
      </c>
      <c r="K45" s="4">
        <f t="shared" si="13"/>
        <v>260</v>
      </c>
      <c r="L45" s="4">
        <f t="shared" si="13"/>
        <v>280</v>
      </c>
      <c r="M45" s="4">
        <f t="shared" si="13"/>
        <v>300</v>
      </c>
      <c r="N45" s="4">
        <f t="shared" si="13"/>
        <v>320</v>
      </c>
      <c r="O45" s="4">
        <f t="shared" si="13"/>
        <v>370</v>
      </c>
    </row>
    <row r="46" spans="4:15">
      <c r="E46" s="1">
        <v>2013</v>
      </c>
      <c r="F46" s="4">
        <f t="shared" ref="F46:O46" si="14">F18-F32</f>
        <v>0</v>
      </c>
      <c r="G46" s="4">
        <f t="shared" si="14"/>
        <v>100</v>
      </c>
      <c r="H46" s="4">
        <f t="shared" si="14"/>
        <v>150</v>
      </c>
      <c r="I46" s="4">
        <f t="shared" si="14"/>
        <v>200</v>
      </c>
      <c r="J46" s="4">
        <f t="shared" si="14"/>
        <v>220</v>
      </c>
      <c r="K46" s="4">
        <f t="shared" si="14"/>
        <v>240</v>
      </c>
      <c r="L46" s="4">
        <f t="shared" si="14"/>
        <v>260</v>
      </c>
      <c r="M46" s="4">
        <f t="shared" si="14"/>
        <v>280</v>
      </c>
      <c r="N46" s="4">
        <f t="shared" si="14"/>
        <v>300</v>
      </c>
      <c r="O46" s="4">
        <f t="shared" si="14"/>
        <v>320</v>
      </c>
    </row>
    <row r="47" spans="4:15">
      <c r="E47" s="1">
        <v>2014</v>
      </c>
      <c r="F47" s="4">
        <f t="shared" ref="F47:O47" si="15">F19-F33</f>
        <v>0</v>
      </c>
      <c r="G47" s="4">
        <f t="shared" si="15"/>
        <v>0</v>
      </c>
      <c r="H47" s="4">
        <f t="shared" si="15"/>
        <v>100</v>
      </c>
      <c r="I47" s="4">
        <f t="shared" si="15"/>
        <v>150</v>
      </c>
      <c r="J47" s="4">
        <f t="shared" si="15"/>
        <v>200</v>
      </c>
      <c r="K47" s="4">
        <f t="shared" si="15"/>
        <v>220</v>
      </c>
      <c r="L47" s="4">
        <f t="shared" si="15"/>
        <v>240</v>
      </c>
      <c r="M47" s="4">
        <f t="shared" si="15"/>
        <v>260</v>
      </c>
      <c r="N47" s="4">
        <f t="shared" si="15"/>
        <v>280</v>
      </c>
      <c r="O47" s="4">
        <f t="shared" si="15"/>
        <v>300</v>
      </c>
    </row>
    <row r="48" spans="4:15">
      <c r="E48" s="1">
        <v>2015</v>
      </c>
      <c r="F48" s="4">
        <f t="shared" ref="F48:O48" si="16">F20-F34</f>
        <v>0</v>
      </c>
      <c r="G48" s="4">
        <f t="shared" si="16"/>
        <v>0</v>
      </c>
      <c r="H48" s="4">
        <f t="shared" si="16"/>
        <v>0</v>
      </c>
      <c r="I48" s="4">
        <f t="shared" si="16"/>
        <v>100</v>
      </c>
      <c r="J48" s="4">
        <f t="shared" si="16"/>
        <v>150</v>
      </c>
      <c r="K48" s="4">
        <f t="shared" si="16"/>
        <v>200</v>
      </c>
      <c r="L48" s="4">
        <f t="shared" si="16"/>
        <v>220</v>
      </c>
      <c r="M48" s="4">
        <f t="shared" si="16"/>
        <v>240</v>
      </c>
      <c r="N48" s="4">
        <f t="shared" si="16"/>
        <v>260</v>
      </c>
      <c r="O48" s="4">
        <f t="shared" si="16"/>
        <v>280</v>
      </c>
    </row>
    <row r="49" spans="5:15">
      <c r="E49" s="1">
        <v>2016</v>
      </c>
      <c r="F49" s="4">
        <f t="shared" ref="F49:O49" si="17">F21-F35</f>
        <v>0</v>
      </c>
      <c r="G49" s="4">
        <f t="shared" si="17"/>
        <v>0</v>
      </c>
      <c r="H49" s="4">
        <f t="shared" si="17"/>
        <v>0</v>
      </c>
      <c r="I49" s="4">
        <f t="shared" si="17"/>
        <v>0</v>
      </c>
      <c r="J49" s="4">
        <f t="shared" si="17"/>
        <v>100</v>
      </c>
      <c r="K49" s="4">
        <f t="shared" si="17"/>
        <v>150</v>
      </c>
      <c r="L49" s="4">
        <f t="shared" si="17"/>
        <v>200</v>
      </c>
      <c r="M49" s="4">
        <f t="shared" si="17"/>
        <v>220</v>
      </c>
      <c r="N49" s="4">
        <f t="shared" si="17"/>
        <v>240</v>
      </c>
      <c r="O49" s="4">
        <f t="shared" si="17"/>
        <v>260</v>
      </c>
    </row>
    <row r="50" spans="5:15">
      <c r="E50" s="1">
        <v>2017</v>
      </c>
      <c r="F50" s="4">
        <f t="shared" ref="F50:O50" si="18">F22-F36</f>
        <v>0</v>
      </c>
      <c r="G50" s="4">
        <f t="shared" si="18"/>
        <v>0</v>
      </c>
      <c r="H50" s="4">
        <f t="shared" si="18"/>
        <v>0</v>
      </c>
      <c r="I50" s="4">
        <f t="shared" si="18"/>
        <v>0</v>
      </c>
      <c r="J50" s="4">
        <f t="shared" si="18"/>
        <v>0</v>
      </c>
      <c r="K50" s="4">
        <f t="shared" si="18"/>
        <v>100</v>
      </c>
      <c r="L50" s="4">
        <f t="shared" si="18"/>
        <v>150</v>
      </c>
      <c r="M50" s="4">
        <f t="shared" si="18"/>
        <v>200</v>
      </c>
      <c r="N50" s="4">
        <f t="shared" si="18"/>
        <v>220</v>
      </c>
      <c r="O50" s="4">
        <f t="shared" si="18"/>
        <v>240</v>
      </c>
    </row>
    <row r="51" spans="5:15">
      <c r="E51" s="1">
        <v>2018</v>
      </c>
      <c r="F51" s="4">
        <f t="shared" ref="F51:O51" si="19">F23-F37</f>
        <v>0</v>
      </c>
      <c r="G51" s="4">
        <f t="shared" si="19"/>
        <v>0</v>
      </c>
      <c r="H51" s="4">
        <f t="shared" si="19"/>
        <v>0</v>
      </c>
      <c r="I51" s="4">
        <f t="shared" si="19"/>
        <v>0</v>
      </c>
      <c r="J51" s="4">
        <f t="shared" si="19"/>
        <v>0</v>
      </c>
      <c r="K51" s="4">
        <f t="shared" si="19"/>
        <v>0</v>
      </c>
      <c r="L51" s="4">
        <f t="shared" si="19"/>
        <v>0</v>
      </c>
      <c r="M51" s="4">
        <f t="shared" si="19"/>
        <v>0</v>
      </c>
      <c r="N51" s="4">
        <f t="shared" si="19"/>
        <v>0</v>
      </c>
      <c r="O51" s="4">
        <f t="shared" si="19"/>
        <v>0</v>
      </c>
    </row>
    <row r="52" spans="5:15">
      <c r="E52" s="1">
        <v>2019</v>
      </c>
      <c r="F52" s="4">
        <f t="shared" ref="F52:O52" si="20">F24-F38</f>
        <v>0</v>
      </c>
      <c r="G52" s="4">
        <f t="shared" si="20"/>
        <v>0</v>
      </c>
      <c r="H52" s="4">
        <f t="shared" si="20"/>
        <v>0</v>
      </c>
      <c r="I52" s="4">
        <f t="shared" si="20"/>
        <v>0</v>
      </c>
      <c r="J52" s="4">
        <f t="shared" si="20"/>
        <v>0</v>
      </c>
      <c r="K52" s="4">
        <f t="shared" si="20"/>
        <v>0</v>
      </c>
      <c r="L52" s="4">
        <f t="shared" si="20"/>
        <v>0</v>
      </c>
      <c r="M52" s="4">
        <f t="shared" si="20"/>
        <v>0</v>
      </c>
      <c r="N52" s="4">
        <f t="shared" si="20"/>
        <v>0</v>
      </c>
      <c r="O52" s="4">
        <f t="shared" si="20"/>
        <v>0</v>
      </c>
    </row>
    <row r="53" spans="5:15">
      <c r="E53" s="1">
        <v>2020</v>
      </c>
      <c r="F53" s="4">
        <f t="shared" ref="F53:O53" si="21">F25-F39</f>
        <v>0</v>
      </c>
      <c r="G53" s="4">
        <f t="shared" si="21"/>
        <v>0</v>
      </c>
      <c r="H53" s="4">
        <f t="shared" si="21"/>
        <v>0</v>
      </c>
      <c r="I53" s="4">
        <f t="shared" si="21"/>
        <v>0</v>
      </c>
      <c r="J53" s="4">
        <f t="shared" si="21"/>
        <v>0</v>
      </c>
      <c r="K53" s="4">
        <f t="shared" si="21"/>
        <v>0</v>
      </c>
      <c r="L53" s="4">
        <f t="shared" si="21"/>
        <v>0</v>
      </c>
      <c r="M53" s="4">
        <f t="shared" si="21"/>
        <v>0</v>
      </c>
      <c r="N53" s="4">
        <f t="shared" si="21"/>
        <v>0</v>
      </c>
      <c r="O53" s="4">
        <f t="shared" si="21"/>
        <v>0</v>
      </c>
    </row>
    <row r="54" spans="5:15">
      <c r="E54" s="1">
        <v>2021</v>
      </c>
      <c r="F54" s="4">
        <f t="shared" ref="F54:O54" si="22">F26-F40</f>
        <v>0</v>
      </c>
      <c r="G54" s="4">
        <f t="shared" si="22"/>
        <v>0</v>
      </c>
      <c r="H54" s="4">
        <f t="shared" si="22"/>
        <v>0</v>
      </c>
      <c r="I54" s="4">
        <f t="shared" si="22"/>
        <v>0</v>
      </c>
      <c r="J54" s="4">
        <f t="shared" si="22"/>
        <v>0</v>
      </c>
      <c r="K54" s="4">
        <f t="shared" si="22"/>
        <v>0</v>
      </c>
      <c r="L54" s="4">
        <f t="shared" si="22"/>
        <v>0</v>
      </c>
      <c r="M54" s="4">
        <f t="shared" si="22"/>
        <v>0</v>
      </c>
      <c r="N54" s="4">
        <f t="shared" si="22"/>
        <v>0</v>
      </c>
      <c r="O54" s="4">
        <f t="shared" si="22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K100"/>
  <sheetViews>
    <sheetView showGridLines="0" tabSelected="1" zoomScale="70" zoomScaleNormal="70" zoomScaleSheetLayoutView="40" workbookViewId="0">
      <pane ySplit="14" topLeftCell="A15" activePane="bottomLeft" state="frozen"/>
      <selection pane="bottomLeft" activeCell="F10" sqref="F10"/>
    </sheetView>
  </sheetViews>
  <sheetFormatPr defaultColWidth="11.5546875" defaultRowHeight="13.2" outlineLevelRow="1"/>
  <cols>
    <col min="1" max="1" width="10.109375" customWidth="1"/>
    <col min="2" max="2" width="37.6640625" customWidth="1"/>
    <col min="3" max="4" width="11.6640625" bestFit="1" customWidth="1"/>
    <col min="5" max="7" width="13.44140625" bestFit="1" customWidth="1"/>
    <col min="8" max="8" width="13.33203125" bestFit="1" customWidth="1"/>
    <col min="9" max="9" width="13.44140625" bestFit="1" customWidth="1"/>
    <col min="10" max="10" width="13.33203125" bestFit="1" customWidth="1"/>
    <col min="11" max="12" width="13.44140625" bestFit="1" customWidth="1"/>
    <col min="13" max="13" width="14" bestFit="1" customWidth="1"/>
    <col min="14" max="14" width="13.44140625" bestFit="1" customWidth="1"/>
    <col min="15" max="17" width="14" bestFit="1" customWidth="1"/>
    <col min="18" max="18" width="13.6640625" bestFit="1" customWidth="1"/>
    <col min="21" max="21" width="11.6640625" bestFit="1" customWidth="1"/>
  </cols>
  <sheetData>
    <row r="2" spans="1:8">
      <c r="B2" s="22" t="s">
        <v>26</v>
      </c>
    </row>
    <row r="3" spans="1:8">
      <c r="D3" s="17" t="s">
        <v>11</v>
      </c>
      <c r="F3" s="2">
        <v>1</v>
      </c>
    </row>
    <row r="4" spans="1:8">
      <c r="D4" s="17"/>
      <c r="F4" s="2"/>
    </row>
    <row r="6" spans="1:8">
      <c r="B6" s="3" t="s">
        <v>27</v>
      </c>
      <c r="D6" s="17" t="s">
        <v>25</v>
      </c>
      <c r="F6" s="36">
        <v>1</v>
      </c>
    </row>
    <row r="7" spans="1:8">
      <c r="F7" s="24" t="s">
        <v>28</v>
      </c>
      <c r="G7" s="15" t="s">
        <v>58</v>
      </c>
    </row>
    <row r="8" spans="1:8">
      <c r="D8" s="17" t="s">
        <v>10</v>
      </c>
      <c r="F8" s="7">
        <v>1000</v>
      </c>
      <c r="G8" s="37">
        <v>0.9</v>
      </c>
      <c r="H8" t="s">
        <v>19</v>
      </c>
    </row>
    <row r="9" spans="1:8">
      <c r="D9" s="17" t="s">
        <v>6</v>
      </c>
      <c r="F9" s="7">
        <v>300</v>
      </c>
      <c r="G9" s="37">
        <v>0.3</v>
      </c>
    </row>
    <row r="10" spans="1:8">
      <c r="D10" s="17" t="s">
        <v>68</v>
      </c>
      <c r="F10">
        <v>200</v>
      </c>
    </row>
    <row r="11" spans="1:8">
      <c r="D11" s="18" t="s">
        <v>14</v>
      </c>
      <c r="F11" t="s">
        <v>18</v>
      </c>
    </row>
    <row r="12" spans="1:8">
      <c r="D12" s="18" t="s">
        <v>15</v>
      </c>
      <c r="E12" s="6" t="s">
        <v>16</v>
      </c>
      <c r="F12" s="8">
        <v>41275</v>
      </c>
    </row>
    <row r="13" spans="1:8">
      <c r="D13" s="13"/>
      <c r="E13" s="6" t="s">
        <v>17</v>
      </c>
      <c r="F13" s="8">
        <v>43100</v>
      </c>
    </row>
    <row r="14" spans="1:8">
      <c r="D14" s="17" t="s">
        <v>13</v>
      </c>
      <c r="E14" s="6" t="s">
        <v>12</v>
      </c>
      <c r="F14" s="9">
        <v>43101</v>
      </c>
    </row>
    <row r="15" spans="1:8" outlineLevel="1"/>
    <row r="16" spans="1:8" s="13" customFormat="1" outlineLevel="1">
      <c r="A16"/>
      <c r="B16" s="3" t="s">
        <v>35</v>
      </c>
      <c r="C16" s="3"/>
      <c r="D16" s="1"/>
    </row>
    <row r="17" spans="1:37" s="13" customFormat="1" outlineLevel="1">
      <c r="A17"/>
      <c r="B17"/>
      <c r="C17" s="1" t="s">
        <v>47</v>
      </c>
      <c r="D17" s="12" t="s">
        <v>22</v>
      </c>
      <c r="E17" s="11">
        <v>40909</v>
      </c>
      <c r="F17" s="11">
        <f>EDATE(E17,12)</f>
        <v>41275</v>
      </c>
      <c r="G17" s="11">
        <f t="shared" ref="G17:R17" si="0">EDATE(F17,12)</f>
        <v>41640</v>
      </c>
      <c r="H17" s="11">
        <f t="shared" si="0"/>
        <v>42005</v>
      </c>
      <c r="I17" s="11">
        <f t="shared" si="0"/>
        <v>42370</v>
      </c>
      <c r="J17" s="11">
        <f t="shared" si="0"/>
        <v>42736</v>
      </c>
      <c r="K17" s="11">
        <f t="shared" si="0"/>
        <v>43101</v>
      </c>
      <c r="L17" s="11">
        <f t="shared" si="0"/>
        <v>43466</v>
      </c>
      <c r="M17" s="11">
        <f t="shared" si="0"/>
        <v>43831</v>
      </c>
      <c r="N17" s="11">
        <f t="shared" si="0"/>
        <v>44197</v>
      </c>
      <c r="O17" s="11">
        <f t="shared" si="0"/>
        <v>44562</v>
      </c>
      <c r="P17" s="11">
        <f t="shared" si="0"/>
        <v>44927</v>
      </c>
      <c r="Q17" s="11">
        <f t="shared" si="0"/>
        <v>45292</v>
      </c>
      <c r="R17" s="11">
        <f t="shared" si="0"/>
        <v>45658</v>
      </c>
      <c r="U17" s="15" t="s">
        <v>24</v>
      </c>
      <c r="X17" s="13" t="s">
        <v>48</v>
      </c>
    </row>
    <row r="18" spans="1:37" s="13" customFormat="1" outlineLevel="1">
      <c r="A18"/>
      <c r="B18"/>
      <c r="C18" s="1">
        <v>500</v>
      </c>
      <c r="D18" s="16">
        <v>40909</v>
      </c>
      <c r="E18" s="14">
        <f>$C18*X18</f>
        <v>25</v>
      </c>
      <c r="F18" s="14">
        <f t="shared" ref="F18:F27" si="1">$C18*Y18</f>
        <v>50</v>
      </c>
      <c r="G18" s="14">
        <f t="shared" ref="G18:G27" si="2">$C18*Z18</f>
        <v>175</v>
      </c>
      <c r="H18" s="14">
        <f t="shared" ref="H18:H27" si="3">$C18*AA18</f>
        <v>199.99999999999997</v>
      </c>
      <c r="I18" s="14">
        <f t="shared" ref="I18:I27" si="4">$C18*AB18</f>
        <v>324.99999999999994</v>
      </c>
      <c r="J18" s="14">
        <f t="shared" ref="J18:J27" si="5">$C18*AC18</f>
        <v>350</v>
      </c>
      <c r="K18" s="14">
        <f t="shared" ref="K18:K27" si="6">$C18*AD18</f>
        <v>475</v>
      </c>
      <c r="L18" s="14">
        <f t="shared" ref="L18:L27" si="7">$C18*AE18</f>
        <v>500</v>
      </c>
      <c r="M18" s="14">
        <f t="shared" ref="M18:M27" si="8">$C18*AF18</f>
        <v>500</v>
      </c>
      <c r="N18" s="14">
        <f t="shared" ref="N18:N27" si="9">$C18*AG18</f>
        <v>500</v>
      </c>
      <c r="O18" s="14">
        <f t="shared" ref="O18:O27" si="10">$C18*AH18</f>
        <v>500</v>
      </c>
      <c r="P18" s="14">
        <f t="shared" ref="P18:P27" si="11">$C18*AI18</f>
        <v>500</v>
      </c>
      <c r="Q18" s="14">
        <f t="shared" ref="Q18:Q27" si="12">$C18*AJ18</f>
        <v>500</v>
      </c>
      <c r="R18" s="14">
        <f t="shared" ref="R18:R27" si="13">$C18*AK18</f>
        <v>500</v>
      </c>
      <c r="U18" s="15">
        <f t="shared" ref="U18:U27" si="14">IF(AND(D18&gt;=$F$12,D18&lt;=$F$13),1,0)</f>
        <v>0</v>
      </c>
      <c r="X18" s="30">
        <v>0.05</v>
      </c>
      <c r="Y18" s="30">
        <v>0.1</v>
      </c>
      <c r="Z18" s="30">
        <v>0.35</v>
      </c>
      <c r="AA18" s="30">
        <v>0.39999999999999997</v>
      </c>
      <c r="AB18" s="30">
        <v>0.64999999999999991</v>
      </c>
      <c r="AC18" s="30">
        <v>0.7</v>
      </c>
      <c r="AD18" s="30">
        <v>0.95</v>
      </c>
      <c r="AE18" s="30">
        <v>1</v>
      </c>
      <c r="AF18" s="30">
        <v>1</v>
      </c>
      <c r="AG18" s="30">
        <v>1</v>
      </c>
      <c r="AH18" s="30">
        <v>1</v>
      </c>
      <c r="AI18" s="30">
        <v>1</v>
      </c>
      <c r="AJ18" s="30">
        <v>1</v>
      </c>
      <c r="AK18" s="30">
        <v>1</v>
      </c>
    </row>
    <row r="19" spans="1:37" outlineLevel="1">
      <c r="C19" s="1">
        <v>500</v>
      </c>
      <c r="D19" s="16">
        <f t="shared" ref="D19:D27" si="15">EDATE(D18,12)</f>
        <v>41275</v>
      </c>
      <c r="E19" s="14">
        <f t="shared" ref="E19:E27" si="16">$C19*X19</f>
        <v>0</v>
      </c>
      <c r="F19" s="14">
        <f t="shared" si="1"/>
        <v>25</v>
      </c>
      <c r="G19" s="14">
        <f t="shared" si="2"/>
        <v>50</v>
      </c>
      <c r="H19" s="14">
        <f t="shared" si="3"/>
        <v>175</v>
      </c>
      <c r="I19" s="14">
        <f t="shared" si="4"/>
        <v>199.99999999999997</v>
      </c>
      <c r="J19" s="14">
        <f t="shared" si="5"/>
        <v>324.99999999999994</v>
      </c>
      <c r="K19" s="14">
        <f t="shared" si="6"/>
        <v>350</v>
      </c>
      <c r="L19" s="14">
        <f t="shared" si="7"/>
        <v>475</v>
      </c>
      <c r="M19" s="14">
        <f t="shared" si="8"/>
        <v>500</v>
      </c>
      <c r="N19" s="14">
        <f t="shared" si="9"/>
        <v>500</v>
      </c>
      <c r="O19" s="14">
        <f t="shared" si="10"/>
        <v>500</v>
      </c>
      <c r="P19" s="14">
        <f t="shared" si="11"/>
        <v>500</v>
      </c>
      <c r="Q19" s="14">
        <f t="shared" si="12"/>
        <v>500</v>
      </c>
      <c r="R19" s="14">
        <f t="shared" si="13"/>
        <v>500</v>
      </c>
      <c r="U19" s="15">
        <f t="shared" si="14"/>
        <v>1</v>
      </c>
      <c r="X19" s="31">
        <f t="shared" ref="X19:X27" si="17">W17</f>
        <v>0</v>
      </c>
      <c r="Y19" s="31">
        <f t="shared" ref="Y19:Y27" si="18">X18</f>
        <v>0.05</v>
      </c>
      <c r="Z19" s="31">
        <f t="shared" ref="Z19:AK27" si="19">Y18</f>
        <v>0.1</v>
      </c>
      <c r="AA19" s="31">
        <f t="shared" si="19"/>
        <v>0.35</v>
      </c>
      <c r="AB19" s="31">
        <f t="shared" si="19"/>
        <v>0.39999999999999997</v>
      </c>
      <c r="AC19" s="31">
        <f t="shared" si="19"/>
        <v>0.64999999999999991</v>
      </c>
      <c r="AD19" s="31">
        <f t="shared" si="19"/>
        <v>0.7</v>
      </c>
      <c r="AE19" s="31">
        <f t="shared" si="19"/>
        <v>0.95</v>
      </c>
      <c r="AF19" s="31">
        <f t="shared" si="19"/>
        <v>1</v>
      </c>
      <c r="AG19" s="31">
        <f t="shared" si="19"/>
        <v>1</v>
      </c>
      <c r="AH19" s="31">
        <f t="shared" si="19"/>
        <v>1</v>
      </c>
      <c r="AI19" s="31">
        <f t="shared" si="19"/>
        <v>1</v>
      </c>
      <c r="AJ19" s="31">
        <f t="shared" si="19"/>
        <v>1</v>
      </c>
      <c r="AK19" s="31">
        <f t="shared" si="19"/>
        <v>1</v>
      </c>
    </row>
    <row r="20" spans="1:37" outlineLevel="1">
      <c r="C20" s="1">
        <v>500</v>
      </c>
      <c r="D20" s="16">
        <f t="shared" si="15"/>
        <v>41640</v>
      </c>
      <c r="E20" s="14">
        <f t="shared" si="16"/>
        <v>0</v>
      </c>
      <c r="F20" s="14">
        <f t="shared" si="1"/>
        <v>0</v>
      </c>
      <c r="G20" s="14">
        <f t="shared" si="2"/>
        <v>25</v>
      </c>
      <c r="H20" s="14">
        <f t="shared" si="3"/>
        <v>50</v>
      </c>
      <c r="I20" s="14">
        <f t="shared" si="4"/>
        <v>175</v>
      </c>
      <c r="J20" s="14">
        <f t="shared" si="5"/>
        <v>199.99999999999997</v>
      </c>
      <c r="K20" s="14">
        <f t="shared" si="6"/>
        <v>324.99999999999994</v>
      </c>
      <c r="L20" s="14">
        <f t="shared" si="7"/>
        <v>350</v>
      </c>
      <c r="M20" s="14">
        <f t="shared" si="8"/>
        <v>475</v>
      </c>
      <c r="N20" s="14">
        <f t="shared" si="9"/>
        <v>500</v>
      </c>
      <c r="O20" s="14">
        <f t="shared" si="10"/>
        <v>500</v>
      </c>
      <c r="P20" s="14">
        <f t="shared" si="11"/>
        <v>500</v>
      </c>
      <c r="Q20" s="14">
        <f t="shared" si="12"/>
        <v>500</v>
      </c>
      <c r="R20" s="14">
        <f t="shared" si="13"/>
        <v>500</v>
      </c>
      <c r="U20" s="15">
        <f t="shared" si="14"/>
        <v>1</v>
      </c>
      <c r="X20" s="31">
        <f t="shared" si="17"/>
        <v>0</v>
      </c>
      <c r="Y20" s="31">
        <f t="shared" si="18"/>
        <v>0</v>
      </c>
      <c r="Z20" s="31">
        <f t="shared" si="19"/>
        <v>0.05</v>
      </c>
      <c r="AA20" s="31">
        <f t="shared" si="19"/>
        <v>0.1</v>
      </c>
      <c r="AB20" s="31">
        <f t="shared" si="19"/>
        <v>0.35</v>
      </c>
      <c r="AC20" s="31">
        <f t="shared" si="19"/>
        <v>0.39999999999999997</v>
      </c>
      <c r="AD20" s="31">
        <f t="shared" si="19"/>
        <v>0.64999999999999991</v>
      </c>
      <c r="AE20" s="31">
        <f t="shared" si="19"/>
        <v>0.7</v>
      </c>
      <c r="AF20" s="31">
        <f t="shared" si="19"/>
        <v>0.95</v>
      </c>
      <c r="AG20" s="31">
        <f t="shared" si="19"/>
        <v>1</v>
      </c>
      <c r="AH20" s="31">
        <f t="shared" si="19"/>
        <v>1</v>
      </c>
      <c r="AI20" s="31">
        <f t="shared" si="19"/>
        <v>1</v>
      </c>
      <c r="AJ20" s="31">
        <f t="shared" si="19"/>
        <v>1</v>
      </c>
      <c r="AK20" s="31">
        <f t="shared" si="19"/>
        <v>1</v>
      </c>
    </row>
    <row r="21" spans="1:37" outlineLevel="1">
      <c r="C21" s="1">
        <v>500</v>
      </c>
      <c r="D21" s="16">
        <f t="shared" si="15"/>
        <v>42005</v>
      </c>
      <c r="E21" s="14">
        <f t="shared" si="16"/>
        <v>0</v>
      </c>
      <c r="F21" s="14">
        <f t="shared" si="1"/>
        <v>0</v>
      </c>
      <c r="G21" s="14">
        <f t="shared" si="2"/>
        <v>0</v>
      </c>
      <c r="H21" s="14">
        <f t="shared" si="3"/>
        <v>25</v>
      </c>
      <c r="I21" s="14">
        <f t="shared" si="4"/>
        <v>50</v>
      </c>
      <c r="J21" s="14">
        <f t="shared" si="5"/>
        <v>175</v>
      </c>
      <c r="K21" s="14">
        <f t="shared" si="6"/>
        <v>199.99999999999997</v>
      </c>
      <c r="L21" s="14">
        <f t="shared" si="7"/>
        <v>324.99999999999994</v>
      </c>
      <c r="M21" s="14">
        <f t="shared" si="8"/>
        <v>350</v>
      </c>
      <c r="N21" s="14">
        <f t="shared" si="9"/>
        <v>475</v>
      </c>
      <c r="O21" s="14">
        <f t="shared" si="10"/>
        <v>500</v>
      </c>
      <c r="P21" s="14">
        <f t="shared" si="11"/>
        <v>500</v>
      </c>
      <c r="Q21" s="14">
        <f t="shared" si="12"/>
        <v>500</v>
      </c>
      <c r="R21" s="14">
        <f t="shared" si="13"/>
        <v>500</v>
      </c>
      <c r="U21" s="15">
        <f t="shared" si="14"/>
        <v>1</v>
      </c>
      <c r="X21" s="31">
        <f t="shared" si="17"/>
        <v>0</v>
      </c>
      <c r="Y21" s="31">
        <f t="shared" si="18"/>
        <v>0</v>
      </c>
      <c r="Z21" s="31">
        <f t="shared" si="19"/>
        <v>0</v>
      </c>
      <c r="AA21" s="31">
        <f t="shared" si="19"/>
        <v>0.05</v>
      </c>
      <c r="AB21" s="31">
        <f t="shared" si="19"/>
        <v>0.1</v>
      </c>
      <c r="AC21" s="31">
        <f t="shared" si="19"/>
        <v>0.35</v>
      </c>
      <c r="AD21" s="31">
        <f t="shared" si="19"/>
        <v>0.39999999999999997</v>
      </c>
      <c r="AE21" s="31">
        <f t="shared" si="19"/>
        <v>0.64999999999999991</v>
      </c>
      <c r="AF21" s="31">
        <f t="shared" si="19"/>
        <v>0.7</v>
      </c>
      <c r="AG21" s="31">
        <f t="shared" si="19"/>
        <v>0.95</v>
      </c>
      <c r="AH21" s="31">
        <f t="shared" si="19"/>
        <v>1</v>
      </c>
      <c r="AI21" s="31">
        <f t="shared" si="19"/>
        <v>1</v>
      </c>
      <c r="AJ21" s="31">
        <f t="shared" si="19"/>
        <v>1</v>
      </c>
      <c r="AK21" s="31">
        <f t="shared" si="19"/>
        <v>1</v>
      </c>
    </row>
    <row r="22" spans="1:37" outlineLevel="1">
      <c r="C22" s="1">
        <v>500</v>
      </c>
      <c r="D22" s="16">
        <f t="shared" si="15"/>
        <v>42370</v>
      </c>
      <c r="E22" s="14">
        <f t="shared" si="16"/>
        <v>0</v>
      </c>
      <c r="F22" s="14">
        <f t="shared" si="1"/>
        <v>0</v>
      </c>
      <c r="G22" s="14">
        <f t="shared" si="2"/>
        <v>0</v>
      </c>
      <c r="H22" s="14">
        <f t="shared" si="3"/>
        <v>0</v>
      </c>
      <c r="I22" s="14">
        <f t="shared" si="4"/>
        <v>25</v>
      </c>
      <c r="J22" s="14">
        <f t="shared" si="5"/>
        <v>50</v>
      </c>
      <c r="K22" s="14">
        <f t="shared" si="6"/>
        <v>175</v>
      </c>
      <c r="L22" s="14">
        <f t="shared" si="7"/>
        <v>199.99999999999997</v>
      </c>
      <c r="M22" s="14">
        <f t="shared" si="8"/>
        <v>324.99999999999994</v>
      </c>
      <c r="N22" s="14">
        <f t="shared" si="9"/>
        <v>350</v>
      </c>
      <c r="O22" s="14">
        <f t="shared" si="10"/>
        <v>475</v>
      </c>
      <c r="P22" s="14">
        <f t="shared" si="11"/>
        <v>500</v>
      </c>
      <c r="Q22" s="14">
        <f t="shared" si="12"/>
        <v>500</v>
      </c>
      <c r="R22" s="14">
        <f t="shared" si="13"/>
        <v>500</v>
      </c>
      <c r="U22" s="15">
        <f t="shared" si="14"/>
        <v>1</v>
      </c>
      <c r="X22" s="31">
        <f t="shared" si="17"/>
        <v>0</v>
      </c>
      <c r="Y22" s="31">
        <f t="shared" si="18"/>
        <v>0</v>
      </c>
      <c r="Z22" s="31">
        <f t="shared" si="19"/>
        <v>0</v>
      </c>
      <c r="AA22" s="31">
        <f t="shared" si="19"/>
        <v>0</v>
      </c>
      <c r="AB22" s="31">
        <f t="shared" si="19"/>
        <v>0.05</v>
      </c>
      <c r="AC22" s="31">
        <f t="shared" si="19"/>
        <v>0.1</v>
      </c>
      <c r="AD22" s="31">
        <f t="shared" si="19"/>
        <v>0.35</v>
      </c>
      <c r="AE22" s="31">
        <f t="shared" si="19"/>
        <v>0.39999999999999997</v>
      </c>
      <c r="AF22" s="31">
        <f t="shared" si="19"/>
        <v>0.64999999999999991</v>
      </c>
      <c r="AG22" s="31">
        <f t="shared" si="19"/>
        <v>0.7</v>
      </c>
      <c r="AH22" s="31">
        <f t="shared" si="19"/>
        <v>0.95</v>
      </c>
      <c r="AI22" s="31">
        <f t="shared" si="19"/>
        <v>1</v>
      </c>
      <c r="AJ22" s="31">
        <f t="shared" si="19"/>
        <v>1</v>
      </c>
      <c r="AK22" s="31">
        <f t="shared" si="19"/>
        <v>1</v>
      </c>
    </row>
    <row r="23" spans="1:37" outlineLevel="1">
      <c r="C23" s="1">
        <v>500</v>
      </c>
      <c r="D23" s="16">
        <f t="shared" si="15"/>
        <v>42736</v>
      </c>
      <c r="E23" s="14">
        <f t="shared" si="16"/>
        <v>0</v>
      </c>
      <c r="F23" s="14">
        <f t="shared" si="1"/>
        <v>0</v>
      </c>
      <c r="G23" s="14">
        <f t="shared" si="2"/>
        <v>0</v>
      </c>
      <c r="H23" s="14">
        <f t="shared" si="3"/>
        <v>0</v>
      </c>
      <c r="I23" s="14">
        <f t="shared" si="4"/>
        <v>0</v>
      </c>
      <c r="J23" s="14">
        <f t="shared" si="5"/>
        <v>25</v>
      </c>
      <c r="K23" s="14">
        <f t="shared" si="6"/>
        <v>50</v>
      </c>
      <c r="L23" s="14">
        <f t="shared" si="7"/>
        <v>175</v>
      </c>
      <c r="M23" s="14">
        <f t="shared" si="8"/>
        <v>199.99999999999997</v>
      </c>
      <c r="N23" s="14">
        <f t="shared" si="9"/>
        <v>324.99999999999994</v>
      </c>
      <c r="O23" s="14">
        <f t="shared" si="10"/>
        <v>350</v>
      </c>
      <c r="P23" s="14">
        <f t="shared" si="11"/>
        <v>475</v>
      </c>
      <c r="Q23" s="14">
        <f t="shared" si="12"/>
        <v>500</v>
      </c>
      <c r="R23" s="14">
        <f t="shared" si="13"/>
        <v>500</v>
      </c>
      <c r="S23" s="14"/>
      <c r="U23" s="15">
        <f t="shared" si="14"/>
        <v>1</v>
      </c>
      <c r="X23" s="31">
        <f t="shared" si="17"/>
        <v>0</v>
      </c>
      <c r="Y23" s="31">
        <f t="shared" si="18"/>
        <v>0</v>
      </c>
      <c r="Z23" s="31">
        <f t="shared" si="19"/>
        <v>0</v>
      </c>
      <c r="AA23" s="31">
        <f t="shared" si="19"/>
        <v>0</v>
      </c>
      <c r="AB23" s="31">
        <f t="shared" si="19"/>
        <v>0</v>
      </c>
      <c r="AC23" s="31">
        <f t="shared" si="19"/>
        <v>0.05</v>
      </c>
      <c r="AD23" s="31">
        <f t="shared" si="19"/>
        <v>0.1</v>
      </c>
      <c r="AE23" s="31">
        <f t="shared" si="19"/>
        <v>0.35</v>
      </c>
      <c r="AF23" s="31">
        <f t="shared" si="19"/>
        <v>0.39999999999999997</v>
      </c>
      <c r="AG23" s="31">
        <f t="shared" si="19"/>
        <v>0.64999999999999991</v>
      </c>
      <c r="AH23" s="31">
        <f t="shared" si="19"/>
        <v>0.7</v>
      </c>
      <c r="AI23" s="31">
        <f t="shared" si="19"/>
        <v>0.95</v>
      </c>
      <c r="AJ23" s="31">
        <f t="shared" si="19"/>
        <v>1</v>
      </c>
      <c r="AK23" s="31">
        <f t="shared" si="19"/>
        <v>1</v>
      </c>
    </row>
    <row r="24" spans="1:37" outlineLevel="1">
      <c r="C24" s="1">
        <v>500</v>
      </c>
      <c r="D24" s="16">
        <f t="shared" si="15"/>
        <v>43101</v>
      </c>
      <c r="E24" s="14">
        <f t="shared" si="16"/>
        <v>0</v>
      </c>
      <c r="F24" s="14">
        <f t="shared" si="1"/>
        <v>0</v>
      </c>
      <c r="G24" s="14">
        <f t="shared" si="2"/>
        <v>0</v>
      </c>
      <c r="H24" s="14">
        <f t="shared" si="3"/>
        <v>0</v>
      </c>
      <c r="I24" s="14">
        <f t="shared" si="4"/>
        <v>0</v>
      </c>
      <c r="J24" s="14">
        <f t="shared" si="5"/>
        <v>0</v>
      </c>
      <c r="K24" s="14">
        <f t="shared" si="6"/>
        <v>25</v>
      </c>
      <c r="L24" s="14">
        <f t="shared" si="7"/>
        <v>50</v>
      </c>
      <c r="M24" s="14">
        <f t="shared" si="8"/>
        <v>175</v>
      </c>
      <c r="N24" s="14">
        <f t="shared" si="9"/>
        <v>199.99999999999997</v>
      </c>
      <c r="O24" s="14">
        <f t="shared" si="10"/>
        <v>324.99999999999994</v>
      </c>
      <c r="P24" s="14">
        <f t="shared" si="11"/>
        <v>350</v>
      </c>
      <c r="Q24" s="14">
        <f t="shared" si="12"/>
        <v>475</v>
      </c>
      <c r="R24" s="14">
        <f t="shared" si="13"/>
        <v>500</v>
      </c>
      <c r="U24" s="15">
        <f t="shared" si="14"/>
        <v>0</v>
      </c>
      <c r="X24" s="31">
        <f t="shared" si="17"/>
        <v>0</v>
      </c>
      <c r="Y24" s="31">
        <f t="shared" si="18"/>
        <v>0</v>
      </c>
      <c r="Z24" s="31">
        <f t="shared" si="19"/>
        <v>0</v>
      </c>
      <c r="AA24" s="31">
        <f t="shared" si="19"/>
        <v>0</v>
      </c>
      <c r="AB24" s="31">
        <f t="shared" si="19"/>
        <v>0</v>
      </c>
      <c r="AC24" s="31">
        <f t="shared" si="19"/>
        <v>0</v>
      </c>
      <c r="AD24" s="31">
        <f t="shared" si="19"/>
        <v>0.05</v>
      </c>
      <c r="AE24" s="31">
        <f t="shared" si="19"/>
        <v>0.1</v>
      </c>
      <c r="AF24" s="31">
        <f t="shared" si="19"/>
        <v>0.35</v>
      </c>
      <c r="AG24" s="31">
        <f t="shared" si="19"/>
        <v>0.39999999999999997</v>
      </c>
      <c r="AH24" s="31">
        <f t="shared" si="19"/>
        <v>0.64999999999999991</v>
      </c>
      <c r="AI24" s="31">
        <f t="shared" si="19"/>
        <v>0.7</v>
      </c>
      <c r="AJ24" s="31">
        <f t="shared" si="19"/>
        <v>0.95</v>
      </c>
      <c r="AK24" s="31">
        <f t="shared" si="19"/>
        <v>1</v>
      </c>
    </row>
    <row r="25" spans="1:37" outlineLevel="1">
      <c r="C25" s="1">
        <v>500</v>
      </c>
      <c r="D25" s="16">
        <f t="shared" si="15"/>
        <v>43466</v>
      </c>
      <c r="E25" s="14">
        <f t="shared" si="16"/>
        <v>0</v>
      </c>
      <c r="F25" s="14">
        <f t="shared" si="1"/>
        <v>0</v>
      </c>
      <c r="G25" s="14">
        <f t="shared" si="2"/>
        <v>0</v>
      </c>
      <c r="H25" s="14">
        <f t="shared" si="3"/>
        <v>0</v>
      </c>
      <c r="I25" s="14">
        <f t="shared" si="4"/>
        <v>0</v>
      </c>
      <c r="J25" s="14">
        <f t="shared" si="5"/>
        <v>0</v>
      </c>
      <c r="K25" s="14">
        <f t="shared" si="6"/>
        <v>0</v>
      </c>
      <c r="L25" s="14">
        <f t="shared" si="7"/>
        <v>25</v>
      </c>
      <c r="M25" s="14">
        <f t="shared" si="8"/>
        <v>50</v>
      </c>
      <c r="N25" s="14">
        <f t="shared" si="9"/>
        <v>175</v>
      </c>
      <c r="O25" s="14">
        <f t="shared" si="10"/>
        <v>199.99999999999997</v>
      </c>
      <c r="P25" s="14">
        <f t="shared" si="11"/>
        <v>324.99999999999994</v>
      </c>
      <c r="Q25" s="14">
        <f t="shared" si="12"/>
        <v>350</v>
      </c>
      <c r="R25" s="14">
        <f t="shared" si="13"/>
        <v>475</v>
      </c>
      <c r="U25" s="15">
        <f t="shared" si="14"/>
        <v>0</v>
      </c>
      <c r="X25" s="31">
        <f t="shared" si="17"/>
        <v>0</v>
      </c>
      <c r="Y25" s="31">
        <f t="shared" si="18"/>
        <v>0</v>
      </c>
      <c r="Z25" s="31">
        <f t="shared" si="19"/>
        <v>0</v>
      </c>
      <c r="AA25" s="31">
        <f t="shared" si="19"/>
        <v>0</v>
      </c>
      <c r="AB25" s="31">
        <f t="shared" si="19"/>
        <v>0</v>
      </c>
      <c r="AC25" s="31">
        <f t="shared" si="19"/>
        <v>0</v>
      </c>
      <c r="AD25" s="31">
        <f t="shared" si="19"/>
        <v>0</v>
      </c>
      <c r="AE25" s="31">
        <f t="shared" si="19"/>
        <v>0.05</v>
      </c>
      <c r="AF25" s="31">
        <f t="shared" si="19"/>
        <v>0.1</v>
      </c>
      <c r="AG25" s="31">
        <f t="shared" si="19"/>
        <v>0.35</v>
      </c>
      <c r="AH25" s="31">
        <f t="shared" si="19"/>
        <v>0.39999999999999997</v>
      </c>
      <c r="AI25" s="31">
        <f t="shared" si="19"/>
        <v>0.64999999999999991</v>
      </c>
      <c r="AJ25" s="31">
        <f t="shared" si="19"/>
        <v>0.7</v>
      </c>
      <c r="AK25" s="31">
        <f t="shared" si="19"/>
        <v>0.95</v>
      </c>
    </row>
    <row r="26" spans="1:37" outlineLevel="1">
      <c r="C26" s="1">
        <v>500</v>
      </c>
      <c r="D26" s="16">
        <f t="shared" si="15"/>
        <v>43831</v>
      </c>
      <c r="E26" s="14">
        <f t="shared" si="16"/>
        <v>0</v>
      </c>
      <c r="F26" s="14">
        <f t="shared" si="1"/>
        <v>0</v>
      </c>
      <c r="G26" s="14">
        <f t="shared" si="2"/>
        <v>0</v>
      </c>
      <c r="H26" s="14">
        <f t="shared" si="3"/>
        <v>0</v>
      </c>
      <c r="I26" s="14">
        <f t="shared" si="4"/>
        <v>0</v>
      </c>
      <c r="J26" s="14">
        <f t="shared" si="5"/>
        <v>0</v>
      </c>
      <c r="K26" s="14">
        <f t="shared" si="6"/>
        <v>0</v>
      </c>
      <c r="L26" s="14">
        <f t="shared" si="7"/>
        <v>0</v>
      </c>
      <c r="M26" s="14">
        <f t="shared" si="8"/>
        <v>25</v>
      </c>
      <c r="N26" s="14">
        <f t="shared" si="9"/>
        <v>50</v>
      </c>
      <c r="O26" s="14">
        <f t="shared" si="10"/>
        <v>175</v>
      </c>
      <c r="P26" s="14">
        <f t="shared" si="11"/>
        <v>199.99999999999997</v>
      </c>
      <c r="Q26" s="14">
        <f t="shared" si="12"/>
        <v>324.99999999999994</v>
      </c>
      <c r="R26" s="14">
        <f t="shared" si="13"/>
        <v>350</v>
      </c>
      <c r="U26" s="15">
        <f t="shared" si="14"/>
        <v>0</v>
      </c>
      <c r="X26" s="31">
        <f t="shared" si="17"/>
        <v>0</v>
      </c>
      <c r="Y26" s="31">
        <f t="shared" si="18"/>
        <v>0</v>
      </c>
      <c r="Z26" s="31">
        <f t="shared" si="19"/>
        <v>0</v>
      </c>
      <c r="AA26" s="31">
        <f t="shared" si="19"/>
        <v>0</v>
      </c>
      <c r="AB26" s="31">
        <f t="shared" si="19"/>
        <v>0</v>
      </c>
      <c r="AC26" s="31">
        <f t="shared" si="19"/>
        <v>0</v>
      </c>
      <c r="AD26" s="31">
        <f t="shared" si="19"/>
        <v>0</v>
      </c>
      <c r="AE26" s="31">
        <f t="shared" si="19"/>
        <v>0</v>
      </c>
      <c r="AF26" s="31">
        <f t="shared" si="19"/>
        <v>0.05</v>
      </c>
      <c r="AG26" s="31">
        <f t="shared" si="19"/>
        <v>0.1</v>
      </c>
      <c r="AH26" s="31">
        <f t="shared" si="19"/>
        <v>0.35</v>
      </c>
      <c r="AI26" s="31">
        <f t="shared" si="19"/>
        <v>0.39999999999999997</v>
      </c>
      <c r="AJ26" s="31">
        <f t="shared" si="19"/>
        <v>0.64999999999999991</v>
      </c>
      <c r="AK26" s="31">
        <f t="shared" si="19"/>
        <v>0.7</v>
      </c>
    </row>
    <row r="27" spans="1:37" outlineLevel="1">
      <c r="C27" s="1">
        <v>500</v>
      </c>
      <c r="D27" s="16">
        <f t="shared" si="15"/>
        <v>44197</v>
      </c>
      <c r="E27" s="14">
        <f t="shared" si="16"/>
        <v>0</v>
      </c>
      <c r="F27" s="14">
        <f t="shared" si="1"/>
        <v>0</v>
      </c>
      <c r="G27" s="14">
        <f t="shared" si="2"/>
        <v>0</v>
      </c>
      <c r="H27" s="14">
        <f t="shared" si="3"/>
        <v>0</v>
      </c>
      <c r="I27" s="14">
        <f t="shared" si="4"/>
        <v>0</v>
      </c>
      <c r="J27" s="14">
        <f t="shared" si="5"/>
        <v>0</v>
      </c>
      <c r="K27" s="14">
        <f t="shared" si="6"/>
        <v>0</v>
      </c>
      <c r="L27" s="14">
        <f t="shared" si="7"/>
        <v>0</v>
      </c>
      <c r="M27" s="14">
        <f t="shared" si="8"/>
        <v>0</v>
      </c>
      <c r="N27" s="14">
        <f t="shared" si="9"/>
        <v>25</v>
      </c>
      <c r="O27" s="14">
        <f t="shared" si="10"/>
        <v>50</v>
      </c>
      <c r="P27" s="14">
        <f t="shared" si="11"/>
        <v>175</v>
      </c>
      <c r="Q27" s="14">
        <f t="shared" si="12"/>
        <v>199.99999999999997</v>
      </c>
      <c r="R27" s="14">
        <f t="shared" si="13"/>
        <v>324.99999999999994</v>
      </c>
      <c r="U27" s="15">
        <f t="shared" si="14"/>
        <v>0</v>
      </c>
      <c r="X27" s="31">
        <f t="shared" si="17"/>
        <v>0</v>
      </c>
      <c r="Y27" s="31">
        <f t="shared" si="18"/>
        <v>0</v>
      </c>
      <c r="Z27" s="31">
        <f t="shared" si="19"/>
        <v>0</v>
      </c>
      <c r="AA27" s="31">
        <f t="shared" si="19"/>
        <v>0</v>
      </c>
      <c r="AB27" s="31">
        <f t="shared" si="19"/>
        <v>0</v>
      </c>
      <c r="AC27" s="31">
        <f t="shared" si="19"/>
        <v>0</v>
      </c>
      <c r="AD27" s="31">
        <f t="shared" si="19"/>
        <v>0</v>
      </c>
      <c r="AE27" s="31">
        <f t="shared" si="19"/>
        <v>0</v>
      </c>
      <c r="AF27" s="31">
        <f t="shared" si="19"/>
        <v>0</v>
      </c>
      <c r="AG27" s="31">
        <f t="shared" si="19"/>
        <v>0.05</v>
      </c>
      <c r="AH27" s="31">
        <f t="shared" si="19"/>
        <v>0.1</v>
      </c>
      <c r="AI27" s="31">
        <f t="shared" si="19"/>
        <v>0.35</v>
      </c>
      <c r="AJ27" s="31">
        <f t="shared" si="19"/>
        <v>0.39999999999999997</v>
      </c>
      <c r="AK27" s="31">
        <f t="shared" si="19"/>
        <v>0.64999999999999991</v>
      </c>
    </row>
    <row r="28" spans="1:37" outlineLevel="1">
      <c r="C28" s="1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P28" s="15"/>
    </row>
    <row r="29" spans="1:37" s="13" customFormat="1" outlineLevel="1">
      <c r="A29"/>
      <c r="B29" s="3" t="s">
        <v>46</v>
      </c>
      <c r="C29" s="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37" s="13" customFormat="1" outlineLevel="1">
      <c r="A30"/>
      <c r="B30"/>
      <c r="C30" s="1"/>
      <c r="D30" s="12" t="s">
        <v>22</v>
      </c>
      <c r="E30" s="11">
        <v>40909</v>
      </c>
      <c r="F30" s="11">
        <f>EDATE(E30,12)</f>
        <v>41275</v>
      </c>
      <c r="G30" s="11">
        <f t="shared" ref="G30:R30" si="20">EDATE(F30,12)</f>
        <v>41640</v>
      </c>
      <c r="H30" s="11">
        <f t="shared" si="20"/>
        <v>42005</v>
      </c>
      <c r="I30" s="11">
        <f t="shared" si="20"/>
        <v>42370</v>
      </c>
      <c r="J30" s="11">
        <f t="shared" si="20"/>
        <v>42736</v>
      </c>
      <c r="K30" s="11">
        <f t="shared" si="20"/>
        <v>43101</v>
      </c>
      <c r="L30" s="11">
        <f t="shared" si="20"/>
        <v>43466</v>
      </c>
      <c r="M30" s="11">
        <f t="shared" si="20"/>
        <v>43831</v>
      </c>
      <c r="N30" s="11">
        <f t="shared" si="20"/>
        <v>44197</v>
      </c>
      <c r="O30" s="11">
        <f t="shared" si="20"/>
        <v>44562</v>
      </c>
      <c r="P30" s="11">
        <f t="shared" si="20"/>
        <v>44927</v>
      </c>
      <c r="Q30" s="11">
        <f t="shared" si="20"/>
        <v>45292</v>
      </c>
      <c r="R30" s="11">
        <f t="shared" si="20"/>
        <v>45658</v>
      </c>
      <c r="U30" s="15" t="s">
        <v>24</v>
      </c>
      <c r="X30" s="13" t="s">
        <v>49</v>
      </c>
    </row>
    <row r="31" spans="1:37" s="13" customFormat="1" outlineLevel="1">
      <c r="A31"/>
      <c r="B31"/>
      <c r="C31" s="1">
        <f>C18</f>
        <v>500</v>
      </c>
      <c r="D31" s="16">
        <v>40909</v>
      </c>
      <c r="E31" s="14">
        <f t="shared" ref="E31:E40" si="21">$C31*X31</f>
        <v>50</v>
      </c>
      <c r="F31" s="14">
        <f t="shared" ref="F31:F40" si="22">$C31*Y31</f>
        <v>100</v>
      </c>
      <c r="G31" s="14">
        <f t="shared" ref="G31:G40" si="23">$C31*Z31</f>
        <v>350</v>
      </c>
      <c r="H31" s="14">
        <f t="shared" ref="H31:H40" si="24">$C31*AA31</f>
        <v>399.99999999999994</v>
      </c>
      <c r="I31" s="14">
        <f t="shared" ref="I31:I40" si="25">$C31*AB31</f>
        <v>500</v>
      </c>
      <c r="J31" s="14">
        <f t="shared" ref="J31:J40" si="26">$C31*AC31</f>
        <v>500</v>
      </c>
      <c r="K31" s="14">
        <f t="shared" ref="K31:K40" si="27">$C31*AD31</f>
        <v>500</v>
      </c>
      <c r="L31" s="14">
        <f t="shared" ref="L31:L40" si="28">$C31*AE31</f>
        <v>500</v>
      </c>
      <c r="M31" s="14">
        <f t="shared" ref="M31:M40" si="29">$C31*AF31</f>
        <v>500</v>
      </c>
      <c r="N31" s="14">
        <f t="shared" ref="N31:N40" si="30">$C31*AG31</f>
        <v>500</v>
      </c>
      <c r="O31" s="14">
        <f t="shared" ref="O31:O40" si="31">$C31*AH31</f>
        <v>500</v>
      </c>
      <c r="P31" s="14">
        <f t="shared" ref="P31:P40" si="32">$C31*AI31</f>
        <v>500</v>
      </c>
      <c r="Q31" s="14">
        <f t="shared" ref="Q31:Q40" si="33">$C31*AJ31</f>
        <v>500</v>
      </c>
      <c r="R31" s="14">
        <f t="shared" ref="R31:R40" si="34">$C31*AK31</f>
        <v>500</v>
      </c>
      <c r="U31" s="15">
        <f t="shared" ref="U31:U40" si="35">IF(AND(D31&gt;=$F$12,D31&lt;=$F$13),1,0)</f>
        <v>0</v>
      </c>
      <c r="X31" s="30">
        <f t="shared" ref="X31:AK31" si="36">MIN(1,X18*2)</f>
        <v>0.1</v>
      </c>
      <c r="Y31" s="30">
        <f t="shared" si="36"/>
        <v>0.2</v>
      </c>
      <c r="Z31" s="30">
        <f t="shared" si="36"/>
        <v>0.7</v>
      </c>
      <c r="AA31" s="30">
        <f t="shared" si="36"/>
        <v>0.79999999999999993</v>
      </c>
      <c r="AB31" s="30">
        <f t="shared" si="36"/>
        <v>1</v>
      </c>
      <c r="AC31" s="30">
        <f t="shared" si="36"/>
        <v>1</v>
      </c>
      <c r="AD31" s="30">
        <f t="shared" si="36"/>
        <v>1</v>
      </c>
      <c r="AE31" s="30">
        <f t="shared" si="36"/>
        <v>1</v>
      </c>
      <c r="AF31" s="30">
        <f t="shared" si="36"/>
        <v>1</v>
      </c>
      <c r="AG31" s="30">
        <f t="shared" si="36"/>
        <v>1</v>
      </c>
      <c r="AH31" s="30">
        <f t="shared" si="36"/>
        <v>1</v>
      </c>
      <c r="AI31" s="30">
        <f t="shared" si="36"/>
        <v>1</v>
      </c>
      <c r="AJ31" s="30">
        <f t="shared" si="36"/>
        <v>1</v>
      </c>
      <c r="AK31" s="30">
        <f t="shared" si="36"/>
        <v>1</v>
      </c>
    </row>
    <row r="32" spans="1:37" outlineLevel="1">
      <c r="C32" s="1">
        <f t="shared" ref="C32:C40" si="37">C19</f>
        <v>500</v>
      </c>
      <c r="D32" s="16">
        <f t="shared" ref="D32:D40" si="38">EDATE(D31,12)</f>
        <v>41275</v>
      </c>
      <c r="E32" s="14">
        <f t="shared" si="21"/>
        <v>0</v>
      </c>
      <c r="F32" s="14">
        <f t="shared" si="22"/>
        <v>50</v>
      </c>
      <c r="G32" s="14">
        <f t="shared" si="23"/>
        <v>100</v>
      </c>
      <c r="H32" s="14">
        <f t="shared" si="24"/>
        <v>350</v>
      </c>
      <c r="I32" s="14">
        <f t="shared" si="25"/>
        <v>399.99999999999994</v>
      </c>
      <c r="J32" s="14">
        <f t="shared" si="26"/>
        <v>500</v>
      </c>
      <c r="K32" s="14">
        <f t="shared" si="27"/>
        <v>500</v>
      </c>
      <c r="L32" s="14">
        <f t="shared" si="28"/>
        <v>500</v>
      </c>
      <c r="M32" s="14">
        <f t="shared" si="29"/>
        <v>500</v>
      </c>
      <c r="N32" s="14">
        <f t="shared" si="30"/>
        <v>500</v>
      </c>
      <c r="O32" s="14">
        <f t="shared" si="31"/>
        <v>500</v>
      </c>
      <c r="P32" s="14">
        <f t="shared" si="32"/>
        <v>500</v>
      </c>
      <c r="Q32" s="14">
        <f t="shared" si="33"/>
        <v>500</v>
      </c>
      <c r="R32" s="14">
        <f t="shared" si="34"/>
        <v>500</v>
      </c>
      <c r="U32" s="15">
        <f t="shared" si="35"/>
        <v>1</v>
      </c>
      <c r="X32" s="32">
        <f t="shared" ref="X32:AK32" si="39">MIN(1,X19*2)</f>
        <v>0</v>
      </c>
      <c r="Y32" s="32">
        <f t="shared" si="39"/>
        <v>0.1</v>
      </c>
      <c r="Z32" s="32">
        <f t="shared" si="39"/>
        <v>0.2</v>
      </c>
      <c r="AA32" s="32">
        <f t="shared" si="39"/>
        <v>0.7</v>
      </c>
      <c r="AB32" s="32">
        <f t="shared" si="39"/>
        <v>0.79999999999999993</v>
      </c>
      <c r="AC32" s="32">
        <f t="shared" si="39"/>
        <v>1</v>
      </c>
      <c r="AD32" s="32">
        <f t="shared" si="39"/>
        <v>1</v>
      </c>
      <c r="AE32" s="32">
        <f t="shared" si="39"/>
        <v>1</v>
      </c>
      <c r="AF32" s="32">
        <f t="shared" si="39"/>
        <v>1</v>
      </c>
      <c r="AG32" s="32">
        <f t="shared" si="39"/>
        <v>1</v>
      </c>
      <c r="AH32" s="32">
        <f t="shared" si="39"/>
        <v>1</v>
      </c>
      <c r="AI32" s="32">
        <f t="shared" si="39"/>
        <v>1</v>
      </c>
      <c r="AJ32" s="32">
        <f t="shared" si="39"/>
        <v>1</v>
      </c>
      <c r="AK32" s="32">
        <f t="shared" si="39"/>
        <v>1</v>
      </c>
    </row>
    <row r="33" spans="1:37" outlineLevel="1">
      <c r="C33" s="1">
        <f t="shared" si="37"/>
        <v>500</v>
      </c>
      <c r="D33" s="16">
        <f t="shared" si="38"/>
        <v>41640</v>
      </c>
      <c r="E33" s="14">
        <f t="shared" si="21"/>
        <v>0</v>
      </c>
      <c r="F33" s="14">
        <f t="shared" si="22"/>
        <v>0</v>
      </c>
      <c r="G33" s="14">
        <f t="shared" si="23"/>
        <v>50</v>
      </c>
      <c r="H33" s="14">
        <f t="shared" si="24"/>
        <v>100</v>
      </c>
      <c r="I33" s="14">
        <f t="shared" si="25"/>
        <v>350</v>
      </c>
      <c r="J33" s="14">
        <f t="shared" si="26"/>
        <v>399.99999999999994</v>
      </c>
      <c r="K33" s="14">
        <f t="shared" si="27"/>
        <v>500</v>
      </c>
      <c r="L33" s="14">
        <f t="shared" si="28"/>
        <v>500</v>
      </c>
      <c r="M33" s="14">
        <f t="shared" si="29"/>
        <v>500</v>
      </c>
      <c r="N33" s="14">
        <f t="shared" si="30"/>
        <v>500</v>
      </c>
      <c r="O33" s="14">
        <f t="shared" si="31"/>
        <v>500</v>
      </c>
      <c r="P33" s="14">
        <f t="shared" si="32"/>
        <v>500</v>
      </c>
      <c r="Q33" s="14">
        <f t="shared" si="33"/>
        <v>500</v>
      </c>
      <c r="R33" s="14">
        <f t="shared" si="34"/>
        <v>500</v>
      </c>
      <c r="U33" s="15">
        <f t="shared" si="35"/>
        <v>1</v>
      </c>
      <c r="X33" s="32">
        <f t="shared" ref="X33:AK33" si="40">MIN(1,X20*2)</f>
        <v>0</v>
      </c>
      <c r="Y33" s="32">
        <f t="shared" si="40"/>
        <v>0</v>
      </c>
      <c r="Z33" s="32">
        <f t="shared" si="40"/>
        <v>0.1</v>
      </c>
      <c r="AA33" s="32">
        <f t="shared" si="40"/>
        <v>0.2</v>
      </c>
      <c r="AB33" s="32">
        <f t="shared" si="40"/>
        <v>0.7</v>
      </c>
      <c r="AC33" s="32">
        <f t="shared" si="40"/>
        <v>0.79999999999999993</v>
      </c>
      <c r="AD33" s="32">
        <f t="shared" si="40"/>
        <v>1</v>
      </c>
      <c r="AE33" s="32">
        <f t="shared" si="40"/>
        <v>1</v>
      </c>
      <c r="AF33" s="32">
        <f t="shared" si="40"/>
        <v>1</v>
      </c>
      <c r="AG33" s="32">
        <f t="shared" si="40"/>
        <v>1</v>
      </c>
      <c r="AH33" s="32">
        <f t="shared" si="40"/>
        <v>1</v>
      </c>
      <c r="AI33" s="32">
        <f t="shared" si="40"/>
        <v>1</v>
      </c>
      <c r="AJ33" s="32">
        <f t="shared" si="40"/>
        <v>1</v>
      </c>
      <c r="AK33" s="32">
        <f t="shared" si="40"/>
        <v>1</v>
      </c>
    </row>
    <row r="34" spans="1:37" outlineLevel="1">
      <c r="C34" s="1">
        <f t="shared" si="37"/>
        <v>500</v>
      </c>
      <c r="D34" s="16">
        <f t="shared" si="38"/>
        <v>42005</v>
      </c>
      <c r="E34" s="14">
        <f t="shared" si="21"/>
        <v>0</v>
      </c>
      <c r="F34" s="14">
        <f t="shared" si="22"/>
        <v>0</v>
      </c>
      <c r="G34" s="14">
        <f t="shared" si="23"/>
        <v>0</v>
      </c>
      <c r="H34" s="14">
        <f t="shared" si="24"/>
        <v>50</v>
      </c>
      <c r="I34" s="14">
        <f t="shared" si="25"/>
        <v>100</v>
      </c>
      <c r="J34" s="14">
        <f t="shared" si="26"/>
        <v>350</v>
      </c>
      <c r="K34" s="14">
        <f t="shared" si="27"/>
        <v>399.99999999999994</v>
      </c>
      <c r="L34" s="14">
        <f t="shared" si="28"/>
        <v>500</v>
      </c>
      <c r="M34" s="14">
        <f t="shared" si="29"/>
        <v>500</v>
      </c>
      <c r="N34" s="14">
        <f t="shared" si="30"/>
        <v>500</v>
      </c>
      <c r="O34" s="14">
        <f t="shared" si="31"/>
        <v>500</v>
      </c>
      <c r="P34" s="14">
        <f t="shared" si="32"/>
        <v>500</v>
      </c>
      <c r="Q34" s="14">
        <f t="shared" si="33"/>
        <v>500</v>
      </c>
      <c r="R34" s="14">
        <f t="shared" si="34"/>
        <v>500</v>
      </c>
      <c r="U34" s="15">
        <f t="shared" si="35"/>
        <v>1</v>
      </c>
      <c r="X34" s="32">
        <f t="shared" ref="X34:AK34" si="41">MIN(1,X21*2)</f>
        <v>0</v>
      </c>
      <c r="Y34" s="32">
        <f t="shared" si="41"/>
        <v>0</v>
      </c>
      <c r="Z34" s="32">
        <f t="shared" si="41"/>
        <v>0</v>
      </c>
      <c r="AA34" s="32">
        <f t="shared" si="41"/>
        <v>0.1</v>
      </c>
      <c r="AB34" s="32">
        <f t="shared" si="41"/>
        <v>0.2</v>
      </c>
      <c r="AC34" s="32">
        <f t="shared" si="41"/>
        <v>0.7</v>
      </c>
      <c r="AD34" s="32">
        <f t="shared" si="41"/>
        <v>0.79999999999999993</v>
      </c>
      <c r="AE34" s="32">
        <f t="shared" si="41"/>
        <v>1</v>
      </c>
      <c r="AF34" s="32">
        <f t="shared" si="41"/>
        <v>1</v>
      </c>
      <c r="AG34" s="32">
        <f t="shared" si="41"/>
        <v>1</v>
      </c>
      <c r="AH34" s="32">
        <f t="shared" si="41"/>
        <v>1</v>
      </c>
      <c r="AI34" s="32">
        <f t="shared" si="41"/>
        <v>1</v>
      </c>
      <c r="AJ34" s="32">
        <f t="shared" si="41"/>
        <v>1</v>
      </c>
      <c r="AK34" s="32">
        <f t="shared" si="41"/>
        <v>1</v>
      </c>
    </row>
    <row r="35" spans="1:37" outlineLevel="1">
      <c r="C35" s="1">
        <f t="shared" si="37"/>
        <v>500</v>
      </c>
      <c r="D35" s="16">
        <f t="shared" si="38"/>
        <v>42370</v>
      </c>
      <c r="E35" s="14">
        <f t="shared" si="21"/>
        <v>0</v>
      </c>
      <c r="F35" s="14">
        <f t="shared" si="22"/>
        <v>0</v>
      </c>
      <c r="G35" s="14">
        <f t="shared" si="23"/>
        <v>0</v>
      </c>
      <c r="H35" s="14">
        <f t="shared" si="24"/>
        <v>0</v>
      </c>
      <c r="I35" s="14">
        <f t="shared" si="25"/>
        <v>50</v>
      </c>
      <c r="J35" s="14">
        <f t="shared" si="26"/>
        <v>100</v>
      </c>
      <c r="K35" s="14">
        <f t="shared" si="27"/>
        <v>350</v>
      </c>
      <c r="L35" s="14">
        <f t="shared" si="28"/>
        <v>399.99999999999994</v>
      </c>
      <c r="M35" s="14">
        <f t="shared" si="29"/>
        <v>500</v>
      </c>
      <c r="N35" s="14">
        <f t="shared" si="30"/>
        <v>500</v>
      </c>
      <c r="O35" s="14">
        <f t="shared" si="31"/>
        <v>500</v>
      </c>
      <c r="P35" s="14">
        <f t="shared" si="32"/>
        <v>500</v>
      </c>
      <c r="Q35" s="14">
        <f t="shared" si="33"/>
        <v>500</v>
      </c>
      <c r="R35" s="14">
        <f t="shared" si="34"/>
        <v>500</v>
      </c>
      <c r="U35" s="15">
        <f t="shared" si="35"/>
        <v>1</v>
      </c>
      <c r="X35" s="32">
        <f t="shared" ref="X35:AK35" si="42">MIN(1,X22*2)</f>
        <v>0</v>
      </c>
      <c r="Y35" s="32">
        <f t="shared" si="42"/>
        <v>0</v>
      </c>
      <c r="Z35" s="32">
        <f t="shared" si="42"/>
        <v>0</v>
      </c>
      <c r="AA35" s="32">
        <f t="shared" si="42"/>
        <v>0</v>
      </c>
      <c r="AB35" s="32">
        <f t="shared" si="42"/>
        <v>0.1</v>
      </c>
      <c r="AC35" s="32">
        <f t="shared" si="42"/>
        <v>0.2</v>
      </c>
      <c r="AD35" s="32">
        <f t="shared" si="42"/>
        <v>0.7</v>
      </c>
      <c r="AE35" s="32">
        <f t="shared" si="42"/>
        <v>0.79999999999999993</v>
      </c>
      <c r="AF35" s="32">
        <f t="shared" si="42"/>
        <v>1</v>
      </c>
      <c r="AG35" s="32">
        <f t="shared" si="42"/>
        <v>1</v>
      </c>
      <c r="AH35" s="32">
        <f t="shared" si="42"/>
        <v>1</v>
      </c>
      <c r="AI35" s="32">
        <f t="shared" si="42"/>
        <v>1</v>
      </c>
      <c r="AJ35" s="32">
        <f t="shared" si="42"/>
        <v>1</v>
      </c>
      <c r="AK35" s="32">
        <f t="shared" si="42"/>
        <v>1</v>
      </c>
    </row>
    <row r="36" spans="1:37" outlineLevel="1">
      <c r="C36" s="1">
        <f t="shared" si="37"/>
        <v>500</v>
      </c>
      <c r="D36" s="16">
        <f t="shared" si="38"/>
        <v>42736</v>
      </c>
      <c r="E36" s="14">
        <f t="shared" si="21"/>
        <v>0</v>
      </c>
      <c r="F36" s="14">
        <f t="shared" si="22"/>
        <v>0</v>
      </c>
      <c r="G36" s="14">
        <f t="shared" si="23"/>
        <v>0</v>
      </c>
      <c r="H36" s="14">
        <f t="shared" si="24"/>
        <v>0</v>
      </c>
      <c r="I36" s="14">
        <f t="shared" si="25"/>
        <v>0</v>
      </c>
      <c r="J36" s="14">
        <f t="shared" si="26"/>
        <v>50</v>
      </c>
      <c r="K36" s="14">
        <f t="shared" si="27"/>
        <v>100</v>
      </c>
      <c r="L36" s="14">
        <f t="shared" si="28"/>
        <v>350</v>
      </c>
      <c r="M36" s="14">
        <f t="shared" si="29"/>
        <v>399.99999999999994</v>
      </c>
      <c r="N36" s="14">
        <f t="shared" si="30"/>
        <v>500</v>
      </c>
      <c r="O36" s="14">
        <f t="shared" si="31"/>
        <v>500</v>
      </c>
      <c r="P36" s="14">
        <f t="shared" si="32"/>
        <v>500</v>
      </c>
      <c r="Q36" s="14">
        <f t="shared" si="33"/>
        <v>500</v>
      </c>
      <c r="R36" s="14">
        <f t="shared" si="34"/>
        <v>500</v>
      </c>
      <c r="S36" s="14"/>
      <c r="U36" s="15">
        <f t="shared" si="35"/>
        <v>1</v>
      </c>
      <c r="X36" s="32">
        <f t="shared" ref="X36:AK36" si="43">MIN(1,X23*2)</f>
        <v>0</v>
      </c>
      <c r="Y36" s="32">
        <f t="shared" si="43"/>
        <v>0</v>
      </c>
      <c r="Z36" s="32">
        <f t="shared" si="43"/>
        <v>0</v>
      </c>
      <c r="AA36" s="32">
        <f t="shared" si="43"/>
        <v>0</v>
      </c>
      <c r="AB36" s="32">
        <f t="shared" si="43"/>
        <v>0</v>
      </c>
      <c r="AC36" s="32">
        <f t="shared" si="43"/>
        <v>0.1</v>
      </c>
      <c r="AD36" s="32">
        <f t="shared" si="43"/>
        <v>0.2</v>
      </c>
      <c r="AE36" s="32">
        <f t="shared" si="43"/>
        <v>0.7</v>
      </c>
      <c r="AF36" s="32">
        <f t="shared" si="43"/>
        <v>0.79999999999999993</v>
      </c>
      <c r="AG36" s="32">
        <f t="shared" si="43"/>
        <v>1</v>
      </c>
      <c r="AH36" s="32">
        <f t="shared" si="43"/>
        <v>1</v>
      </c>
      <c r="AI36" s="32">
        <f t="shared" si="43"/>
        <v>1</v>
      </c>
      <c r="AJ36" s="32">
        <f t="shared" si="43"/>
        <v>1</v>
      </c>
      <c r="AK36" s="32">
        <f t="shared" si="43"/>
        <v>1</v>
      </c>
    </row>
    <row r="37" spans="1:37" outlineLevel="1">
      <c r="C37" s="1">
        <f t="shared" si="37"/>
        <v>500</v>
      </c>
      <c r="D37" s="16">
        <f t="shared" si="38"/>
        <v>43101</v>
      </c>
      <c r="E37" s="14">
        <f t="shared" si="21"/>
        <v>0</v>
      </c>
      <c r="F37" s="14">
        <f t="shared" si="22"/>
        <v>0</v>
      </c>
      <c r="G37" s="14">
        <f t="shared" si="23"/>
        <v>0</v>
      </c>
      <c r="H37" s="14">
        <f t="shared" si="24"/>
        <v>0</v>
      </c>
      <c r="I37" s="14">
        <f t="shared" si="25"/>
        <v>0</v>
      </c>
      <c r="J37" s="14">
        <f t="shared" si="26"/>
        <v>0</v>
      </c>
      <c r="K37" s="14">
        <f t="shared" si="27"/>
        <v>50</v>
      </c>
      <c r="L37" s="14">
        <f t="shared" si="28"/>
        <v>100</v>
      </c>
      <c r="M37" s="14">
        <f t="shared" si="29"/>
        <v>350</v>
      </c>
      <c r="N37" s="14">
        <f t="shared" si="30"/>
        <v>399.99999999999994</v>
      </c>
      <c r="O37" s="14">
        <f t="shared" si="31"/>
        <v>500</v>
      </c>
      <c r="P37" s="14">
        <f t="shared" si="32"/>
        <v>500</v>
      </c>
      <c r="Q37" s="14">
        <f t="shared" si="33"/>
        <v>500</v>
      </c>
      <c r="R37" s="14">
        <f t="shared" si="34"/>
        <v>500</v>
      </c>
      <c r="U37" s="15">
        <f t="shared" si="35"/>
        <v>0</v>
      </c>
      <c r="X37" s="32">
        <f t="shared" ref="X37:AK37" si="44">MIN(1,X24*2)</f>
        <v>0</v>
      </c>
      <c r="Y37" s="32">
        <f t="shared" si="44"/>
        <v>0</v>
      </c>
      <c r="Z37" s="32">
        <f t="shared" si="44"/>
        <v>0</v>
      </c>
      <c r="AA37" s="32">
        <f t="shared" si="44"/>
        <v>0</v>
      </c>
      <c r="AB37" s="32">
        <f t="shared" si="44"/>
        <v>0</v>
      </c>
      <c r="AC37" s="32">
        <f t="shared" si="44"/>
        <v>0</v>
      </c>
      <c r="AD37" s="32">
        <f t="shared" si="44"/>
        <v>0.1</v>
      </c>
      <c r="AE37" s="32">
        <f t="shared" si="44"/>
        <v>0.2</v>
      </c>
      <c r="AF37" s="32">
        <f t="shared" si="44"/>
        <v>0.7</v>
      </c>
      <c r="AG37" s="32">
        <f t="shared" si="44"/>
        <v>0.79999999999999993</v>
      </c>
      <c r="AH37" s="32">
        <f t="shared" si="44"/>
        <v>1</v>
      </c>
      <c r="AI37" s="32">
        <f t="shared" si="44"/>
        <v>1</v>
      </c>
      <c r="AJ37" s="32">
        <f t="shared" si="44"/>
        <v>1</v>
      </c>
      <c r="AK37" s="32">
        <f t="shared" si="44"/>
        <v>1</v>
      </c>
    </row>
    <row r="38" spans="1:37" outlineLevel="1">
      <c r="C38" s="1">
        <f t="shared" si="37"/>
        <v>500</v>
      </c>
      <c r="D38" s="16">
        <f t="shared" si="38"/>
        <v>43466</v>
      </c>
      <c r="E38" s="14">
        <f t="shared" si="21"/>
        <v>0</v>
      </c>
      <c r="F38" s="14">
        <f t="shared" si="22"/>
        <v>0</v>
      </c>
      <c r="G38" s="14">
        <f t="shared" si="23"/>
        <v>0</v>
      </c>
      <c r="H38" s="14">
        <f t="shared" si="24"/>
        <v>0</v>
      </c>
      <c r="I38" s="14">
        <f t="shared" si="25"/>
        <v>0</v>
      </c>
      <c r="J38" s="14">
        <f t="shared" si="26"/>
        <v>0</v>
      </c>
      <c r="K38" s="14">
        <f t="shared" si="27"/>
        <v>0</v>
      </c>
      <c r="L38" s="14">
        <f t="shared" si="28"/>
        <v>50</v>
      </c>
      <c r="M38" s="14">
        <f t="shared" si="29"/>
        <v>100</v>
      </c>
      <c r="N38" s="14">
        <f t="shared" si="30"/>
        <v>350</v>
      </c>
      <c r="O38" s="14">
        <f t="shared" si="31"/>
        <v>399.99999999999994</v>
      </c>
      <c r="P38" s="14">
        <f t="shared" si="32"/>
        <v>500</v>
      </c>
      <c r="Q38" s="14">
        <f t="shared" si="33"/>
        <v>500</v>
      </c>
      <c r="R38" s="14">
        <f t="shared" si="34"/>
        <v>500</v>
      </c>
      <c r="U38" s="15">
        <f t="shared" si="35"/>
        <v>0</v>
      </c>
      <c r="X38" s="32">
        <f t="shared" ref="X38:AK38" si="45">MIN(1,X25*2)</f>
        <v>0</v>
      </c>
      <c r="Y38" s="32">
        <f t="shared" si="45"/>
        <v>0</v>
      </c>
      <c r="Z38" s="32">
        <f t="shared" si="45"/>
        <v>0</v>
      </c>
      <c r="AA38" s="32">
        <f t="shared" si="45"/>
        <v>0</v>
      </c>
      <c r="AB38" s="32">
        <f t="shared" si="45"/>
        <v>0</v>
      </c>
      <c r="AC38" s="32">
        <f t="shared" si="45"/>
        <v>0</v>
      </c>
      <c r="AD38" s="32">
        <f t="shared" si="45"/>
        <v>0</v>
      </c>
      <c r="AE38" s="32">
        <f t="shared" si="45"/>
        <v>0.1</v>
      </c>
      <c r="AF38" s="32">
        <f t="shared" si="45"/>
        <v>0.2</v>
      </c>
      <c r="AG38" s="32">
        <f t="shared" si="45"/>
        <v>0.7</v>
      </c>
      <c r="AH38" s="32">
        <f t="shared" si="45"/>
        <v>0.79999999999999993</v>
      </c>
      <c r="AI38" s="32">
        <f t="shared" si="45"/>
        <v>1</v>
      </c>
      <c r="AJ38" s="32">
        <f t="shared" si="45"/>
        <v>1</v>
      </c>
      <c r="AK38" s="32">
        <f t="shared" si="45"/>
        <v>1</v>
      </c>
    </row>
    <row r="39" spans="1:37" outlineLevel="1">
      <c r="C39" s="1">
        <f t="shared" si="37"/>
        <v>500</v>
      </c>
      <c r="D39" s="16">
        <f t="shared" si="38"/>
        <v>43831</v>
      </c>
      <c r="E39" s="14">
        <f t="shared" si="21"/>
        <v>0</v>
      </c>
      <c r="F39" s="14">
        <f t="shared" si="22"/>
        <v>0</v>
      </c>
      <c r="G39" s="14">
        <f t="shared" si="23"/>
        <v>0</v>
      </c>
      <c r="H39" s="14">
        <f t="shared" si="24"/>
        <v>0</v>
      </c>
      <c r="I39" s="14">
        <f t="shared" si="25"/>
        <v>0</v>
      </c>
      <c r="J39" s="14">
        <f t="shared" si="26"/>
        <v>0</v>
      </c>
      <c r="K39" s="14">
        <f t="shared" si="27"/>
        <v>0</v>
      </c>
      <c r="L39" s="14">
        <f t="shared" si="28"/>
        <v>0</v>
      </c>
      <c r="M39" s="14">
        <f t="shared" si="29"/>
        <v>50</v>
      </c>
      <c r="N39" s="14">
        <f t="shared" si="30"/>
        <v>100</v>
      </c>
      <c r="O39" s="14">
        <f t="shared" si="31"/>
        <v>350</v>
      </c>
      <c r="P39" s="14">
        <f t="shared" si="32"/>
        <v>399.99999999999994</v>
      </c>
      <c r="Q39" s="14">
        <f t="shared" si="33"/>
        <v>500</v>
      </c>
      <c r="R39" s="14">
        <f t="shared" si="34"/>
        <v>500</v>
      </c>
      <c r="U39" s="15">
        <f t="shared" si="35"/>
        <v>0</v>
      </c>
      <c r="X39" s="32">
        <f t="shared" ref="X39:AK39" si="46">MIN(1,X26*2)</f>
        <v>0</v>
      </c>
      <c r="Y39" s="32">
        <f t="shared" si="46"/>
        <v>0</v>
      </c>
      <c r="Z39" s="32">
        <f t="shared" si="46"/>
        <v>0</v>
      </c>
      <c r="AA39" s="32">
        <f t="shared" si="46"/>
        <v>0</v>
      </c>
      <c r="AB39" s="32">
        <f t="shared" si="46"/>
        <v>0</v>
      </c>
      <c r="AC39" s="32">
        <f t="shared" si="46"/>
        <v>0</v>
      </c>
      <c r="AD39" s="32">
        <f t="shared" si="46"/>
        <v>0</v>
      </c>
      <c r="AE39" s="32">
        <f t="shared" si="46"/>
        <v>0</v>
      </c>
      <c r="AF39" s="32">
        <f t="shared" si="46"/>
        <v>0.1</v>
      </c>
      <c r="AG39" s="32">
        <f t="shared" si="46"/>
        <v>0.2</v>
      </c>
      <c r="AH39" s="32">
        <f t="shared" si="46"/>
        <v>0.7</v>
      </c>
      <c r="AI39" s="32">
        <f t="shared" si="46"/>
        <v>0.79999999999999993</v>
      </c>
      <c r="AJ39" s="32">
        <f t="shared" si="46"/>
        <v>1</v>
      </c>
      <c r="AK39" s="32">
        <f t="shared" si="46"/>
        <v>1</v>
      </c>
    </row>
    <row r="40" spans="1:37" outlineLevel="1">
      <c r="C40" s="1">
        <f t="shared" si="37"/>
        <v>500</v>
      </c>
      <c r="D40" s="16">
        <f t="shared" si="38"/>
        <v>44197</v>
      </c>
      <c r="E40" s="14">
        <f t="shared" si="21"/>
        <v>0</v>
      </c>
      <c r="F40" s="14">
        <f t="shared" si="22"/>
        <v>0</v>
      </c>
      <c r="G40" s="14">
        <f t="shared" si="23"/>
        <v>0</v>
      </c>
      <c r="H40" s="14">
        <f t="shared" si="24"/>
        <v>0</v>
      </c>
      <c r="I40" s="14">
        <f t="shared" si="25"/>
        <v>0</v>
      </c>
      <c r="J40" s="14">
        <f t="shared" si="26"/>
        <v>0</v>
      </c>
      <c r="K40" s="14">
        <f t="shared" si="27"/>
        <v>0</v>
      </c>
      <c r="L40" s="14">
        <f t="shared" si="28"/>
        <v>0</v>
      </c>
      <c r="M40" s="14">
        <f t="shared" si="29"/>
        <v>0</v>
      </c>
      <c r="N40" s="14">
        <f t="shared" si="30"/>
        <v>50</v>
      </c>
      <c r="O40" s="14">
        <f t="shared" si="31"/>
        <v>100</v>
      </c>
      <c r="P40" s="14">
        <f t="shared" si="32"/>
        <v>350</v>
      </c>
      <c r="Q40" s="14">
        <f t="shared" si="33"/>
        <v>399.99999999999994</v>
      </c>
      <c r="R40" s="14">
        <f t="shared" si="34"/>
        <v>500</v>
      </c>
      <c r="U40" s="15">
        <f t="shared" si="35"/>
        <v>0</v>
      </c>
      <c r="X40" s="32">
        <f t="shared" ref="X40:AK40" si="47">MIN(1,X27*2)</f>
        <v>0</v>
      </c>
      <c r="Y40" s="32">
        <f t="shared" si="47"/>
        <v>0</v>
      </c>
      <c r="Z40" s="32">
        <f t="shared" si="47"/>
        <v>0</v>
      </c>
      <c r="AA40" s="32">
        <f t="shared" si="47"/>
        <v>0</v>
      </c>
      <c r="AB40" s="32">
        <f t="shared" si="47"/>
        <v>0</v>
      </c>
      <c r="AC40" s="32">
        <f t="shared" si="47"/>
        <v>0</v>
      </c>
      <c r="AD40" s="32">
        <f t="shared" si="47"/>
        <v>0</v>
      </c>
      <c r="AE40" s="32">
        <f t="shared" si="47"/>
        <v>0</v>
      </c>
      <c r="AF40" s="32">
        <f t="shared" si="47"/>
        <v>0</v>
      </c>
      <c r="AG40" s="32">
        <f t="shared" si="47"/>
        <v>0.1</v>
      </c>
      <c r="AH40" s="32">
        <f t="shared" si="47"/>
        <v>0.2</v>
      </c>
      <c r="AI40" s="32">
        <f t="shared" si="47"/>
        <v>0.7</v>
      </c>
      <c r="AJ40" s="32">
        <f t="shared" si="47"/>
        <v>0.79999999999999993</v>
      </c>
      <c r="AK40" s="32">
        <f t="shared" si="47"/>
        <v>1</v>
      </c>
    </row>
    <row r="41" spans="1:37" outlineLevel="1"/>
    <row r="42" spans="1:37" outlineLevel="1"/>
    <row r="43" spans="1:37" outlineLevel="1"/>
    <row r="44" spans="1:37" s="13" customFormat="1" outlineLevel="1">
      <c r="A44"/>
      <c r="B44" s="3" t="s">
        <v>32</v>
      </c>
      <c r="C44" s="3"/>
      <c r="D44" s="1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37" s="13" customFormat="1" outlineLevel="1">
      <c r="A45"/>
      <c r="B45"/>
      <c r="C45" s="1"/>
      <c r="D45" s="12" t="s">
        <v>22</v>
      </c>
      <c r="E45" s="11">
        <v>40909</v>
      </c>
      <c r="F45" s="11">
        <f>EDATE(E45,12)</f>
        <v>41275</v>
      </c>
      <c r="G45" s="11">
        <f t="shared" ref="G45:R45" si="48">EDATE(F45,12)</f>
        <v>41640</v>
      </c>
      <c r="H45" s="11">
        <f t="shared" si="48"/>
        <v>42005</v>
      </c>
      <c r="I45" s="11">
        <f t="shared" si="48"/>
        <v>42370</v>
      </c>
      <c r="J45" s="11">
        <f t="shared" si="48"/>
        <v>42736</v>
      </c>
      <c r="K45" s="11">
        <f t="shared" si="48"/>
        <v>43101</v>
      </c>
      <c r="L45" s="11">
        <f t="shared" si="48"/>
        <v>43466</v>
      </c>
      <c r="M45" s="11">
        <f t="shared" si="48"/>
        <v>43831</v>
      </c>
      <c r="N45" s="11">
        <f t="shared" si="48"/>
        <v>44197</v>
      </c>
      <c r="O45" s="11">
        <f t="shared" si="48"/>
        <v>44562</v>
      </c>
      <c r="P45" s="11">
        <f t="shared" si="48"/>
        <v>44927</v>
      </c>
      <c r="Q45" s="11">
        <f t="shared" si="48"/>
        <v>45292</v>
      </c>
      <c r="R45" s="11">
        <f t="shared" si="48"/>
        <v>45658</v>
      </c>
      <c r="U45" s="15" t="s">
        <v>24</v>
      </c>
      <c r="X45" s="13" t="s">
        <v>48</v>
      </c>
    </row>
    <row r="46" spans="1:37" s="13" customFormat="1" outlineLevel="1">
      <c r="A46"/>
      <c r="B46"/>
      <c r="C46" s="1">
        <f>C31</f>
        <v>500</v>
      </c>
      <c r="D46" s="16">
        <v>40909</v>
      </c>
      <c r="E46" s="14">
        <f t="shared" ref="E46:E55" si="49">$C46*X46</f>
        <v>500</v>
      </c>
      <c r="F46" s="14">
        <f t="shared" ref="F46:F55" si="50">$C46*Y46</f>
        <v>500</v>
      </c>
      <c r="G46" s="14">
        <f t="shared" ref="G46:G55" si="51">$C46*Z46</f>
        <v>500</v>
      </c>
      <c r="H46" s="14">
        <f t="shared" ref="H46:H55" si="52">$C46*AA46</f>
        <v>500</v>
      </c>
      <c r="I46" s="14">
        <f t="shared" ref="I46:I55" si="53">$C46*AB46</f>
        <v>500</v>
      </c>
      <c r="J46" s="14">
        <f t="shared" ref="J46:J55" si="54">$C46*AC46</f>
        <v>500</v>
      </c>
      <c r="K46" s="14">
        <f t="shared" ref="K46:K55" si="55">$C46*AD46</f>
        <v>500</v>
      </c>
      <c r="L46" s="14">
        <f t="shared" ref="L46:L55" si="56">$C46*AE46</f>
        <v>500</v>
      </c>
      <c r="M46" s="14">
        <f t="shared" ref="M46:M55" si="57">$C46*AF46</f>
        <v>500</v>
      </c>
      <c r="N46" s="14">
        <f t="shared" ref="N46:N55" si="58">$C46*AG46</f>
        <v>500</v>
      </c>
      <c r="O46" s="14">
        <f t="shared" ref="O46:O55" si="59">$C46*AH46</f>
        <v>500</v>
      </c>
      <c r="P46" s="14">
        <f t="shared" ref="P46:P55" si="60">$C46*AI46</f>
        <v>500</v>
      </c>
      <c r="Q46" s="14">
        <f t="shared" ref="Q46:Q55" si="61">$C46*AJ46</f>
        <v>500</v>
      </c>
      <c r="R46" s="14">
        <f t="shared" ref="R46:R55" si="62">$C46*AK46</f>
        <v>500</v>
      </c>
      <c r="U46" s="15">
        <f>IF(AND(D46&gt;=$F$12,D46&lt;=$F$13),1,0)</f>
        <v>0</v>
      </c>
      <c r="X46" s="30">
        <v>1</v>
      </c>
      <c r="Y46" s="30">
        <v>1</v>
      </c>
      <c r="Z46" s="30">
        <v>1</v>
      </c>
      <c r="AA46" s="30">
        <v>1</v>
      </c>
      <c r="AB46" s="30">
        <v>1</v>
      </c>
      <c r="AC46" s="30">
        <v>1</v>
      </c>
      <c r="AD46" s="30">
        <v>1</v>
      </c>
      <c r="AE46" s="30">
        <v>1</v>
      </c>
      <c r="AF46" s="30">
        <v>1</v>
      </c>
      <c r="AG46" s="30">
        <v>1</v>
      </c>
      <c r="AH46" s="30">
        <v>1</v>
      </c>
      <c r="AI46" s="30">
        <v>1</v>
      </c>
      <c r="AJ46" s="30">
        <v>1</v>
      </c>
      <c r="AK46" s="30">
        <v>1</v>
      </c>
    </row>
    <row r="47" spans="1:37" outlineLevel="1">
      <c r="C47" s="1">
        <f t="shared" ref="C47:C55" si="63">C32</f>
        <v>500</v>
      </c>
      <c r="D47" s="16">
        <f t="shared" ref="D47:D55" si="64">EDATE(D46,12)</f>
        <v>41275</v>
      </c>
      <c r="E47" s="14">
        <f t="shared" si="49"/>
        <v>0</v>
      </c>
      <c r="F47" s="14">
        <f t="shared" si="50"/>
        <v>500</v>
      </c>
      <c r="G47" s="14">
        <f t="shared" si="51"/>
        <v>500</v>
      </c>
      <c r="H47" s="14">
        <f t="shared" si="52"/>
        <v>500</v>
      </c>
      <c r="I47" s="14">
        <f t="shared" si="53"/>
        <v>500</v>
      </c>
      <c r="J47" s="14">
        <f t="shared" si="54"/>
        <v>500</v>
      </c>
      <c r="K47" s="14">
        <f t="shared" si="55"/>
        <v>500</v>
      </c>
      <c r="L47" s="14">
        <f t="shared" si="56"/>
        <v>500</v>
      </c>
      <c r="M47" s="14">
        <f t="shared" si="57"/>
        <v>500</v>
      </c>
      <c r="N47" s="14">
        <f t="shared" si="58"/>
        <v>500</v>
      </c>
      <c r="O47" s="14">
        <f t="shared" si="59"/>
        <v>500</v>
      </c>
      <c r="P47" s="14">
        <f t="shared" si="60"/>
        <v>500</v>
      </c>
      <c r="Q47" s="14">
        <f t="shared" si="61"/>
        <v>500</v>
      </c>
      <c r="R47" s="14">
        <f t="shared" si="62"/>
        <v>500</v>
      </c>
      <c r="U47" s="15">
        <f t="shared" ref="U47:U55" si="65">IF(AND(D47&gt;=$F$12,D47&lt;=$F$13),1,0)</f>
        <v>1</v>
      </c>
      <c r="X47" s="31">
        <f t="shared" ref="X47:X55" si="66">W45</f>
        <v>0</v>
      </c>
      <c r="Y47" s="31">
        <f t="shared" ref="Y47:Y55" si="67">X46</f>
        <v>1</v>
      </c>
      <c r="Z47" s="31">
        <f t="shared" ref="Z47:AK55" si="68">Y46</f>
        <v>1</v>
      </c>
      <c r="AA47" s="31">
        <f t="shared" si="68"/>
        <v>1</v>
      </c>
      <c r="AB47" s="31">
        <f t="shared" si="68"/>
        <v>1</v>
      </c>
      <c r="AC47" s="31">
        <f t="shared" si="68"/>
        <v>1</v>
      </c>
      <c r="AD47" s="31">
        <f t="shared" si="68"/>
        <v>1</v>
      </c>
      <c r="AE47" s="31">
        <f t="shared" si="68"/>
        <v>1</v>
      </c>
      <c r="AF47" s="31">
        <f t="shared" si="68"/>
        <v>1</v>
      </c>
      <c r="AG47" s="31">
        <f t="shared" si="68"/>
        <v>1</v>
      </c>
      <c r="AH47" s="31">
        <f t="shared" si="68"/>
        <v>1</v>
      </c>
      <c r="AI47" s="31">
        <f t="shared" si="68"/>
        <v>1</v>
      </c>
      <c r="AJ47" s="31">
        <f t="shared" si="68"/>
        <v>1</v>
      </c>
      <c r="AK47" s="31">
        <f t="shared" si="68"/>
        <v>1</v>
      </c>
    </row>
    <row r="48" spans="1:37" outlineLevel="1">
      <c r="C48" s="1">
        <f t="shared" si="63"/>
        <v>500</v>
      </c>
      <c r="D48" s="16">
        <f t="shared" si="64"/>
        <v>41640</v>
      </c>
      <c r="E48" s="14">
        <f t="shared" si="49"/>
        <v>0</v>
      </c>
      <c r="F48" s="14">
        <f t="shared" si="50"/>
        <v>0</v>
      </c>
      <c r="G48" s="14">
        <f t="shared" si="51"/>
        <v>500</v>
      </c>
      <c r="H48" s="14">
        <f t="shared" si="52"/>
        <v>500</v>
      </c>
      <c r="I48" s="14">
        <f t="shared" si="53"/>
        <v>500</v>
      </c>
      <c r="J48" s="14">
        <f t="shared" si="54"/>
        <v>500</v>
      </c>
      <c r="K48" s="14">
        <f t="shared" si="55"/>
        <v>500</v>
      </c>
      <c r="L48" s="14">
        <f t="shared" si="56"/>
        <v>500</v>
      </c>
      <c r="M48" s="14">
        <f t="shared" si="57"/>
        <v>500</v>
      </c>
      <c r="N48" s="14">
        <f t="shared" si="58"/>
        <v>500</v>
      </c>
      <c r="O48" s="14">
        <f t="shared" si="59"/>
        <v>500</v>
      </c>
      <c r="P48" s="14">
        <f t="shared" si="60"/>
        <v>500</v>
      </c>
      <c r="Q48" s="14">
        <f t="shared" si="61"/>
        <v>500</v>
      </c>
      <c r="R48" s="14">
        <f t="shared" si="62"/>
        <v>500</v>
      </c>
      <c r="U48" s="15">
        <f t="shared" si="65"/>
        <v>1</v>
      </c>
      <c r="X48" s="31">
        <f t="shared" si="66"/>
        <v>0</v>
      </c>
      <c r="Y48" s="31">
        <f t="shared" si="67"/>
        <v>0</v>
      </c>
      <c r="Z48" s="31">
        <f t="shared" si="68"/>
        <v>1</v>
      </c>
      <c r="AA48" s="31">
        <f t="shared" si="68"/>
        <v>1</v>
      </c>
      <c r="AB48" s="31">
        <f t="shared" si="68"/>
        <v>1</v>
      </c>
      <c r="AC48" s="31">
        <f t="shared" si="68"/>
        <v>1</v>
      </c>
      <c r="AD48" s="31">
        <f t="shared" si="68"/>
        <v>1</v>
      </c>
      <c r="AE48" s="31">
        <f t="shared" si="68"/>
        <v>1</v>
      </c>
      <c r="AF48" s="31">
        <f t="shared" si="68"/>
        <v>1</v>
      </c>
      <c r="AG48" s="31">
        <f t="shared" si="68"/>
        <v>1</v>
      </c>
      <c r="AH48" s="31">
        <f t="shared" si="68"/>
        <v>1</v>
      </c>
      <c r="AI48" s="31">
        <f t="shared" si="68"/>
        <v>1</v>
      </c>
      <c r="AJ48" s="31">
        <f t="shared" si="68"/>
        <v>1</v>
      </c>
      <c r="AK48" s="31">
        <f t="shared" si="68"/>
        <v>1</v>
      </c>
    </row>
    <row r="49" spans="2:37" outlineLevel="1">
      <c r="C49" s="1">
        <f t="shared" si="63"/>
        <v>500</v>
      </c>
      <c r="D49" s="16">
        <f t="shared" si="64"/>
        <v>42005</v>
      </c>
      <c r="E49" s="14">
        <f t="shared" si="49"/>
        <v>0</v>
      </c>
      <c r="F49" s="14">
        <f t="shared" si="50"/>
        <v>0</v>
      </c>
      <c r="G49" s="14">
        <f t="shared" si="51"/>
        <v>0</v>
      </c>
      <c r="H49" s="14">
        <f t="shared" si="52"/>
        <v>500</v>
      </c>
      <c r="I49" s="14">
        <f t="shared" si="53"/>
        <v>500</v>
      </c>
      <c r="J49" s="14">
        <f t="shared" si="54"/>
        <v>500</v>
      </c>
      <c r="K49" s="14">
        <f t="shared" si="55"/>
        <v>500</v>
      </c>
      <c r="L49" s="14">
        <f t="shared" si="56"/>
        <v>500</v>
      </c>
      <c r="M49" s="14">
        <f t="shared" si="57"/>
        <v>500</v>
      </c>
      <c r="N49" s="14">
        <f t="shared" si="58"/>
        <v>500</v>
      </c>
      <c r="O49" s="14">
        <f t="shared" si="59"/>
        <v>500</v>
      </c>
      <c r="P49" s="14">
        <f t="shared" si="60"/>
        <v>500</v>
      </c>
      <c r="Q49" s="14">
        <f t="shared" si="61"/>
        <v>500</v>
      </c>
      <c r="R49" s="14">
        <f t="shared" si="62"/>
        <v>500</v>
      </c>
      <c r="U49" s="15">
        <f t="shared" si="65"/>
        <v>1</v>
      </c>
      <c r="X49" s="31">
        <f t="shared" si="66"/>
        <v>0</v>
      </c>
      <c r="Y49" s="31">
        <f t="shared" si="67"/>
        <v>0</v>
      </c>
      <c r="Z49" s="31">
        <f t="shared" si="68"/>
        <v>0</v>
      </c>
      <c r="AA49" s="31">
        <f t="shared" si="68"/>
        <v>1</v>
      </c>
      <c r="AB49" s="31">
        <f t="shared" si="68"/>
        <v>1</v>
      </c>
      <c r="AC49" s="31">
        <f t="shared" si="68"/>
        <v>1</v>
      </c>
      <c r="AD49" s="31">
        <f t="shared" si="68"/>
        <v>1</v>
      </c>
      <c r="AE49" s="31">
        <f t="shared" si="68"/>
        <v>1</v>
      </c>
      <c r="AF49" s="31">
        <f t="shared" si="68"/>
        <v>1</v>
      </c>
      <c r="AG49" s="31">
        <f t="shared" si="68"/>
        <v>1</v>
      </c>
      <c r="AH49" s="31">
        <f t="shared" si="68"/>
        <v>1</v>
      </c>
      <c r="AI49" s="31">
        <f t="shared" si="68"/>
        <v>1</v>
      </c>
      <c r="AJ49" s="31">
        <f t="shared" si="68"/>
        <v>1</v>
      </c>
      <c r="AK49" s="31">
        <f t="shared" si="68"/>
        <v>1</v>
      </c>
    </row>
    <row r="50" spans="2:37" outlineLevel="1">
      <c r="C50" s="1">
        <f t="shared" si="63"/>
        <v>500</v>
      </c>
      <c r="D50" s="16">
        <f t="shared" si="64"/>
        <v>42370</v>
      </c>
      <c r="E50" s="14">
        <f t="shared" si="49"/>
        <v>0</v>
      </c>
      <c r="F50" s="14">
        <f t="shared" si="50"/>
        <v>0</v>
      </c>
      <c r="G50" s="14">
        <f t="shared" si="51"/>
        <v>0</v>
      </c>
      <c r="H50" s="14">
        <f t="shared" si="52"/>
        <v>0</v>
      </c>
      <c r="I50" s="14">
        <f t="shared" si="53"/>
        <v>500</v>
      </c>
      <c r="J50" s="14">
        <f t="shared" si="54"/>
        <v>500</v>
      </c>
      <c r="K50" s="14">
        <f t="shared" si="55"/>
        <v>500</v>
      </c>
      <c r="L50" s="14">
        <f t="shared" si="56"/>
        <v>500</v>
      </c>
      <c r="M50" s="14">
        <f t="shared" si="57"/>
        <v>500</v>
      </c>
      <c r="N50" s="14">
        <f t="shared" si="58"/>
        <v>500</v>
      </c>
      <c r="O50" s="14">
        <f t="shared" si="59"/>
        <v>500</v>
      </c>
      <c r="P50" s="14">
        <f t="shared" si="60"/>
        <v>500</v>
      </c>
      <c r="Q50" s="14">
        <f t="shared" si="61"/>
        <v>500</v>
      </c>
      <c r="R50" s="14">
        <f t="shared" si="62"/>
        <v>500</v>
      </c>
      <c r="U50" s="15">
        <f t="shared" si="65"/>
        <v>1</v>
      </c>
      <c r="X50" s="31">
        <f t="shared" si="66"/>
        <v>0</v>
      </c>
      <c r="Y50" s="31">
        <f t="shared" si="67"/>
        <v>0</v>
      </c>
      <c r="Z50" s="31">
        <f t="shared" si="68"/>
        <v>0</v>
      </c>
      <c r="AA50" s="31">
        <f t="shared" si="68"/>
        <v>0</v>
      </c>
      <c r="AB50" s="31">
        <f t="shared" si="68"/>
        <v>1</v>
      </c>
      <c r="AC50" s="31">
        <f t="shared" si="68"/>
        <v>1</v>
      </c>
      <c r="AD50" s="31">
        <f t="shared" si="68"/>
        <v>1</v>
      </c>
      <c r="AE50" s="31">
        <f t="shared" si="68"/>
        <v>1</v>
      </c>
      <c r="AF50" s="31">
        <f t="shared" si="68"/>
        <v>1</v>
      </c>
      <c r="AG50" s="31">
        <f t="shared" si="68"/>
        <v>1</v>
      </c>
      <c r="AH50" s="31">
        <f t="shared" si="68"/>
        <v>1</v>
      </c>
      <c r="AI50" s="31">
        <f t="shared" si="68"/>
        <v>1</v>
      </c>
      <c r="AJ50" s="31">
        <f t="shared" si="68"/>
        <v>1</v>
      </c>
      <c r="AK50" s="31">
        <f t="shared" si="68"/>
        <v>1</v>
      </c>
    </row>
    <row r="51" spans="2:37" outlineLevel="1">
      <c r="C51" s="1">
        <f t="shared" si="63"/>
        <v>500</v>
      </c>
      <c r="D51" s="16">
        <f t="shared" si="64"/>
        <v>42736</v>
      </c>
      <c r="E51" s="14">
        <f t="shared" si="49"/>
        <v>0</v>
      </c>
      <c r="F51" s="14">
        <f t="shared" si="50"/>
        <v>0</v>
      </c>
      <c r="G51" s="14">
        <f t="shared" si="51"/>
        <v>0</v>
      </c>
      <c r="H51" s="14">
        <f t="shared" si="52"/>
        <v>0</v>
      </c>
      <c r="I51" s="14">
        <f t="shared" si="53"/>
        <v>0</v>
      </c>
      <c r="J51" s="14">
        <f t="shared" si="54"/>
        <v>500</v>
      </c>
      <c r="K51" s="14">
        <f t="shared" si="55"/>
        <v>500</v>
      </c>
      <c r="L51" s="14">
        <f t="shared" si="56"/>
        <v>500</v>
      </c>
      <c r="M51" s="14">
        <f t="shared" si="57"/>
        <v>500</v>
      </c>
      <c r="N51" s="14">
        <f t="shared" si="58"/>
        <v>500</v>
      </c>
      <c r="O51" s="14">
        <f t="shared" si="59"/>
        <v>500</v>
      </c>
      <c r="P51" s="14">
        <f t="shared" si="60"/>
        <v>500</v>
      </c>
      <c r="Q51" s="14">
        <f t="shared" si="61"/>
        <v>500</v>
      </c>
      <c r="R51" s="14">
        <f t="shared" si="62"/>
        <v>500</v>
      </c>
      <c r="U51" s="15">
        <f t="shared" si="65"/>
        <v>1</v>
      </c>
      <c r="X51" s="31">
        <f t="shared" si="66"/>
        <v>0</v>
      </c>
      <c r="Y51" s="31">
        <f t="shared" si="67"/>
        <v>0</v>
      </c>
      <c r="Z51" s="31">
        <f t="shared" si="68"/>
        <v>0</v>
      </c>
      <c r="AA51" s="31">
        <f t="shared" si="68"/>
        <v>0</v>
      </c>
      <c r="AB51" s="31">
        <f t="shared" si="68"/>
        <v>0</v>
      </c>
      <c r="AC51" s="31">
        <f t="shared" si="68"/>
        <v>1</v>
      </c>
      <c r="AD51" s="31">
        <f t="shared" si="68"/>
        <v>1</v>
      </c>
      <c r="AE51" s="31">
        <f t="shared" si="68"/>
        <v>1</v>
      </c>
      <c r="AF51" s="31">
        <f t="shared" si="68"/>
        <v>1</v>
      </c>
      <c r="AG51" s="31">
        <f t="shared" si="68"/>
        <v>1</v>
      </c>
      <c r="AH51" s="31">
        <f t="shared" si="68"/>
        <v>1</v>
      </c>
      <c r="AI51" s="31">
        <f t="shared" si="68"/>
        <v>1</v>
      </c>
      <c r="AJ51" s="31">
        <f t="shared" si="68"/>
        <v>1</v>
      </c>
      <c r="AK51" s="31">
        <f t="shared" si="68"/>
        <v>1</v>
      </c>
    </row>
    <row r="52" spans="2:37" outlineLevel="1">
      <c r="C52" s="1">
        <f t="shared" si="63"/>
        <v>500</v>
      </c>
      <c r="D52" s="16">
        <f t="shared" si="64"/>
        <v>43101</v>
      </c>
      <c r="E52" s="14">
        <f t="shared" si="49"/>
        <v>0</v>
      </c>
      <c r="F52" s="14">
        <f t="shared" si="50"/>
        <v>0</v>
      </c>
      <c r="G52" s="14">
        <f t="shared" si="51"/>
        <v>0</v>
      </c>
      <c r="H52" s="14">
        <f t="shared" si="52"/>
        <v>0</v>
      </c>
      <c r="I52" s="14">
        <f t="shared" si="53"/>
        <v>0</v>
      </c>
      <c r="J52" s="14">
        <f t="shared" si="54"/>
        <v>0</v>
      </c>
      <c r="K52" s="14">
        <f t="shared" si="55"/>
        <v>500</v>
      </c>
      <c r="L52" s="14">
        <f t="shared" si="56"/>
        <v>500</v>
      </c>
      <c r="M52" s="14">
        <f t="shared" si="57"/>
        <v>500</v>
      </c>
      <c r="N52" s="14">
        <f t="shared" si="58"/>
        <v>500</v>
      </c>
      <c r="O52" s="14">
        <f t="shared" si="59"/>
        <v>500</v>
      </c>
      <c r="P52" s="14">
        <f t="shared" si="60"/>
        <v>500</v>
      </c>
      <c r="Q52" s="14">
        <f t="shared" si="61"/>
        <v>500</v>
      </c>
      <c r="R52" s="14">
        <f t="shared" si="62"/>
        <v>500</v>
      </c>
      <c r="U52" s="15">
        <f t="shared" si="65"/>
        <v>0</v>
      </c>
      <c r="X52" s="31">
        <f t="shared" si="66"/>
        <v>0</v>
      </c>
      <c r="Y52" s="31">
        <f t="shared" si="67"/>
        <v>0</v>
      </c>
      <c r="Z52" s="31">
        <f t="shared" si="68"/>
        <v>0</v>
      </c>
      <c r="AA52" s="31">
        <f t="shared" si="68"/>
        <v>0</v>
      </c>
      <c r="AB52" s="31">
        <f t="shared" si="68"/>
        <v>0</v>
      </c>
      <c r="AC52" s="31">
        <f t="shared" si="68"/>
        <v>0</v>
      </c>
      <c r="AD52" s="31">
        <f t="shared" si="68"/>
        <v>1</v>
      </c>
      <c r="AE52" s="31">
        <f t="shared" si="68"/>
        <v>1</v>
      </c>
      <c r="AF52" s="31">
        <f t="shared" si="68"/>
        <v>1</v>
      </c>
      <c r="AG52" s="31">
        <f t="shared" si="68"/>
        <v>1</v>
      </c>
      <c r="AH52" s="31">
        <f t="shared" si="68"/>
        <v>1</v>
      </c>
      <c r="AI52" s="31">
        <f t="shared" si="68"/>
        <v>1</v>
      </c>
      <c r="AJ52" s="31">
        <f t="shared" si="68"/>
        <v>1</v>
      </c>
      <c r="AK52" s="31">
        <f t="shared" si="68"/>
        <v>1</v>
      </c>
    </row>
    <row r="53" spans="2:37" outlineLevel="1">
      <c r="C53" s="1">
        <f t="shared" si="63"/>
        <v>500</v>
      </c>
      <c r="D53" s="16">
        <f t="shared" si="64"/>
        <v>43466</v>
      </c>
      <c r="E53" s="14">
        <f t="shared" si="49"/>
        <v>0</v>
      </c>
      <c r="F53" s="14">
        <f t="shared" si="50"/>
        <v>0</v>
      </c>
      <c r="G53" s="14">
        <f t="shared" si="51"/>
        <v>0</v>
      </c>
      <c r="H53" s="14">
        <f t="shared" si="52"/>
        <v>0</v>
      </c>
      <c r="I53" s="14">
        <f t="shared" si="53"/>
        <v>0</v>
      </c>
      <c r="J53" s="14">
        <f t="shared" si="54"/>
        <v>0</v>
      </c>
      <c r="K53" s="14">
        <f t="shared" si="55"/>
        <v>0</v>
      </c>
      <c r="L53" s="14">
        <f t="shared" si="56"/>
        <v>500</v>
      </c>
      <c r="M53" s="14">
        <f t="shared" si="57"/>
        <v>500</v>
      </c>
      <c r="N53" s="14">
        <f t="shared" si="58"/>
        <v>500</v>
      </c>
      <c r="O53" s="14">
        <f t="shared" si="59"/>
        <v>500</v>
      </c>
      <c r="P53" s="14">
        <f t="shared" si="60"/>
        <v>500</v>
      </c>
      <c r="Q53" s="14">
        <f t="shared" si="61"/>
        <v>500</v>
      </c>
      <c r="R53" s="14">
        <f t="shared" si="62"/>
        <v>500</v>
      </c>
      <c r="U53" s="15">
        <f t="shared" si="65"/>
        <v>0</v>
      </c>
      <c r="X53" s="31">
        <f t="shared" si="66"/>
        <v>0</v>
      </c>
      <c r="Y53" s="31">
        <f t="shared" si="67"/>
        <v>0</v>
      </c>
      <c r="Z53" s="31">
        <f t="shared" si="68"/>
        <v>0</v>
      </c>
      <c r="AA53" s="31">
        <f t="shared" si="68"/>
        <v>0</v>
      </c>
      <c r="AB53" s="31">
        <f t="shared" si="68"/>
        <v>0</v>
      </c>
      <c r="AC53" s="31">
        <f t="shared" si="68"/>
        <v>0</v>
      </c>
      <c r="AD53" s="31">
        <f t="shared" si="68"/>
        <v>0</v>
      </c>
      <c r="AE53" s="31">
        <f t="shared" si="68"/>
        <v>1</v>
      </c>
      <c r="AF53" s="31">
        <f t="shared" si="68"/>
        <v>1</v>
      </c>
      <c r="AG53" s="31">
        <f t="shared" si="68"/>
        <v>1</v>
      </c>
      <c r="AH53" s="31">
        <f t="shared" si="68"/>
        <v>1</v>
      </c>
      <c r="AI53" s="31">
        <f t="shared" si="68"/>
        <v>1</v>
      </c>
      <c r="AJ53" s="31">
        <f t="shared" si="68"/>
        <v>1</v>
      </c>
      <c r="AK53" s="31">
        <f t="shared" si="68"/>
        <v>1</v>
      </c>
    </row>
    <row r="54" spans="2:37" outlineLevel="1">
      <c r="C54" s="1">
        <f t="shared" si="63"/>
        <v>500</v>
      </c>
      <c r="D54" s="16">
        <f t="shared" si="64"/>
        <v>43831</v>
      </c>
      <c r="E54" s="14">
        <f t="shared" si="49"/>
        <v>0</v>
      </c>
      <c r="F54" s="14">
        <f t="shared" si="50"/>
        <v>0</v>
      </c>
      <c r="G54" s="14">
        <f t="shared" si="51"/>
        <v>0</v>
      </c>
      <c r="H54" s="14">
        <f t="shared" si="52"/>
        <v>0</v>
      </c>
      <c r="I54" s="14">
        <f t="shared" si="53"/>
        <v>0</v>
      </c>
      <c r="J54" s="14">
        <f t="shared" si="54"/>
        <v>0</v>
      </c>
      <c r="K54" s="14">
        <f t="shared" si="55"/>
        <v>0</v>
      </c>
      <c r="L54" s="14">
        <f t="shared" si="56"/>
        <v>0</v>
      </c>
      <c r="M54" s="14">
        <f t="shared" si="57"/>
        <v>500</v>
      </c>
      <c r="N54" s="14">
        <f t="shared" si="58"/>
        <v>500</v>
      </c>
      <c r="O54" s="14">
        <f t="shared" si="59"/>
        <v>500</v>
      </c>
      <c r="P54" s="14">
        <f t="shared" si="60"/>
        <v>500</v>
      </c>
      <c r="Q54" s="14">
        <f t="shared" si="61"/>
        <v>500</v>
      </c>
      <c r="R54" s="14">
        <f t="shared" si="62"/>
        <v>500</v>
      </c>
      <c r="U54" s="15">
        <f t="shared" si="65"/>
        <v>0</v>
      </c>
      <c r="X54" s="31">
        <f t="shared" si="66"/>
        <v>0</v>
      </c>
      <c r="Y54" s="31">
        <f t="shared" si="67"/>
        <v>0</v>
      </c>
      <c r="Z54" s="31">
        <f t="shared" si="68"/>
        <v>0</v>
      </c>
      <c r="AA54" s="31">
        <f t="shared" si="68"/>
        <v>0</v>
      </c>
      <c r="AB54" s="31">
        <f t="shared" si="68"/>
        <v>0</v>
      </c>
      <c r="AC54" s="31">
        <f t="shared" si="68"/>
        <v>0</v>
      </c>
      <c r="AD54" s="31">
        <f t="shared" si="68"/>
        <v>0</v>
      </c>
      <c r="AE54" s="31">
        <f t="shared" si="68"/>
        <v>0</v>
      </c>
      <c r="AF54" s="31">
        <f t="shared" si="68"/>
        <v>1</v>
      </c>
      <c r="AG54" s="31">
        <f t="shared" si="68"/>
        <v>1</v>
      </c>
      <c r="AH54" s="31">
        <f t="shared" si="68"/>
        <v>1</v>
      </c>
      <c r="AI54" s="31">
        <f t="shared" si="68"/>
        <v>1</v>
      </c>
      <c r="AJ54" s="31">
        <f t="shared" si="68"/>
        <v>1</v>
      </c>
      <c r="AK54" s="31">
        <f t="shared" si="68"/>
        <v>1</v>
      </c>
    </row>
    <row r="55" spans="2:37" outlineLevel="1">
      <c r="C55" s="1">
        <f t="shared" si="63"/>
        <v>500</v>
      </c>
      <c r="D55" s="16">
        <f t="shared" si="64"/>
        <v>44197</v>
      </c>
      <c r="E55" s="14">
        <f t="shared" si="49"/>
        <v>0</v>
      </c>
      <c r="F55" s="14">
        <f t="shared" si="50"/>
        <v>0</v>
      </c>
      <c r="G55" s="14">
        <f t="shared" si="51"/>
        <v>0</v>
      </c>
      <c r="H55" s="14">
        <f t="shared" si="52"/>
        <v>0</v>
      </c>
      <c r="I55" s="14">
        <f t="shared" si="53"/>
        <v>0</v>
      </c>
      <c r="J55" s="14">
        <f t="shared" si="54"/>
        <v>0</v>
      </c>
      <c r="K55" s="14">
        <f t="shared" si="55"/>
        <v>0</v>
      </c>
      <c r="L55" s="14">
        <f t="shared" si="56"/>
        <v>0</v>
      </c>
      <c r="M55" s="14">
        <f t="shared" si="57"/>
        <v>0</v>
      </c>
      <c r="N55" s="14">
        <f t="shared" si="58"/>
        <v>500</v>
      </c>
      <c r="O55" s="14">
        <f t="shared" si="59"/>
        <v>500</v>
      </c>
      <c r="P55" s="14">
        <f t="shared" si="60"/>
        <v>500</v>
      </c>
      <c r="Q55" s="14">
        <f t="shared" si="61"/>
        <v>500</v>
      </c>
      <c r="R55" s="14">
        <f t="shared" si="62"/>
        <v>500</v>
      </c>
      <c r="U55" s="15">
        <f t="shared" si="65"/>
        <v>0</v>
      </c>
      <c r="X55" s="31">
        <f t="shared" si="66"/>
        <v>0</v>
      </c>
      <c r="Y55" s="31">
        <f t="shared" si="67"/>
        <v>0</v>
      </c>
      <c r="Z55" s="31">
        <f t="shared" si="68"/>
        <v>0</v>
      </c>
      <c r="AA55" s="31">
        <f t="shared" si="68"/>
        <v>0</v>
      </c>
      <c r="AB55" s="31">
        <f t="shared" si="68"/>
        <v>0</v>
      </c>
      <c r="AC55" s="31">
        <f t="shared" si="68"/>
        <v>0</v>
      </c>
      <c r="AD55" s="31">
        <f t="shared" si="68"/>
        <v>0</v>
      </c>
      <c r="AE55" s="31">
        <f t="shared" si="68"/>
        <v>0</v>
      </c>
      <c r="AF55" s="31">
        <f t="shared" si="68"/>
        <v>0</v>
      </c>
      <c r="AG55" s="31">
        <f t="shared" si="68"/>
        <v>1</v>
      </c>
      <c r="AH55" s="31">
        <f t="shared" si="68"/>
        <v>1</v>
      </c>
      <c r="AI55" s="31">
        <f t="shared" si="68"/>
        <v>1</v>
      </c>
      <c r="AJ55" s="31">
        <f t="shared" si="68"/>
        <v>1</v>
      </c>
      <c r="AK55" s="31">
        <f t="shared" si="68"/>
        <v>1</v>
      </c>
    </row>
    <row r="56" spans="2:37" outlineLevel="1">
      <c r="C56" s="1"/>
      <c r="D56" s="16"/>
      <c r="E56" s="4"/>
      <c r="F56" s="4"/>
      <c r="G56" s="4"/>
      <c r="H56" s="4"/>
      <c r="I56" s="4"/>
      <c r="J56" s="4"/>
      <c r="K56" s="4"/>
      <c r="L56" s="4"/>
      <c r="M56" s="4"/>
      <c r="N56" s="14"/>
      <c r="O56" s="14"/>
      <c r="P56" s="14"/>
      <c r="Q56" s="14"/>
      <c r="R56" s="14"/>
      <c r="U56" s="15"/>
    </row>
    <row r="57" spans="2:37">
      <c r="C57" s="1"/>
      <c r="D57" s="16"/>
      <c r="E57" s="4"/>
      <c r="F57" s="4"/>
      <c r="G57" s="4"/>
      <c r="H57" s="4"/>
      <c r="I57" s="4"/>
      <c r="J57" s="4"/>
      <c r="K57" s="4"/>
      <c r="L57" s="4"/>
      <c r="M57" s="4"/>
      <c r="N57" s="14"/>
      <c r="O57" s="14"/>
      <c r="P57" s="14"/>
      <c r="Q57" s="14"/>
      <c r="R57" s="14"/>
      <c r="U57" s="15"/>
    </row>
    <row r="58" spans="2:37">
      <c r="B58" s="1"/>
      <c r="C58" s="10"/>
      <c r="D58" s="1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37">
      <c r="B59" s="22" t="s">
        <v>23</v>
      </c>
      <c r="C59" s="20"/>
      <c r="D59" s="3"/>
      <c r="E59" s="25">
        <f t="shared" ref="E59:R59" si="69">E17</f>
        <v>40909</v>
      </c>
      <c r="F59" s="25">
        <f t="shared" si="69"/>
        <v>41275</v>
      </c>
      <c r="G59" s="25">
        <f t="shared" si="69"/>
        <v>41640</v>
      </c>
      <c r="H59" s="25">
        <f t="shared" si="69"/>
        <v>42005</v>
      </c>
      <c r="I59" s="25">
        <f t="shared" si="69"/>
        <v>42370</v>
      </c>
      <c r="J59" s="25">
        <f t="shared" si="69"/>
        <v>42736</v>
      </c>
      <c r="K59" s="25">
        <f t="shared" si="69"/>
        <v>43101</v>
      </c>
      <c r="L59" s="25">
        <f t="shared" si="69"/>
        <v>43466</v>
      </c>
      <c r="M59" s="25">
        <f t="shared" si="69"/>
        <v>43831</v>
      </c>
      <c r="N59" s="25">
        <f t="shared" si="69"/>
        <v>44197</v>
      </c>
      <c r="O59" s="25">
        <f t="shared" si="69"/>
        <v>44562</v>
      </c>
      <c r="P59" s="25">
        <f t="shared" si="69"/>
        <v>44927</v>
      </c>
      <c r="Q59" s="25">
        <f t="shared" si="69"/>
        <v>45292</v>
      </c>
      <c r="R59" s="25">
        <f t="shared" si="69"/>
        <v>45658</v>
      </c>
    </row>
    <row r="60" spans="2:37" s="19" customFormat="1">
      <c r="C60" s="19" t="s">
        <v>33</v>
      </c>
      <c r="E60" s="33">
        <f t="shared" ref="E60:R60" si="70">SUMPRODUCT(E18:E27,$U$18:$U$27)</f>
        <v>0</v>
      </c>
      <c r="F60" s="33">
        <f t="shared" si="70"/>
        <v>25</v>
      </c>
      <c r="G60" s="33">
        <f t="shared" si="70"/>
        <v>75</v>
      </c>
      <c r="H60" s="33">
        <f t="shared" si="70"/>
        <v>250</v>
      </c>
      <c r="I60" s="33">
        <f t="shared" si="70"/>
        <v>450</v>
      </c>
      <c r="J60" s="33">
        <f t="shared" si="70"/>
        <v>774.99999999999989</v>
      </c>
      <c r="K60" s="33">
        <f t="shared" si="70"/>
        <v>1100</v>
      </c>
      <c r="L60" s="33">
        <f t="shared" si="70"/>
        <v>1525</v>
      </c>
      <c r="M60" s="33">
        <f t="shared" si="70"/>
        <v>1850</v>
      </c>
      <c r="N60" s="33">
        <f t="shared" si="70"/>
        <v>2150</v>
      </c>
      <c r="O60" s="33">
        <f t="shared" si="70"/>
        <v>2325</v>
      </c>
      <c r="P60" s="33">
        <f t="shared" si="70"/>
        <v>2475</v>
      </c>
      <c r="Q60" s="33">
        <f t="shared" si="70"/>
        <v>2500</v>
      </c>
      <c r="R60" s="33">
        <f t="shared" si="70"/>
        <v>2500</v>
      </c>
    </row>
    <row r="61" spans="2:37" s="19" customFormat="1">
      <c r="C61" s="19" t="s">
        <v>50</v>
      </c>
      <c r="E61" s="33">
        <f t="shared" ref="E61:R61" si="71">SUMPRODUCT(E31:E40,$U$31:$U$40)</f>
        <v>0</v>
      </c>
      <c r="F61" s="33">
        <f t="shared" si="71"/>
        <v>50</v>
      </c>
      <c r="G61" s="33">
        <f t="shared" si="71"/>
        <v>150</v>
      </c>
      <c r="H61" s="33">
        <f t="shared" si="71"/>
        <v>500</v>
      </c>
      <c r="I61" s="33">
        <f t="shared" si="71"/>
        <v>900</v>
      </c>
      <c r="J61" s="33">
        <f t="shared" si="71"/>
        <v>1400</v>
      </c>
      <c r="K61" s="33">
        <f t="shared" si="71"/>
        <v>1850</v>
      </c>
      <c r="L61" s="33">
        <f t="shared" si="71"/>
        <v>2250</v>
      </c>
      <c r="M61" s="33">
        <f t="shared" si="71"/>
        <v>2400</v>
      </c>
      <c r="N61" s="33">
        <f t="shared" si="71"/>
        <v>2500</v>
      </c>
      <c r="O61" s="33">
        <f t="shared" si="71"/>
        <v>2500</v>
      </c>
      <c r="P61" s="33">
        <f t="shared" si="71"/>
        <v>2500</v>
      </c>
      <c r="Q61" s="33">
        <f t="shared" si="71"/>
        <v>2500</v>
      </c>
      <c r="R61" s="33">
        <f t="shared" si="71"/>
        <v>2500</v>
      </c>
    </row>
    <row r="62" spans="2:37" s="19" customFormat="1">
      <c r="C62" s="19" t="s">
        <v>34</v>
      </c>
      <c r="E62" s="33">
        <f>SUMPRODUCT(E46:E55,$U$46:$U$55)</f>
        <v>0</v>
      </c>
      <c r="F62" s="33">
        <f t="shared" ref="F62:R62" si="72">SUMPRODUCT(F46:F55,$U$46:$U$55)</f>
        <v>500</v>
      </c>
      <c r="G62" s="33">
        <f t="shared" si="72"/>
        <v>1000</v>
      </c>
      <c r="H62" s="33">
        <f t="shared" si="72"/>
        <v>1500</v>
      </c>
      <c r="I62" s="33">
        <f t="shared" si="72"/>
        <v>2000</v>
      </c>
      <c r="J62" s="33">
        <f t="shared" si="72"/>
        <v>2500</v>
      </c>
      <c r="K62" s="33">
        <f t="shared" si="72"/>
        <v>2500</v>
      </c>
      <c r="L62" s="33">
        <f t="shared" si="72"/>
        <v>2500</v>
      </c>
      <c r="M62" s="33">
        <f t="shared" si="72"/>
        <v>2500</v>
      </c>
      <c r="N62" s="33">
        <f t="shared" si="72"/>
        <v>2500</v>
      </c>
      <c r="O62" s="33">
        <f t="shared" si="72"/>
        <v>2500</v>
      </c>
      <c r="P62" s="33">
        <f t="shared" si="72"/>
        <v>2500</v>
      </c>
      <c r="Q62" s="33">
        <f t="shared" si="72"/>
        <v>2500</v>
      </c>
      <c r="R62" s="33">
        <f t="shared" si="72"/>
        <v>2500</v>
      </c>
    </row>
    <row r="63" spans="2:37" s="19" customFormat="1">
      <c r="C63" s="19" t="s">
        <v>53</v>
      </c>
      <c r="E63" s="33">
        <f>E62-E60</f>
        <v>0</v>
      </c>
      <c r="F63" s="33">
        <f t="shared" ref="F63:R63" si="73">F62-F60</f>
        <v>475</v>
      </c>
      <c r="G63" s="33">
        <f t="shared" si="73"/>
        <v>925</v>
      </c>
      <c r="H63" s="33">
        <f t="shared" si="73"/>
        <v>1250</v>
      </c>
      <c r="I63" s="33">
        <f t="shared" si="73"/>
        <v>1550</v>
      </c>
      <c r="J63" s="33">
        <f t="shared" si="73"/>
        <v>1725</v>
      </c>
      <c r="K63" s="33">
        <f t="shared" si="73"/>
        <v>1400</v>
      </c>
      <c r="L63" s="33">
        <f t="shared" si="73"/>
        <v>975</v>
      </c>
      <c r="M63" s="33">
        <f t="shared" si="73"/>
        <v>650</v>
      </c>
      <c r="N63" s="33">
        <f t="shared" si="73"/>
        <v>350</v>
      </c>
      <c r="O63" s="33">
        <f t="shared" si="73"/>
        <v>175</v>
      </c>
      <c r="P63" s="33">
        <f t="shared" si="73"/>
        <v>25</v>
      </c>
      <c r="Q63" s="33">
        <f t="shared" si="73"/>
        <v>0</v>
      </c>
      <c r="R63" s="33">
        <f t="shared" si="73"/>
        <v>0</v>
      </c>
    </row>
    <row r="64" spans="2:37">
      <c r="C64" s="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2:18">
      <c r="B65" s="22" t="s">
        <v>36</v>
      </c>
      <c r="C65" s="3"/>
      <c r="D65" s="28"/>
      <c r="E65" s="29"/>
      <c r="F65" s="4"/>
      <c r="G65" s="4" t="s">
        <v>37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2:18">
      <c r="C66" s="13" t="s">
        <v>42</v>
      </c>
      <c r="D66" s="17"/>
      <c r="E66" s="26">
        <f>HLOOKUP($F$14,$E$59:$R$62,2,TRUE)</f>
        <v>1100</v>
      </c>
      <c r="F66" s="34"/>
      <c r="G66" s="35" t="s">
        <v>38</v>
      </c>
      <c r="H66" s="34"/>
      <c r="I66" s="34"/>
      <c r="J66" s="34"/>
      <c r="K66" s="34"/>
      <c r="L66" s="4"/>
      <c r="M66" s="4"/>
      <c r="N66" s="4"/>
      <c r="P66" s="13"/>
    </row>
    <row r="67" spans="2:18">
      <c r="C67" s="13" t="s">
        <v>51</v>
      </c>
      <c r="D67" s="17"/>
      <c r="E67" s="26">
        <f>HLOOKUP($F$14,$E$59:$R$62,3,TRUE)</f>
        <v>1850</v>
      </c>
      <c r="F67" s="4"/>
      <c r="G67" s="4"/>
      <c r="H67" s="4"/>
      <c r="I67" s="4"/>
      <c r="J67" s="4"/>
      <c r="K67" s="4"/>
      <c r="L67" s="4"/>
      <c r="M67" s="4"/>
      <c r="N67" s="4"/>
      <c r="P67" s="13"/>
    </row>
    <row r="68" spans="2:18">
      <c r="C68" s="13" t="s">
        <v>43</v>
      </c>
      <c r="D68" s="17"/>
      <c r="E68" s="26">
        <f>HLOOKUP($F$14,$E$59:$R$62,4,TRUE)</f>
        <v>2500</v>
      </c>
      <c r="F68" s="4"/>
      <c r="G68" s="4"/>
      <c r="H68" s="4"/>
      <c r="I68" s="4"/>
      <c r="J68" s="4"/>
      <c r="K68" s="4"/>
      <c r="L68" s="4"/>
      <c r="M68" s="4"/>
      <c r="N68" s="4"/>
      <c r="P68" s="13"/>
    </row>
    <row r="69" spans="2:18">
      <c r="C69" s="13" t="s">
        <v>54</v>
      </c>
      <c r="D69" s="17"/>
      <c r="E69" s="26">
        <f>E68-E66</f>
        <v>1400</v>
      </c>
      <c r="F69" s="4"/>
      <c r="G69" s="4"/>
      <c r="H69" s="4"/>
      <c r="I69" s="4"/>
      <c r="J69" s="4"/>
      <c r="K69" s="4"/>
      <c r="L69" s="4"/>
      <c r="M69" s="4"/>
      <c r="N69" s="4"/>
      <c r="P69" s="13"/>
    </row>
    <row r="70" spans="2:18">
      <c r="C70" s="13"/>
      <c r="D70" s="17"/>
      <c r="E70" s="26"/>
      <c r="F70" s="4"/>
      <c r="G70" s="4"/>
      <c r="H70" s="4"/>
      <c r="I70" s="4"/>
      <c r="J70" s="4"/>
      <c r="K70" s="4"/>
      <c r="L70" s="4"/>
      <c r="M70" s="4"/>
      <c r="N70" s="4"/>
      <c r="P70" s="13"/>
    </row>
    <row r="71" spans="2:18">
      <c r="C71" s="1"/>
      <c r="D71" s="1"/>
      <c r="F71" s="4"/>
      <c r="G71" s="4"/>
      <c r="H71" s="4"/>
      <c r="I71" s="4"/>
      <c r="J71" s="4"/>
      <c r="K71" s="4"/>
      <c r="L71" s="4"/>
      <c r="M71" s="4"/>
      <c r="N71" s="4"/>
      <c r="P71" s="13"/>
    </row>
    <row r="72" spans="2:18">
      <c r="B72" s="3" t="s">
        <v>41</v>
      </c>
      <c r="C72" s="3"/>
      <c r="D72" s="3"/>
      <c r="E72" s="25">
        <f t="shared" ref="E72:R72" si="74">E59</f>
        <v>40909</v>
      </c>
      <c r="F72" s="25">
        <f t="shared" si="74"/>
        <v>41275</v>
      </c>
      <c r="G72" s="25">
        <f t="shared" si="74"/>
        <v>41640</v>
      </c>
      <c r="H72" s="25">
        <f t="shared" si="74"/>
        <v>42005</v>
      </c>
      <c r="I72" s="25">
        <f t="shared" si="74"/>
        <v>42370</v>
      </c>
      <c r="J72" s="25">
        <f t="shared" si="74"/>
        <v>42736</v>
      </c>
      <c r="K72" s="25">
        <f t="shared" si="74"/>
        <v>43101</v>
      </c>
      <c r="L72" s="25">
        <f t="shared" si="74"/>
        <v>43466</v>
      </c>
      <c r="M72" s="25">
        <f t="shared" si="74"/>
        <v>43831</v>
      </c>
      <c r="N72" s="25">
        <f t="shared" si="74"/>
        <v>44197</v>
      </c>
      <c r="O72" s="25">
        <f t="shared" si="74"/>
        <v>44562</v>
      </c>
      <c r="P72" s="25">
        <f t="shared" si="74"/>
        <v>44927</v>
      </c>
      <c r="Q72" s="25">
        <f t="shared" si="74"/>
        <v>45292</v>
      </c>
      <c r="R72" s="25">
        <f t="shared" si="74"/>
        <v>45658</v>
      </c>
    </row>
    <row r="73" spans="2:18">
      <c r="B73" s="12"/>
      <c r="C73" s="12" t="s">
        <v>40</v>
      </c>
      <c r="D73" s="12"/>
      <c r="E73" s="26">
        <f>MAX(0,E60-$E$66)</f>
        <v>0</v>
      </c>
      <c r="F73" s="26">
        <f t="shared" ref="F73:R73" si="75">MAX(0,F60-$E$66)</f>
        <v>0</v>
      </c>
      <c r="G73" s="26">
        <f t="shared" si="75"/>
        <v>0</v>
      </c>
      <c r="H73" s="26">
        <f t="shared" si="75"/>
        <v>0</v>
      </c>
      <c r="I73" s="26">
        <f t="shared" si="75"/>
        <v>0</v>
      </c>
      <c r="J73" s="26">
        <f t="shared" si="75"/>
        <v>0</v>
      </c>
      <c r="K73" s="26">
        <f t="shared" si="75"/>
        <v>0</v>
      </c>
      <c r="L73" s="26">
        <f t="shared" si="75"/>
        <v>425</v>
      </c>
      <c r="M73" s="26">
        <f t="shared" si="75"/>
        <v>750</v>
      </c>
      <c r="N73" s="26">
        <f t="shared" si="75"/>
        <v>1050</v>
      </c>
      <c r="O73" s="26">
        <f t="shared" si="75"/>
        <v>1225</v>
      </c>
      <c r="P73" s="26">
        <f t="shared" si="75"/>
        <v>1375</v>
      </c>
      <c r="Q73" s="26">
        <f t="shared" si="75"/>
        <v>1400</v>
      </c>
      <c r="R73" s="26">
        <f t="shared" si="75"/>
        <v>1400</v>
      </c>
    </row>
    <row r="74" spans="2:18">
      <c r="C74" s="27" t="s">
        <v>52</v>
      </c>
      <c r="E74" s="26">
        <f t="shared" ref="E74:R74" si="76">MAX(0,E61-$E$66)</f>
        <v>0</v>
      </c>
      <c r="F74" s="26">
        <f t="shared" si="76"/>
        <v>0</v>
      </c>
      <c r="G74" s="26">
        <f t="shared" si="76"/>
        <v>0</v>
      </c>
      <c r="H74" s="26">
        <f t="shared" si="76"/>
        <v>0</v>
      </c>
      <c r="I74" s="26">
        <f t="shared" si="76"/>
        <v>0</v>
      </c>
      <c r="J74" s="26">
        <f t="shared" si="76"/>
        <v>300</v>
      </c>
      <c r="K74" s="26">
        <f t="shared" si="76"/>
        <v>750</v>
      </c>
      <c r="L74" s="26">
        <f t="shared" si="76"/>
        <v>1150</v>
      </c>
      <c r="M74" s="26">
        <f t="shared" si="76"/>
        <v>1300</v>
      </c>
      <c r="N74" s="26">
        <f t="shared" si="76"/>
        <v>1400</v>
      </c>
      <c r="O74" s="26">
        <f t="shared" si="76"/>
        <v>1400</v>
      </c>
      <c r="P74" s="26">
        <f t="shared" si="76"/>
        <v>1400</v>
      </c>
      <c r="Q74" s="26">
        <f t="shared" si="76"/>
        <v>1400</v>
      </c>
      <c r="R74" s="26">
        <f t="shared" si="76"/>
        <v>1400</v>
      </c>
    </row>
    <row r="75" spans="2:18">
      <c r="C75" s="27" t="s">
        <v>39</v>
      </c>
      <c r="E75" s="26">
        <f t="shared" ref="E75:R75" si="77">MAX(0,E62-$E$66)</f>
        <v>0</v>
      </c>
      <c r="F75" s="26">
        <f t="shared" si="77"/>
        <v>0</v>
      </c>
      <c r="G75" s="26">
        <f t="shared" si="77"/>
        <v>0</v>
      </c>
      <c r="H75" s="26">
        <f t="shared" si="77"/>
        <v>400</v>
      </c>
      <c r="I75" s="26">
        <f t="shared" si="77"/>
        <v>900</v>
      </c>
      <c r="J75" s="26">
        <f t="shared" si="77"/>
        <v>1400</v>
      </c>
      <c r="K75" s="26">
        <f t="shared" si="77"/>
        <v>1400</v>
      </c>
      <c r="L75" s="26">
        <f t="shared" si="77"/>
        <v>1400</v>
      </c>
      <c r="M75" s="26">
        <f t="shared" si="77"/>
        <v>1400</v>
      </c>
      <c r="N75" s="26">
        <f t="shared" si="77"/>
        <v>1400</v>
      </c>
      <c r="O75" s="26">
        <f t="shared" si="77"/>
        <v>1400</v>
      </c>
      <c r="P75" s="26">
        <f t="shared" si="77"/>
        <v>1400</v>
      </c>
      <c r="Q75" s="26">
        <f t="shared" si="77"/>
        <v>1400</v>
      </c>
      <c r="R75" s="26">
        <f t="shared" si="77"/>
        <v>1400</v>
      </c>
    </row>
    <row r="76" spans="2:18">
      <c r="C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2:18">
      <c r="B77" s="3" t="s">
        <v>55</v>
      </c>
      <c r="C77" s="3"/>
      <c r="D77" s="3"/>
      <c r="E77" s="3"/>
      <c r="F77" s="4"/>
      <c r="G77" s="4"/>
      <c r="H77" s="4"/>
      <c r="I77" s="4"/>
      <c r="J77" s="4"/>
      <c r="K77" s="4"/>
      <c r="L77" s="4"/>
      <c r="M77" s="4"/>
      <c r="N77" s="4"/>
      <c r="P77" s="13"/>
    </row>
    <row r="78" spans="2:18">
      <c r="C78" s="1"/>
      <c r="D78" s="17" t="s">
        <v>10</v>
      </c>
      <c r="E78" s="23">
        <f>IF($F$6=1,F8,G8*$E$69)</f>
        <v>1000</v>
      </c>
      <c r="F78" s="4"/>
      <c r="G78" s="4"/>
      <c r="H78" s="4"/>
      <c r="I78" s="4"/>
      <c r="J78" s="4"/>
      <c r="K78" s="4"/>
      <c r="L78" s="4"/>
      <c r="M78" s="4"/>
      <c r="N78" s="4"/>
      <c r="P78" s="13"/>
    </row>
    <row r="79" spans="2:18">
      <c r="C79" s="1"/>
      <c r="D79" s="17" t="s">
        <v>6</v>
      </c>
      <c r="E79" s="23">
        <f>IF($F$6=1,F9,G9*$E$67)</f>
        <v>300</v>
      </c>
      <c r="F79" s="4"/>
      <c r="G79" s="4"/>
      <c r="H79" s="4"/>
      <c r="I79" s="4"/>
      <c r="J79" s="4"/>
      <c r="K79" s="4"/>
      <c r="L79" s="4"/>
      <c r="M79" s="4"/>
      <c r="N79" s="4"/>
      <c r="P79" s="13"/>
    </row>
    <row r="80" spans="2:18">
      <c r="C80" s="1"/>
      <c r="D80" s="1"/>
      <c r="F80" s="4"/>
      <c r="G80" s="4"/>
      <c r="H80" s="4"/>
      <c r="I80" s="4"/>
      <c r="J80" s="4"/>
      <c r="K80" s="4"/>
      <c r="L80" s="4"/>
      <c r="M80" s="4"/>
      <c r="N80" s="4"/>
      <c r="P80" s="13"/>
    </row>
    <row r="81" spans="2:18">
      <c r="B81" s="19"/>
      <c r="D81" s="1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2:18">
      <c r="B82" s="22" t="s">
        <v>7</v>
      </c>
      <c r="C82" s="20"/>
      <c r="D82" s="3"/>
      <c r="E82" s="21"/>
      <c r="F82" s="21"/>
      <c r="G82" s="21"/>
      <c r="H82" s="21"/>
      <c r="I82" s="4"/>
      <c r="J82" s="4"/>
      <c r="K82" s="4"/>
      <c r="L82" s="4"/>
      <c r="M82" s="4"/>
      <c r="N82" s="4"/>
    </row>
    <row r="83" spans="2:18" s="1" customFormat="1">
      <c r="D83" s="11"/>
      <c r="E83" s="11">
        <f>E59</f>
        <v>40909</v>
      </c>
      <c r="F83" s="11">
        <f t="shared" ref="F83:R83" si="78">F59</f>
        <v>41275</v>
      </c>
      <c r="G83" s="11">
        <f t="shared" si="78"/>
        <v>41640</v>
      </c>
      <c r="H83" s="11">
        <f t="shared" si="78"/>
        <v>42005</v>
      </c>
      <c r="I83" s="11">
        <f t="shared" si="78"/>
        <v>42370</v>
      </c>
      <c r="J83" s="11">
        <f t="shared" si="78"/>
        <v>42736</v>
      </c>
      <c r="K83" s="11">
        <f t="shared" si="78"/>
        <v>43101</v>
      </c>
      <c r="L83" s="11">
        <f t="shared" si="78"/>
        <v>43466</v>
      </c>
      <c r="M83" s="11">
        <f t="shared" si="78"/>
        <v>43831</v>
      </c>
      <c r="N83" s="11">
        <f t="shared" si="78"/>
        <v>44197</v>
      </c>
      <c r="O83" s="11">
        <f t="shared" si="78"/>
        <v>44562</v>
      </c>
      <c r="P83" s="11">
        <f t="shared" si="78"/>
        <v>44927</v>
      </c>
      <c r="Q83" s="11">
        <f t="shared" si="78"/>
        <v>45292</v>
      </c>
      <c r="R83" s="11">
        <f t="shared" si="78"/>
        <v>45658</v>
      </c>
    </row>
    <row r="84" spans="2:18" s="13" customFormat="1">
      <c r="C84" s="19" t="s">
        <v>44</v>
      </c>
      <c r="E84" s="14">
        <f>MAX(0,MIN($E$79,E73-$E$78))</f>
        <v>0</v>
      </c>
      <c r="F84" s="14">
        <f t="shared" ref="F84:R84" si="79">MAX(0,MIN($E$79,F73-$E$78))</f>
        <v>0</v>
      </c>
      <c r="G84" s="14">
        <f t="shared" si="79"/>
        <v>0</v>
      </c>
      <c r="H84" s="14">
        <f t="shared" si="79"/>
        <v>0</v>
      </c>
      <c r="I84" s="14">
        <f t="shared" si="79"/>
        <v>0</v>
      </c>
      <c r="J84" s="14">
        <f t="shared" si="79"/>
        <v>0</v>
      </c>
      <c r="K84" s="14">
        <f t="shared" si="79"/>
        <v>0</v>
      </c>
      <c r="L84" s="14">
        <f t="shared" si="79"/>
        <v>0</v>
      </c>
      <c r="M84" s="14">
        <f t="shared" si="79"/>
        <v>0</v>
      </c>
      <c r="N84" s="14">
        <f t="shared" si="79"/>
        <v>50</v>
      </c>
      <c r="O84" s="14">
        <f t="shared" si="79"/>
        <v>225</v>
      </c>
      <c r="P84" s="14">
        <f t="shared" si="79"/>
        <v>300</v>
      </c>
      <c r="Q84" s="14">
        <f t="shared" si="79"/>
        <v>300</v>
      </c>
      <c r="R84" s="14">
        <f t="shared" si="79"/>
        <v>300</v>
      </c>
    </row>
    <row r="85" spans="2:18" s="13" customFormat="1">
      <c r="C85" s="19" t="s">
        <v>56</v>
      </c>
      <c r="D85" s="17"/>
      <c r="E85" s="14">
        <f t="shared" ref="E85:R86" si="80">MAX(0,MIN($E$79,E74-$E$78))</f>
        <v>0</v>
      </c>
      <c r="F85" s="14">
        <f t="shared" si="80"/>
        <v>0</v>
      </c>
      <c r="G85" s="14">
        <f t="shared" si="80"/>
        <v>0</v>
      </c>
      <c r="H85" s="14">
        <f t="shared" si="80"/>
        <v>0</v>
      </c>
      <c r="I85" s="14">
        <f t="shared" si="80"/>
        <v>0</v>
      </c>
      <c r="J85" s="14">
        <f t="shared" si="80"/>
        <v>0</v>
      </c>
      <c r="K85" s="14">
        <f t="shared" si="80"/>
        <v>0</v>
      </c>
      <c r="L85" s="14">
        <f t="shared" si="80"/>
        <v>150</v>
      </c>
      <c r="M85" s="14">
        <f t="shared" si="80"/>
        <v>300</v>
      </c>
      <c r="N85" s="14">
        <f t="shared" si="80"/>
        <v>300</v>
      </c>
      <c r="O85" s="14">
        <f t="shared" si="80"/>
        <v>300</v>
      </c>
      <c r="P85" s="14">
        <f t="shared" si="80"/>
        <v>300</v>
      </c>
      <c r="Q85" s="14">
        <f t="shared" si="80"/>
        <v>300</v>
      </c>
      <c r="R85" s="14">
        <f t="shared" si="80"/>
        <v>300</v>
      </c>
    </row>
    <row r="86" spans="2:18" s="13" customFormat="1">
      <c r="C86" s="19" t="s">
        <v>45</v>
      </c>
      <c r="E86" s="14">
        <f t="shared" si="80"/>
        <v>0</v>
      </c>
      <c r="F86" s="14">
        <f t="shared" si="80"/>
        <v>0</v>
      </c>
      <c r="G86" s="14">
        <f t="shared" si="80"/>
        <v>0</v>
      </c>
      <c r="H86" s="14">
        <f t="shared" si="80"/>
        <v>0</v>
      </c>
      <c r="I86" s="14">
        <f t="shared" si="80"/>
        <v>0</v>
      </c>
      <c r="J86" s="14">
        <f t="shared" si="80"/>
        <v>300</v>
      </c>
      <c r="K86" s="14">
        <f t="shared" si="80"/>
        <v>300</v>
      </c>
      <c r="L86" s="14">
        <f t="shared" si="80"/>
        <v>300</v>
      </c>
      <c r="M86" s="14">
        <f t="shared" si="80"/>
        <v>300</v>
      </c>
      <c r="N86" s="14">
        <f t="shared" si="80"/>
        <v>300</v>
      </c>
      <c r="O86" s="14">
        <f t="shared" si="80"/>
        <v>300</v>
      </c>
      <c r="P86" s="14">
        <f t="shared" si="80"/>
        <v>300</v>
      </c>
      <c r="Q86" s="14">
        <f t="shared" si="80"/>
        <v>300</v>
      </c>
      <c r="R86" s="14">
        <f t="shared" si="80"/>
        <v>300</v>
      </c>
    </row>
    <row r="87" spans="2:18">
      <c r="C87" s="1"/>
      <c r="D87" s="17"/>
      <c r="E87" s="23"/>
      <c r="F87" s="4"/>
      <c r="G87" s="4"/>
      <c r="H87" s="4"/>
      <c r="I87" s="4"/>
      <c r="J87" s="4"/>
      <c r="K87" s="4"/>
      <c r="L87" s="4"/>
      <c r="M87" s="4"/>
      <c r="N87" s="4"/>
      <c r="P87" s="13"/>
    </row>
    <row r="88" spans="2:18">
      <c r="C88" s="1"/>
      <c r="D88" s="1"/>
      <c r="F88" s="4"/>
      <c r="G88" s="4"/>
      <c r="H88" s="4"/>
      <c r="I88" s="4"/>
      <c r="J88" s="4"/>
      <c r="K88" s="4"/>
      <c r="L88" s="4"/>
      <c r="M88" s="4"/>
      <c r="N88" s="4"/>
      <c r="P88" s="13"/>
    </row>
    <row r="90" spans="2:18">
      <c r="B90" t="s">
        <v>57</v>
      </c>
    </row>
    <row r="91" spans="2:18">
      <c r="B91" s="3" t="s">
        <v>55</v>
      </c>
      <c r="C91" s="3"/>
      <c r="D91" s="3"/>
      <c r="E91" s="3"/>
      <c r="F91" s="4"/>
      <c r="G91" s="4"/>
      <c r="H91" s="4"/>
      <c r="I91" s="4"/>
      <c r="J91" s="4"/>
      <c r="K91" s="4"/>
      <c r="L91" s="4"/>
      <c r="M91" s="4"/>
      <c r="N91" s="4"/>
      <c r="P91" s="13"/>
    </row>
    <row r="92" spans="2:18">
      <c r="C92" s="1"/>
      <c r="D92" s="17" t="s">
        <v>10</v>
      </c>
      <c r="E92" s="23">
        <f>E78+E66</f>
        <v>2100</v>
      </c>
      <c r="F92" s="4"/>
      <c r="G92" s="4"/>
      <c r="H92" s="4"/>
      <c r="I92" s="4"/>
      <c r="J92" s="4"/>
      <c r="K92" s="4"/>
      <c r="L92" s="4"/>
      <c r="M92" s="4"/>
      <c r="N92" s="4"/>
      <c r="P92" s="13"/>
    </row>
    <row r="93" spans="2:18">
      <c r="C93" s="1"/>
      <c r="D93" s="17" t="s">
        <v>6</v>
      </c>
      <c r="E93" s="23">
        <f>E79</f>
        <v>300</v>
      </c>
      <c r="F93" s="4"/>
      <c r="G93" s="4"/>
      <c r="H93" s="4"/>
      <c r="I93" s="4"/>
      <c r="J93" s="4"/>
      <c r="K93" s="4"/>
      <c r="L93" s="4"/>
      <c r="M93" s="4"/>
      <c r="N93" s="4"/>
      <c r="P93" s="13"/>
    </row>
    <row r="94" spans="2:18">
      <c r="C94" s="1"/>
      <c r="D94" s="1"/>
      <c r="F94" s="4"/>
      <c r="G94" s="4"/>
      <c r="H94" s="4"/>
      <c r="I94" s="4"/>
      <c r="J94" s="4"/>
      <c r="K94" s="4"/>
      <c r="L94" s="4"/>
      <c r="M94" s="4"/>
      <c r="N94" s="4"/>
      <c r="P94" s="13"/>
    </row>
    <row r="95" spans="2:18">
      <c r="B95" s="19"/>
      <c r="D95" s="1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2:18">
      <c r="B96" s="22" t="s">
        <v>7</v>
      </c>
      <c r="C96" s="20"/>
      <c r="D96" s="3"/>
      <c r="E96" s="21"/>
      <c r="F96" s="21"/>
      <c r="G96" s="21"/>
      <c r="H96" s="21"/>
      <c r="I96" s="4"/>
      <c r="J96" s="4"/>
      <c r="K96" s="4"/>
      <c r="L96" s="4"/>
      <c r="M96" s="4"/>
      <c r="N96" s="4"/>
    </row>
    <row r="97" spans="3:18" s="1" customFormat="1">
      <c r="D97" s="11"/>
      <c r="E97" s="11">
        <f>E72</f>
        <v>40909</v>
      </c>
      <c r="F97" s="11">
        <f t="shared" ref="F97:R97" si="81">F72</f>
        <v>41275</v>
      </c>
      <c r="G97" s="11">
        <f t="shared" si="81"/>
        <v>41640</v>
      </c>
      <c r="H97" s="11">
        <f t="shared" si="81"/>
        <v>42005</v>
      </c>
      <c r="I97" s="11">
        <f t="shared" si="81"/>
        <v>42370</v>
      </c>
      <c r="J97" s="11">
        <f t="shared" si="81"/>
        <v>42736</v>
      </c>
      <c r="K97" s="11">
        <f t="shared" si="81"/>
        <v>43101</v>
      </c>
      <c r="L97" s="11">
        <f t="shared" si="81"/>
        <v>43466</v>
      </c>
      <c r="M97" s="11">
        <f t="shared" si="81"/>
        <v>43831</v>
      </c>
      <c r="N97" s="11">
        <f t="shared" si="81"/>
        <v>44197</v>
      </c>
      <c r="O97" s="11">
        <f t="shared" si="81"/>
        <v>44562</v>
      </c>
      <c r="P97" s="11">
        <f t="shared" si="81"/>
        <v>44927</v>
      </c>
      <c r="Q97" s="11">
        <f t="shared" si="81"/>
        <v>45292</v>
      </c>
      <c r="R97" s="11">
        <f t="shared" si="81"/>
        <v>45658</v>
      </c>
    </row>
    <row r="98" spans="3:18" s="13" customFormat="1">
      <c r="C98" s="19" t="s">
        <v>44</v>
      </c>
      <c r="E98" s="14">
        <f>MAX(0,MIN($E$93,E60-$E$92))</f>
        <v>0</v>
      </c>
      <c r="F98" s="14">
        <f t="shared" ref="F98:R98" si="82">MAX(0,MIN($E$93,F60-$E$92))</f>
        <v>0</v>
      </c>
      <c r="G98" s="14">
        <f t="shared" si="82"/>
        <v>0</v>
      </c>
      <c r="H98" s="14">
        <f t="shared" si="82"/>
        <v>0</v>
      </c>
      <c r="I98" s="14">
        <f t="shared" si="82"/>
        <v>0</v>
      </c>
      <c r="J98" s="14">
        <f t="shared" si="82"/>
        <v>0</v>
      </c>
      <c r="K98" s="14">
        <f t="shared" si="82"/>
        <v>0</v>
      </c>
      <c r="L98" s="14">
        <f t="shared" si="82"/>
        <v>0</v>
      </c>
      <c r="M98" s="14">
        <f t="shared" si="82"/>
        <v>0</v>
      </c>
      <c r="N98" s="14">
        <f t="shared" si="82"/>
        <v>50</v>
      </c>
      <c r="O98" s="14">
        <f t="shared" si="82"/>
        <v>225</v>
      </c>
      <c r="P98" s="14">
        <f t="shared" si="82"/>
        <v>300</v>
      </c>
      <c r="Q98" s="14">
        <f t="shared" si="82"/>
        <v>300</v>
      </c>
      <c r="R98" s="14">
        <f t="shared" si="82"/>
        <v>300</v>
      </c>
    </row>
    <row r="99" spans="3:18" s="13" customFormat="1">
      <c r="C99" s="19" t="s">
        <v>56</v>
      </c>
      <c r="D99" s="17"/>
      <c r="E99" s="14">
        <f>MAX(0,MIN($E$93,E61-$E$92))</f>
        <v>0</v>
      </c>
      <c r="F99" s="14">
        <f t="shared" ref="F99:R99" si="83">MAX(0,MIN($E$93,F61-$E$92))</f>
        <v>0</v>
      </c>
      <c r="G99" s="14">
        <f t="shared" si="83"/>
        <v>0</v>
      </c>
      <c r="H99" s="14">
        <f t="shared" si="83"/>
        <v>0</v>
      </c>
      <c r="I99" s="14">
        <f t="shared" si="83"/>
        <v>0</v>
      </c>
      <c r="J99" s="14">
        <f t="shared" si="83"/>
        <v>0</v>
      </c>
      <c r="K99" s="14">
        <f t="shared" si="83"/>
        <v>0</v>
      </c>
      <c r="L99" s="14">
        <f t="shared" si="83"/>
        <v>150</v>
      </c>
      <c r="M99" s="14">
        <f t="shared" si="83"/>
        <v>300</v>
      </c>
      <c r="N99" s="14">
        <f t="shared" si="83"/>
        <v>300</v>
      </c>
      <c r="O99" s="14">
        <f t="shared" si="83"/>
        <v>300</v>
      </c>
      <c r="P99" s="14">
        <f t="shared" si="83"/>
        <v>300</v>
      </c>
      <c r="Q99" s="14">
        <f t="shared" si="83"/>
        <v>300</v>
      </c>
      <c r="R99" s="14">
        <f t="shared" si="83"/>
        <v>300</v>
      </c>
    </row>
    <row r="100" spans="3:18" s="13" customFormat="1">
      <c r="C100" s="19" t="s">
        <v>45</v>
      </c>
      <c r="E100" s="14">
        <f>MAX(0,MIN($E$93,E62-$E$92))</f>
        <v>0</v>
      </c>
      <c r="F100" s="14">
        <f t="shared" ref="F100:R100" si="84">MAX(0,MIN($E$93,F62-$E$92))</f>
        <v>0</v>
      </c>
      <c r="G100" s="14">
        <f t="shared" si="84"/>
        <v>0</v>
      </c>
      <c r="H100" s="14">
        <f t="shared" si="84"/>
        <v>0</v>
      </c>
      <c r="I100" s="14">
        <f t="shared" si="84"/>
        <v>0</v>
      </c>
      <c r="J100" s="14">
        <f t="shared" si="84"/>
        <v>300</v>
      </c>
      <c r="K100" s="14">
        <f t="shared" si="84"/>
        <v>300</v>
      </c>
      <c r="L100" s="14">
        <f t="shared" si="84"/>
        <v>300</v>
      </c>
      <c r="M100" s="14">
        <f t="shared" si="84"/>
        <v>300</v>
      </c>
      <c r="N100" s="14">
        <f t="shared" si="84"/>
        <v>300</v>
      </c>
      <c r="O100" s="14">
        <f t="shared" si="84"/>
        <v>300</v>
      </c>
      <c r="P100" s="14">
        <f t="shared" si="84"/>
        <v>300</v>
      </c>
      <c r="Q100" s="14">
        <f t="shared" si="84"/>
        <v>300</v>
      </c>
      <c r="R100" s="14">
        <f t="shared" si="84"/>
        <v>300</v>
      </c>
    </row>
  </sheetData>
  <conditionalFormatting sqref="D31:D40 D18:D27 D46:D55">
    <cfRule type="expression" dxfId="17" priority="51">
      <formula>$U18=1</formula>
    </cfRule>
  </conditionalFormatting>
  <conditionalFormatting sqref="E18:R27">
    <cfRule type="expression" dxfId="16" priority="4">
      <formula>$U18=1</formula>
    </cfRule>
  </conditionalFormatting>
  <conditionalFormatting sqref="E46:R55">
    <cfRule type="expression" dxfId="15" priority="1">
      <formula>$U46=1</formula>
    </cfRule>
  </conditionalFormatting>
  <conditionalFormatting sqref="E31:R40">
    <cfRule type="expression" dxfId="14" priority="2">
      <formula>$U31=1</formula>
    </cfRule>
  </conditionalFormatting>
  <pageMargins left="0.70866141732283472" right="0.70866141732283472" top="0.78740157480314965" bottom="0.78740157480314965" header="0.31496062992125984" footer="0.31496062992125984"/>
  <pageSetup paperSize="9" scale="64" fitToHeight="2" orientation="landscape" r:id="rId1"/>
  <rowBreaks count="1" manualBreakCount="1">
    <brk id="57" max="1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K183"/>
  <sheetViews>
    <sheetView showGridLines="0" zoomScale="70" zoomScaleNormal="70" zoomScaleSheetLayoutView="40" workbookViewId="0">
      <pane ySplit="14" topLeftCell="A82" activePane="bottomLeft" state="frozen"/>
      <selection pane="bottomLeft" activeCell="K85" sqref="K85"/>
    </sheetView>
  </sheetViews>
  <sheetFormatPr defaultColWidth="11.5546875" defaultRowHeight="13.2" outlineLevelRow="1"/>
  <cols>
    <col min="1" max="1" width="10.109375" customWidth="1"/>
    <col min="2" max="2" width="37.6640625" customWidth="1"/>
    <col min="3" max="4" width="11.6640625" bestFit="1" customWidth="1"/>
    <col min="5" max="7" width="13.44140625" bestFit="1" customWidth="1"/>
    <col min="8" max="8" width="13.33203125" bestFit="1" customWidth="1"/>
    <col min="9" max="9" width="13.44140625" bestFit="1" customWidth="1"/>
    <col min="10" max="10" width="13.33203125" bestFit="1" customWidth="1"/>
    <col min="11" max="12" width="13.44140625" bestFit="1" customWidth="1"/>
    <col min="13" max="13" width="14" bestFit="1" customWidth="1"/>
    <col min="14" max="14" width="13.44140625" bestFit="1" customWidth="1"/>
    <col min="15" max="17" width="14" bestFit="1" customWidth="1"/>
    <col min="18" max="18" width="13.6640625" bestFit="1" customWidth="1"/>
    <col min="21" max="21" width="11.6640625" bestFit="1" customWidth="1"/>
  </cols>
  <sheetData>
    <row r="2" spans="1:8">
      <c r="B2" s="22" t="s">
        <v>26</v>
      </c>
    </row>
    <row r="3" spans="1:8">
      <c r="D3" s="17" t="s">
        <v>11</v>
      </c>
      <c r="F3" s="2">
        <v>1</v>
      </c>
    </row>
    <row r="4" spans="1:8">
      <c r="D4" s="17"/>
      <c r="F4" s="2"/>
    </row>
    <row r="6" spans="1:8">
      <c r="B6" s="3" t="s">
        <v>27</v>
      </c>
      <c r="D6" s="17" t="s">
        <v>25</v>
      </c>
      <c r="F6" s="36">
        <v>1</v>
      </c>
    </row>
    <row r="7" spans="1:8">
      <c r="F7" s="24" t="s">
        <v>28</v>
      </c>
      <c r="G7" s="15" t="s">
        <v>58</v>
      </c>
    </row>
    <row r="8" spans="1:8">
      <c r="D8" s="17" t="s">
        <v>10</v>
      </c>
      <c r="F8" s="7">
        <v>1000</v>
      </c>
      <c r="G8" s="37">
        <v>0.9</v>
      </c>
      <c r="H8" t="s">
        <v>19</v>
      </c>
    </row>
    <row r="9" spans="1:8">
      <c r="D9" s="17" t="s">
        <v>6</v>
      </c>
      <c r="F9" s="7">
        <v>300</v>
      </c>
      <c r="G9" s="37">
        <v>0.3</v>
      </c>
    </row>
    <row r="10" spans="1:8">
      <c r="D10" s="17"/>
    </row>
    <row r="11" spans="1:8">
      <c r="D11" s="18" t="s">
        <v>14</v>
      </c>
      <c r="F11" t="s">
        <v>18</v>
      </c>
    </row>
    <row r="12" spans="1:8">
      <c r="D12" s="18" t="s">
        <v>15</v>
      </c>
      <c r="E12" s="6" t="s">
        <v>16</v>
      </c>
      <c r="F12" s="8">
        <v>41275</v>
      </c>
    </row>
    <row r="13" spans="1:8">
      <c r="D13" s="13"/>
      <c r="E13" s="6" t="s">
        <v>17</v>
      </c>
      <c r="F13" s="8">
        <v>43100</v>
      </c>
    </row>
    <row r="14" spans="1:8">
      <c r="D14" s="17" t="s">
        <v>13</v>
      </c>
      <c r="E14" s="6" t="s">
        <v>12</v>
      </c>
      <c r="F14" s="9">
        <v>43101</v>
      </c>
    </row>
    <row r="16" spans="1:8" s="13" customFormat="1">
      <c r="A16"/>
      <c r="B16" s="3" t="s">
        <v>35</v>
      </c>
      <c r="C16" s="3"/>
      <c r="D16" s="1"/>
    </row>
    <row r="17" spans="1:37" s="13" customFormat="1">
      <c r="A17"/>
      <c r="B17"/>
      <c r="C17" s="1" t="s">
        <v>47</v>
      </c>
      <c r="D17" s="12" t="s">
        <v>22</v>
      </c>
      <c r="E17" s="11">
        <v>40909</v>
      </c>
      <c r="F17" s="11">
        <f>EDATE(E17,12)</f>
        <v>41275</v>
      </c>
      <c r="G17" s="11">
        <f t="shared" ref="G17:R17" si="0">EDATE(F17,12)</f>
        <v>41640</v>
      </c>
      <c r="H17" s="11">
        <f t="shared" si="0"/>
        <v>42005</v>
      </c>
      <c r="I17" s="11">
        <f t="shared" si="0"/>
        <v>42370</v>
      </c>
      <c r="J17" s="11">
        <f t="shared" si="0"/>
        <v>42736</v>
      </c>
      <c r="K17" s="11">
        <f t="shared" si="0"/>
        <v>43101</v>
      </c>
      <c r="L17" s="11">
        <f t="shared" si="0"/>
        <v>43466</v>
      </c>
      <c r="M17" s="11">
        <f t="shared" si="0"/>
        <v>43831</v>
      </c>
      <c r="N17" s="11">
        <f t="shared" si="0"/>
        <v>44197</v>
      </c>
      <c r="O17" s="11">
        <f t="shared" si="0"/>
        <v>44562</v>
      </c>
      <c r="P17" s="11">
        <f t="shared" si="0"/>
        <v>44927</v>
      </c>
      <c r="Q17" s="11">
        <f t="shared" si="0"/>
        <v>45292</v>
      </c>
      <c r="R17" s="11">
        <f t="shared" si="0"/>
        <v>45658</v>
      </c>
      <c r="U17" s="15" t="s">
        <v>24</v>
      </c>
      <c r="X17" s="13" t="s">
        <v>48</v>
      </c>
    </row>
    <row r="18" spans="1:37" s="13" customFormat="1">
      <c r="A18"/>
      <c r="B18"/>
      <c r="C18" s="1">
        <v>500</v>
      </c>
      <c r="D18" s="16">
        <v>40909</v>
      </c>
      <c r="E18" s="14">
        <f>$C18*X18</f>
        <v>25</v>
      </c>
      <c r="F18" s="14">
        <f t="shared" ref="F18:R27" si="1">$C18*Y18</f>
        <v>50</v>
      </c>
      <c r="G18" s="14">
        <f t="shared" si="1"/>
        <v>175</v>
      </c>
      <c r="H18" s="14">
        <f t="shared" si="1"/>
        <v>199.99999999999997</v>
      </c>
      <c r="I18" s="14">
        <f t="shared" si="1"/>
        <v>324.99999999999994</v>
      </c>
      <c r="J18" s="14">
        <f t="shared" si="1"/>
        <v>350</v>
      </c>
      <c r="K18" s="14">
        <f t="shared" si="1"/>
        <v>475</v>
      </c>
      <c r="L18" s="14">
        <f t="shared" si="1"/>
        <v>500</v>
      </c>
      <c r="M18" s="14">
        <f t="shared" si="1"/>
        <v>500</v>
      </c>
      <c r="N18" s="14">
        <f t="shared" si="1"/>
        <v>500</v>
      </c>
      <c r="O18" s="14">
        <f t="shared" si="1"/>
        <v>500</v>
      </c>
      <c r="P18" s="14">
        <f t="shared" si="1"/>
        <v>500</v>
      </c>
      <c r="Q18" s="14">
        <f t="shared" si="1"/>
        <v>500</v>
      </c>
      <c r="R18" s="14">
        <f t="shared" si="1"/>
        <v>500</v>
      </c>
      <c r="U18" s="15">
        <f t="shared" ref="U18:U27" si="2">IF(AND(D18&gt;=$F$12,D18&lt;=$F$13),1,0)</f>
        <v>0</v>
      </c>
      <c r="X18" s="30">
        <v>0.05</v>
      </c>
      <c r="Y18" s="30">
        <v>0.1</v>
      </c>
      <c r="Z18" s="30">
        <v>0.35</v>
      </c>
      <c r="AA18" s="30">
        <v>0.39999999999999997</v>
      </c>
      <c r="AB18" s="30">
        <v>0.64999999999999991</v>
      </c>
      <c r="AC18" s="30">
        <v>0.7</v>
      </c>
      <c r="AD18" s="30">
        <v>0.95</v>
      </c>
      <c r="AE18" s="30">
        <v>1</v>
      </c>
      <c r="AF18" s="30">
        <v>1</v>
      </c>
      <c r="AG18" s="30">
        <v>1</v>
      </c>
      <c r="AH18" s="30">
        <v>1</v>
      </c>
      <c r="AI18" s="30">
        <v>1</v>
      </c>
      <c r="AJ18" s="30">
        <v>1</v>
      </c>
      <c r="AK18" s="30">
        <v>1</v>
      </c>
    </row>
    <row r="19" spans="1:37">
      <c r="C19" s="1">
        <v>500</v>
      </c>
      <c r="D19" s="16">
        <f t="shared" ref="D19:D27" si="3">EDATE(D18,12)</f>
        <v>41275</v>
      </c>
      <c r="E19" s="14">
        <f t="shared" ref="E19:E27" si="4">$C19*X19</f>
        <v>0</v>
      </c>
      <c r="F19" s="14">
        <f t="shared" si="1"/>
        <v>25</v>
      </c>
      <c r="G19" s="14">
        <f t="shared" si="1"/>
        <v>50</v>
      </c>
      <c r="H19" s="14">
        <f t="shared" si="1"/>
        <v>175</v>
      </c>
      <c r="I19" s="14">
        <f t="shared" si="1"/>
        <v>199.99999999999997</v>
      </c>
      <c r="J19" s="14">
        <f t="shared" si="1"/>
        <v>324.99999999999994</v>
      </c>
      <c r="K19" s="14">
        <f t="shared" si="1"/>
        <v>350</v>
      </c>
      <c r="L19" s="14">
        <f t="shared" si="1"/>
        <v>475</v>
      </c>
      <c r="M19" s="14">
        <f t="shared" si="1"/>
        <v>500</v>
      </c>
      <c r="N19" s="14">
        <f t="shared" si="1"/>
        <v>500</v>
      </c>
      <c r="O19" s="14">
        <f t="shared" si="1"/>
        <v>500</v>
      </c>
      <c r="P19" s="14">
        <f t="shared" si="1"/>
        <v>500</v>
      </c>
      <c r="Q19" s="14">
        <f t="shared" si="1"/>
        <v>500</v>
      </c>
      <c r="R19" s="14">
        <f t="shared" si="1"/>
        <v>500</v>
      </c>
      <c r="U19" s="15">
        <f t="shared" si="2"/>
        <v>1</v>
      </c>
      <c r="X19" s="31">
        <f t="shared" ref="X19:X27" si="5">W17</f>
        <v>0</v>
      </c>
      <c r="Y19" s="31">
        <f t="shared" ref="Y19:AK27" si="6">X18</f>
        <v>0.05</v>
      </c>
      <c r="Z19" s="31">
        <f t="shared" si="6"/>
        <v>0.1</v>
      </c>
      <c r="AA19" s="31">
        <f t="shared" si="6"/>
        <v>0.35</v>
      </c>
      <c r="AB19" s="31">
        <f t="shared" si="6"/>
        <v>0.39999999999999997</v>
      </c>
      <c r="AC19" s="31">
        <f t="shared" si="6"/>
        <v>0.64999999999999991</v>
      </c>
      <c r="AD19" s="31">
        <f t="shared" si="6"/>
        <v>0.7</v>
      </c>
      <c r="AE19" s="31">
        <f t="shared" si="6"/>
        <v>0.95</v>
      </c>
      <c r="AF19" s="31">
        <f t="shared" si="6"/>
        <v>1</v>
      </c>
      <c r="AG19" s="31">
        <f t="shared" si="6"/>
        <v>1</v>
      </c>
      <c r="AH19" s="31">
        <f t="shared" si="6"/>
        <v>1</v>
      </c>
      <c r="AI19" s="31">
        <f t="shared" si="6"/>
        <v>1</v>
      </c>
      <c r="AJ19" s="31">
        <f t="shared" si="6"/>
        <v>1</v>
      </c>
      <c r="AK19" s="31">
        <f t="shared" si="6"/>
        <v>1</v>
      </c>
    </row>
    <row r="20" spans="1:37">
      <c r="C20" s="1">
        <v>500</v>
      </c>
      <c r="D20" s="16">
        <f t="shared" si="3"/>
        <v>41640</v>
      </c>
      <c r="E20" s="14">
        <f t="shared" si="4"/>
        <v>0</v>
      </c>
      <c r="F20" s="14">
        <f t="shared" si="1"/>
        <v>0</v>
      </c>
      <c r="G20" s="14">
        <f t="shared" si="1"/>
        <v>25</v>
      </c>
      <c r="H20" s="14">
        <f t="shared" si="1"/>
        <v>50</v>
      </c>
      <c r="I20" s="14">
        <f t="shared" si="1"/>
        <v>175</v>
      </c>
      <c r="J20" s="14">
        <f t="shared" si="1"/>
        <v>199.99999999999997</v>
      </c>
      <c r="K20" s="14">
        <f t="shared" si="1"/>
        <v>324.99999999999994</v>
      </c>
      <c r="L20" s="14">
        <f t="shared" si="1"/>
        <v>350</v>
      </c>
      <c r="M20" s="14">
        <f t="shared" si="1"/>
        <v>475</v>
      </c>
      <c r="N20" s="14">
        <f t="shared" si="1"/>
        <v>500</v>
      </c>
      <c r="O20" s="14">
        <f t="shared" si="1"/>
        <v>500</v>
      </c>
      <c r="P20" s="14">
        <f t="shared" si="1"/>
        <v>500</v>
      </c>
      <c r="Q20" s="14">
        <f t="shared" si="1"/>
        <v>500</v>
      </c>
      <c r="R20" s="14">
        <f t="shared" si="1"/>
        <v>500</v>
      </c>
      <c r="U20" s="15">
        <f t="shared" si="2"/>
        <v>1</v>
      </c>
      <c r="X20" s="31">
        <f t="shared" si="5"/>
        <v>0</v>
      </c>
      <c r="Y20" s="31">
        <f t="shared" si="6"/>
        <v>0</v>
      </c>
      <c r="Z20" s="31">
        <f t="shared" si="6"/>
        <v>0.05</v>
      </c>
      <c r="AA20" s="31">
        <f t="shared" si="6"/>
        <v>0.1</v>
      </c>
      <c r="AB20" s="31">
        <f t="shared" si="6"/>
        <v>0.35</v>
      </c>
      <c r="AC20" s="31">
        <f t="shared" si="6"/>
        <v>0.39999999999999997</v>
      </c>
      <c r="AD20" s="31">
        <f t="shared" si="6"/>
        <v>0.64999999999999991</v>
      </c>
      <c r="AE20" s="31">
        <f t="shared" si="6"/>
        <v>0.7</v>
      </c>
      <c r="AF20" s="31">
        <f t="shared" si="6"/>
        <v>0.95</v>
      </c>
      <c r="AG20" s="31">
        <f t="shared" si="6"/>
        <v>1</v>
      </c>
      <c r="AH20" s="31">
        <f t="shared" si="6"/>
        <v>1</v>
      </c>
      <c r="AI20" s="31">
        <f t="shared" si="6"/>
        <v>1</v>
      </c>
      <c r="AJ20" s="31">
        <f t="shared" si="6"/>
        <v>1</v>
      </c>
      <c r="AK20" s="31">
        <f t="shared" si="6"/>
        <v>1</v>
      </c>
    </row>
    <row r="21" spans="1:37">
      <c r="C21" s="1">
        <v>500</v>
      </c>
      <c r="D21" s="16">
        <f t="shared" si="3"/>
        <v>42005</v>
      </c>
      <c r="E21" s="14">
        <f t="shared" si="4"/>
        <v>0</v>
      </c>
      <c r="F21" s="14">
        <f t="shared" si="1"/>
        <v>0</v>
      </c>
      <c r="G21" s="14">
        <f t="shared" si="1"/>
        <v>0</v>
      </c>
      <c r="H21" s="14">
        <f t="shared" si="1"/>
        <v>25</v>
      </c>
      <c r="I21" s="14">
        <f t="shared" si="1"/>
        <v>50</v>
      </c>
      <c r="J21" s="14">
        <f t="shared" si="1"/>
        <v>175</v>
      </c>
      <c r="K21" s="14">
        <f t="shared" si="1"/>
        <v>199.99999999999997</v>
      </c>
      <c r="L21" s="14">
        <f t="shared" si="1"/>
        <v>324.99999999999994</v>
      </c>
      <c r="M21" s="14">
        <f t="shared" si="1"/>
        <v>350</v>
      </c>
      <c r="N21" s="14">
        <f t="shared" si="1"/>
        <v>475</v>
      </c>
      <c r="O21" s="14">
        <f t="shared" si="1"/>
        <v>500</v>
      </c>
      <c r="P21" s="14">
        <f t="shared" si="1"/>
        <v>500</v>
      </c>
      <c r="Q21" s="14">
        <f t="shared" si="1"/>
        <v>500</v>
      </c>
      <c r="R21" s="14">
        <f t="shared" si="1"/>
        <v>500</v>
      </c>
      <c r="U21" s="15">
        <f t="shared" si="2"/>
        <v>1</v>
      </c>
      <c r="X21" s="31">
        <f t="shared" si="5"/>
        <v>0</v>
      </c>
      <c r="Y21" s="31">
        <f t="shared" si="6"/>
        <v>0</v>
      </c>
      <c r="Z21" s="31">
        <f t="shared" si="6"/>
        <v>0</v>
      </c>
      <c r="AA21" s="31">
        <f t="shared" si="6"/>
        <v>0.05</v>
      </c>
      <c r="AB21" s="31">
        <f t="shared" si="6"/>
        <v>0.1</v>
      </c>
      <c r="AC21" s="31">
        <f t="shared" si="6"/>
        <v>0.35</v>
      </c>
      <c r="AD21" s="31">
        <f t="shared" si="6"/>
        <v>0.39999999999999997</v>
      </c>
      <c r="AE21" s="31">
        <f t="shared" si="6"/>
        <v>0.64999999999999991</v>
      </c>
      <c r="AF21" s="31">
        <f t="shared" si="6"/>
        <v>0.7</v>
      </c>
      <c r="AG21" s="31">
        <f t="shared" si="6"/>
        <v>0.95</v>
      </c>
      <c r="AH21" s="31">
        <f t="shared" si="6"/>
        <v>1</v>
      </c>
      <c r="AI21" s="31">
        <f t="shared" si="6"/>
        <v>1</v>
      </c>
      <c r="AJ21" s="31">
        <f t="shared" si="6"/>
        <v>1</v>
      </c>
      <c r="AK21" s="31">
        <f t="shared" si="6"/>
        <v>1</v>
      </c>
    </row>
    <row r="22" spans="1:37">
      <c r="C22" s="1">
        <v>500</v>
      </c>
      <c r="D22" s="16">
        <f t="shared" si="3"/>
        <v>42370</v>
      </c>
      <c r="E22" s="14">
        <f t="shared" si="4"/>
        <v>0</v>
      </c>
      <c r="F22" s="14">
        <f t="shared" si="1"/>
        <v>0</v>
      </c>
      <c r="G22" s="14">
        <f t="shared" si="1"/>
        <v>0</v>
      </c>
      <c r="H22" s="14">
        <f t="shared" si="1"/>
        <v>0</v>
      </c>
      <c r="I22" s="14">
        <f t="shared" si="1"/>
        <v>25</v>
      </c>
      <c r="J22" s="14">
        <f t="shared" si="1"/>
        <v>50</v>
      </c>
      <c r="K22" s="14">
        <f t="shared" si="1"/>
        <v>175</v>
      </c>
      <c r="L22" s="14">
        <f t="shared" si="1"/>
        <v>199.99999999999997</v>
      </c>
      <c r="M22" s="14">
        <f t="shared" si="1"/>
        <v>324.99999999999994</v>
      </c>
      <c r="N22" s="14">
        <f t="shared" si="1"/>
        <v>350</v>
      </c>
      <c r="O22" s="14">
        <f t="shared" si="1"/>
        <v>475</v>
      </c>
      <c r="P22" s="14">
        <f t="shared" si="1"/>
        <v>500</v>
      </c>
      <c r="Q22" s="14">
        <f t="shared" si="1"/>
        <v>500</v>
      </c>
      <c r="R22" s="14">
        <f t="shared" si="1"/>
        <v>500</v>
      </c>
      <c r="U22" s="15">
        <f t="shared" si="2"/>
        <v>1</v>
      </c>
      <c r="X22" s="31">
        <f t="shared" si="5"/>
        <v>0</v>
      </c>
      <c r="Y22" s="31">
        <f t="shared" si="6"/>
        <v>0</v>
      </c>
      <c r="Z22" s="31">
        <f t="shared" si="6"/>
        <v>0</v>
      </c>
      <c r="AA22" s="31">
        <f t="shared" si="6"/>
        <v>0</v>
      </c>
      <c r="AB22" s="31">
        <f t="shared" si="6"/>
        <v>0.05</v>
      </c>
      <c r="AC22" s="31">
        <f t="shared" si="6"/>
        <v>0.1</v>
      </c>
      <c r="AD22" s="31">
        <f t="shared" si="6"/>
        <v>0.35</v>
      </c>
      <c r="AE22" s="31">
        <f t="shared" si="6"/>
        <v>0.39999999999999997</v>
      </c>
      <c r="AF22" s="31">
        <f t="shared" si="6"/>
        <v>0.64999999999999991</v>
      </c>
      <c r="AG22" s="31">
        <f t="shared" si="6"/>
        <v>0.7</v>
      </c>
      <c r="AH22" s="31">
        <f t="shared" si="6"/>
        <v>0.95</v>
      </c>
      <c r="AI22" s="31">
        <f t="shared" si="6"/>
        <v>1</v>
      </c>
      <c r="AJ22" s="31">
        <f t="shared" si="6"/>
        <v>1</v>
      </c>
      <c r="AK22" s="31">
        <f t="shared" si="6"/>
        <v>1</v>
      </c>
    </row>
    <row r="23" spans="1:37">
      <c r="C23" s="1">
        <v>500</v>
      </c>
      <c r="D23" s="16">
        <f t="shared" si="3"/>
        <v>42736</v>
      </c>
      <c r="E23" s="14">
        <f t="shared" si="4"/>
        <v>0</v>
      </c>
      <c r="F23" s="14">
        <f t="shared" si="1"/>
        <v>0</v>
      </c>
      <c r="G23" s="14">
        <f t="shared" si="1"/>
        <v>0</v>
      </c>
      <c r="H23" s="14">
        <f t="shared" si="1"/>
        <v>0</v>
      </c>
      <c r="I23" s="14">
        <f t="shared" si="1"/>
        <v>0</v>
      </c>
      <c r="J23" s="14">
        <f t="shared" si="1"/>
        <v>25</v>
      </c>
      <c r="K23" s="14">
        <f t="shared" si="1"/>
        <v>50</v>
      </c>
      <c r="L23" s="14">
        <f t="shared" si="1"/>
        <v>175</v>
      </c>
      <c r="M23" s="14">
        <f t="shared" si="1"/>
        <v>199.99999999999997</v>
      </c>
      <c r="N23" s="14">
        <f t="shared" si="1"/>
        <v>324.99999999999994</v>
      </c>
      <c r="O23" s="14">
        <f t="shared" si="1"/>
        <v>350</v>
      </c>
      <c r="P23" s="14">
        <f t="shared" si="1"/>
        <v>475</v>
      </c>
      <c r="Q23" s="14">
        <f t="shared" si="1"/>
        <v>500</v>
      </c>
      <c r="R23" s="14">
        <f t="shared" si="1"/>
        <v>500</v>
      </c>
      <c r="S23" s="14"/>
      <c r="U23" s="15">
        <f t="shared" si="2"/>
        <v>1</v>
      </c>
      <c r="X23" s="31">
        <f t="shared" si="5"/>
        <v>0</v>
      </c>
      <c r="Y23" s="31">
        <f t="shared" si="6"/>
        <v>0</v>
      </c>
      <c r="Z23" s="31">
        <f t="shared" si="6"/>
        <v>0</v>
      </c>
      <c r="AA23" s="31">
        <f t="shared" si="6"/>
        <v>0</v>
      </c>
      <c r="AB23" s="31">
        <f t="shared" si="6"/>
        <v>0</v>
      </c>
      <c r="AC23" s="31">
        <f t="shared" si="6"/>
        <v>0.05</v>
      </c>
      <c r="AD23" s="31">
        <f t="shared" si="6"/>
        <v>0.1</v>
      </c>
      <c r="AE23" s="31">
        <f t="shared" si="6"/>
        <v>0.35</v>
      </c>
      <c r="AF23" s="31">
        <f t="shared" si="6"/>
        <v>0.39999999999999997</v>
      </c>
      <c r="AG23" s="31">
        <f t="shared" si="6"/>
        <v>0.64999999999999991</v>
      </c>
      <c r="AH23" s="31">
        <f t="shared" si="6"/>
        <v>0.7</v>
      </c>
      <c r="AI23" s="31">
        <f t="shared" si="6"/>
        <v>0.95</v>
      </c>
      <c r="AJ23" s="31">
        <f t="shared" si="6"/>
        <v>1</v>
      </c>
      <c r="AK23" s="31">
        <f t="shared" si="6"/>
        <v>1</v>
      </c>
    </row>
    <row r="24" spans="1:37">
      <c r="C24" s="1">
        <v>500</v>
      </c>
      <c r="D24" s="16">
        <f t="shared" si="3"/>
        <v>43101</v>
      </c>
      <c r="E24" s="14">
        <f t="shared" si="4"/>
        <v>0</v>
      </c>
      <c r="F24" s="14">
        <f t="shared" si="1"/>
        <v>0</v>
      </c>
      <c r="G24" s="14">
        <f t="shared" si="1"/>
        <v>0</v>
      </c>
      <c r="H24" s="14">
        <f t="shared" si="1"/>
        <v>0</v>
      </c>
      <c r="I24" s="14">
        <f t="shared" si="1"/>
        <v>0</v>
      </c>
      <c r="J24" s="14">
        <f t="shared" si="1"/>
        <v>0</v>
      </c>
      <c r="K24" s="14">
        <f t="shared" si="1"/>
        <v>25</v>
      </c>
      <c r="L24" s="14">
        <f t="shared" si="1"/>
        <v>50</v>
      </c>
      <c r="M24" s="14">
        <f t="shared" si="1"/>
        <v>175</v>
      </c>
      <c r="N24" s="14">
        <f t="shared" si="1"/>
        <v>199.99999999999997</v>
      </c>
      <c r="O24" s="14">
        <f t="shared" si="1"/>
        <v>324.99999999999994</v>
      </c>
      <c r="P24" s="14">
        <f t="shared" si="1"/>
        <v>350</v>
      </c>
      <c r="Q24" s="14">
        <f t="shared" si="1"/>
        <v>475</v>
      </c>
      <c r="R24" s="14">
        <f t="shared" si="1"/>
        <v>500</v>
      </c>
      <c r="U24" s="15">
        <f t="shared" si="2"/>
        <v>0</v>
      </c>
      <c r="X24" s="31">
        <f t="shared" si="5"/>
        <v>0</v>
      </c>
      <c r="Y24" s="31">
        <f t="shared" si="6"/>
        <v>0</v>
      </c>
      <c r="Z24" s="31">
        <f t="shared" si="6"/>
        <v>0</v>
      </c>
      <c r="AA24" s="31">
        <f t="shared" si="6"/>
        <v>0</v>
      </c>
      <c r="AB24" s="31">
        <f t="shared" si="6"/>
        <v>0</v>
      </c>
      <c r="AC24" s="31">
        <f t="shared" si="6"/>
        <v>0</v>
      </c>
      <c r="AD24" s="31">
        <f t="shared" si="6"/>
        <v>0.05</v>
      </c>
      <c r="AE24" s="31">
        <f t="shared" si="6"/>
        <v>0.1</v>
      </c>
      <c r="AF24" s="31">
        <f t="shared" si="6"/>
        <v>0.35</v>
      </c>
      <c r="AG24" s="31">
        <f t="shared" si="6"/>
        <v>0.39999999999999997</v>
      </c>
      <c r="AH24" s="31">
        <f t="shared" si="6"/>
        <v>0.64999999999999991</v>
      </c>
      <c r="AI24" s="31">
        <f t="shared" si="6"/>
        <v>0.7</v>
      </c>
      <c r="AJ24" s="31">
        <f t="shared" si="6"/>
        <v>0.95</v>
      </c>
      <c r="AK24" s="31">
        <f t="shared" si="6"/>
        <v>1</v>
      </c>
    </row>
    <row r="25" spans="1:37">
      <c r="C25" s="1">
        <v>500</v>
      </c>
      <c r="D25" s="16">
        <f t="shared" si="3"/>
        <v>43466</v>
      </c>
      <c r="E25" s="14">
        <f t="shared" si="4"/>
        <v>0</v>
      </c>
      <c r="F25" s="14">
        <f t="shared" si="1"/>
        <v>0</v>
      </c>
      <c r="G25" s="14">
        <f t="shared" si="1"/>
        <v>0</v>
      </c>
      <c r="H25" s="14">
        <f t="shared" si="1"/>
        <v>0</v>
      </c>
      <c r="I25" s="14">
        <f t="shared" si="1"/>
        <v>0</v>
      </c>
      <c r="J25" s="14">
        <f t="shared" si="1"/>
        <v>0</v>
      </c>
      <c r="K25" s="14">
        <f t="shared" si="1"/>
        <v>0</v>
      </c>
      <c r="L25" s="14">
        <f t="shared" si="1"/>
        <v>25</v>
      </c>
      <c r="M25" s="14">
        <f t="shared" si="1"/>
        <v>50</v>
      </c>
      <c r="N25" s="14">
        <f t="shared" si="1"/>
        <v>175</v>
      </c>
      <c r="O25" s="14">
        <f t="shared" si="1"/>
        <v>199.99999999999997</v>
      </c>
      <c r="P25" s="14">
        <f t="shared" si="1"/>
        <v>324.99999999999994</v>
      </c>
      <c r="Q25" s="14">
        <f t="shared" si="1"/>
        <v>350</v>
      </c>
      <c r="R25" s="14">
        <f t="shared" si="1"/>
        <v>475</v>
      </c>
      <c r="U25" s="15">
        <f t="shared" si="2"/>
        <v>0</v>
      </c>
      <c r="X25" s="31">
        <f t="shared" si="5"/>
        <v>0</v>
      </c>
      <c r="Y25" s="31">
        <f t="shared" si="6"/>
        <v>0</v>
      </c>
      <c r="Z25" s="31">
        <f t="shared" si="6"/>
        <v>0</v>
      </c>
      <c r="AA25" s="31">
        <f t="shared" si="6"/>
        <v>0</v>
      </c>
      <c r="AB25" s="31">
        <f t="shared" si="6"/>
        <v>0</v>
      </c>
      <c r="AC25" s="31">
        <f t="shared" si="6"/>
        <v>0</v>
      </c>
      <c r="AD25" s="31">
        <f t="shared" si="6"/>
        <v>0</v>
      </c>
      <c r="AE25" s="31">
        <f t="shared" si="6"/>
        <v>0.05</v>
      </c>
      <c r="AF25" s="31">
        <f t="shared" si="6"/>
        <v>0.1</v>
      </c>
      <c r="AG25" s="31">
        <f t="shared" si="6"/>
        <v>0.35</v>
      </c>
      <c r="AH25" s="31">
        <f t="shared" si="6"/>
        <v>0.39999999999999997</v>
      </c>
      <c r="AI25" s="31">
        <f t="shared" si="6"/>
        <v>0.64999999999999991</v>
      </c>
      <c r="AJ25" s="31">
        <f t="shared" si="6"/>
        <v>0.7</v>
      </c>
      <c r="AK25" s="31">
        <f t="shared" si="6"/>
        <v>0.95</v>
      </c>
    </row>
    <row r="26" spans="1:37">
      <c r="C26" s="1">
        <v>500</v>
      </c>
      <c r="D26" s="16">
        <f t="shared" si="3"/>
        <v>43831</v>
      </c>
      <c r="E26" s="14">
        <f t="shared" si="4"/>
        <v>0</v>
      </c>
      <c r="F26" s="14">
        <f t="shared" si="1"/>
        <v>0</v>
      </c>
      <c r="G26" s="14">
        <f t="shared" si="1"/>
        <v>0</v>
      </c>
      <c r="H26" s="14">
        <f t="shared" si="1"/>
        <v>0</v>
      </c>
      <c r="I26" s="14">
        <f t="shared" si="1"/>
        <v>0</v>
      </c>
      <c r="J26" s="14">
        <f t="shared" si="1"/>
        <v>0</v>
      </c>
      <c r="K26" s="14">
        <f t="shared" si="1"/>
        <v>0</v>
      </c>
      <c r="L26" s="14">
        <f t="shared" si="1"/>
        <v>0</v>
      </c>
      <c r="M26" s="14">
        <f t="shared" si="1"/>
        <v>25</v>
      </c>
      <c r="N26" s="14">
        <f t="shared" si="1"/>
        <v>50</v>
      </c>
      <c r="O26" s="14">
        <f t="shared" si="1"/>
        <v>175</v>
      </c>
      <c r="P26" s="14">
        <f t="shared" si="1"/>
        <v>199.99999999999997</v>
      </c>
      <c r="Q26" s="14">
        <f t="shared" si="1"/>
        <v>324.99999999999994</v>
      </c>
      <c r="R26" s="14">
        <f t="shared" si="1"/>
        <v>350</v>
      </c>
      <c r="U26" s="15">
        <f t="shared" si="2"/>
        <v>0</v>
      </c>
      <c r="X26" s="31">
        <f t="shared" si="5"/>
        <v>0</v>
      </c>
      <c r="Y26" s="31">
        <f t="shared" si="6"/>
        <v>0</v>
      </c>
      <c r="Z26" s="31">
        <f t="shared" si="6"/>
        <v>0</v>
      </c>
      <c r="AA26" s="31">
        <f t="shared" si="6"/>
        <v>0</v>
      </c>
      <c r="AB26" s="31">
        <f t="shared" si="6"/>
        <v>0</v>
      </c>
      <c r="AC26" s="31">
        <f t="shared" si="6"/>
        <v>0</v>
      </c>
      <c r="AD26" s="31">
        <f t="shared" si="6"/>
        <v>0</v>
      </c>
      <c r="AE26" s="31">
        <f t="shared" si="6"/>
        <v>0</v>
      </c>
      <c r="AF26" s="31">
        <f t="shared" si="6"/>
        <v>0.05</v>
      </c>
      <c r="AG26" s="31">
        <f t="shared" si="6"/>
        <v>0.1</v>
      </c>
      <c r="AH26" s="31">
        <f t="shared" si="6"/>
        <v>0.35</v>
      </c>
      <c r="AI26" s="31">
        <f t="shared" si="6"/>
        <v>0.39999999999999997</v>
      </c>
      <c r="AJ26" s="31">
        <f t="shared" si="6"/>
        <v>0.64999999999999991</v>
      </c>
      <c r="AK26" s="31">
        <f t="shared" si="6"/>
        <v>0.7</v>
      </c>
    </row>
    <row r="27" spans="1:37">
      <c r="C27" s="1">
        <v>500</v>
      </c>
      <c r="D27" s="16">
        <f t="shared" si="3"/>
        <v>44197</v>
      </c>
      <c r="E27" s="14">
        <f t="shared" si="4"/>
        <v>0</v>
      </c>
      <c r="F27" s="14">
        <f t="shared" si="1"/>
        <v>0</v>
      </c>
      <c r="G27" s="14">
        <f t="shared" si="1"/>
        <v>0</v>
      </c>
      <c r="H27" s="14">
        <f t="shared" si="1"/>
        <v>0</v>
      </c>
      <c r="I27" s="14">
        <f t="shared" si="1"/>
        <v>0</v>
      </c>
      <c r="J27" s="14">
        <f t="shared" si="1"/>
        <v>0</v>
      </c>
      <c r="K27" s="14">
        <f t="shared" si="1"/>
        <v>0</v>
      </c>
      <c r="L27" s="14">
        <f t="shared" si="1"/>
        <v>0</v>
      </c>
      <c r="M27" s="14">
        <f t="shared" si="1"/>
        <v>0</v>
      </c>
      <c r="N27" s="14">
        <f t="shared" si="1"/>
        <v>25</v>
      </c>
      <c r="O27" s="14">
        <f t="shared" si="1"/>
        <v>50</v>
      </c>
      <c r="P27" s="14">
        <f t="shared" si="1"/>
        <v>175</v>
      </c>
      <c r="Q27" s="14">
        <f t="shared" si="1"/>
        <v>199.99999999999997</v>
      </c>
      <c r="R27" s="14">
        <f t="shared" si="1"/>
        <v>324.99999999999994</v>
      </c>
      <c r="U27" s="15">
        <f t="shared" si="2"/>
        <v>0</v>
      </c>
      <c r="X27" s="31">
        <f t="shared" si="5"/>
        <v>0</v>
      </c>
      <c r="Y27" s="31">
        <f t="shared" si="6"/>
        <v>0</v>
      </c>
      <c r="Z27" s="31">
        <f t="shared" si="6"/>
        <v>0</v>
      </c>
      <c r="AA27" s="31">
        <f t="shared" si="6"/>
        <v>0</v>
      </c>
      <c r="AB27" s="31">
        <f t="shared" si="6"/>
        <v>0</v>
      </c>
      <c r="AC27" s="31">
        <f t="shared" si="6"/>
        <v>0</v>
      </c>
      <c r="AD27" s="31">
        <f t="shared" si="6"/>
        <v>0</v>
      </c>
      <c r="AE27" s="31">
        <f t="shared" si="6"/>
        <v>0</v>
      </c>
      <c r="AF27" s="31">
        <f t="shared" si="6"/>
        <v>0</v>
      </c>
      <c r="AG27" s="31">
        <f t="shared" si="6"/>
        <v>0.05</v>
      </c>
      <c r="AH27" s="31">
        <f t="shared" si="6"/>
        <v>0.1</v>
      </c>
      <c r="AI27" s="31">
        <f t="shared" si="6"/>
        <v>0.35</v>
      </c>
      <c r="AJ27" s="31">
        <f t="shared" si="6"/>
        <v>0.39999999999999997</v>
      </c>
      <c r="AK27" s="31">
        <f t="shared" si="6"/>
        <v>0.64999999999999991</v>
      </c>
    </row>
    <row r="28" spans="1:37">
      <c r="C28" s="1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P28" s="15"/>
    </row>
    <row r="29" spans="1:37" s="13" customFormat="1">
      <c r="A29"/>
      <c r="B29" s="3" t="s">
        <v>46</v>
      </c>
      <c r="C29" s="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37" s="13" customFormat="1">
      <c r="A30"/>
      <c r="B30"/>
      <c r="C30" s="1"/>
      <c r="D30" s="12" t="s">
        <v>22</v>
      </c>
      <c r="E30" s="11">
        <v>40909</v>
      </c>
      <c r="F30" s="11">
        <f>EDATE(E30,12)</f>
        <v>41275</v>
      </c>
      <c r="G30" s="11">
        <f t="shared" ref="G30:R30" si="7">EDATE(F30,12)</f>
        <v>41640</v>
      </c>
      <c r="H30" s="11">
        <f t="shared" si="7"/>
        <v>42005</v>
      </c>
      <c r="I30" s="11">
        <f t="shared" si="7"/>
        <v>42370</v>
      </c>
      <c r="J30" s="11">
        <f t="shared" si="7"/>
        <v>42736</v>
      </c>
      <c r="K30" s="11">
        <f t="shared" si="7"/>
        <v>43101</v>
      </c>
      <c r="L30" s="11">
        <f t="shared" si="7"/>
        <v>43466</v>
      </c>
      <c r="M30" s="11">
        <f t="shared" si="7"/>
        <v>43831</v>
      </c>
      <c r="N30" s="11">
        <f t="shared" si="7"/>
        <v>44197</v>
      </c>
      <c r="O30" s="11">
        <f t="shared" si="7"/>
        <v>44562</v>
      </c>
      <c r="P30" s="11">
        <f t="shared" si="7"/>
        <v>44927</v>
      </c>
      <c r="Q30" s="11">
        <f t="shared" si="7"/>
        <v>45292</v>
      </c>
      <c r="R30" s="11">
        <f t="shared" si="7"/>
        <v>45658</v>
      </c>
      <c r="U30" s="15" t="s">
        <v>24</v>
      </c>
      <c r="X30" s="13" t="s">
        <v>49</v>
      </c>
    </row>
    <row r="31" spans="1:37" s="13" customFormat="1">
      <c r="A31"/>
      <c r="B31"/>
      <c r="C31" s="1">
        <f>C18</f>
        <v>500</v>
      </c>
      <c r="D31" s="16">
        <v>40909</v>
      </c>
      <c r="E31" s="14">
        <f t="shared" ref="E31:R40" si="8">$C31*X31</f>
        <v>50</v>
      </c>
      <c r="F31" s="14">
        <f t="shared" si="8"/>
        <v>100</v>
      </c>
      <c r="G31" s="14">
        <f t="shared" si="8"/>
        <v>350</v>
      </c>
      <c r="H31" s="14">
        <f t="shared" si="8"/>
        <v>399.99999999999994</v>
      </c>
      <c r="I31" s="14">
        <f t="shared" si="8"/>
        <v>500</v>
      </c>
      <c r="J31" s="14">
        <f t="shared" si="8"/>
        <v>500</v>
      </c>
      <c r="K31" s="14">
        <f t="shared" si="8"/>
        <v>500</v>
      </c>
      <c r="L31" s="14">
        <f t="shared" si="8"/>
        <v>500</v>
      </c>
      <c r="M31" s="14">
        <f t="shared" si="8"/>
        <v>500</v>
      </c>
      <c r="N31" s="14">
        <f t="shared" si="8"/>
        <v>500</v>
      </c>
      <c r="O31" s="14">
        <f t="shared" si="8"/>
        <v>500</v>
      </c>
      <c r="P31" s="14">
        <f t="shared" si="8"/>
        <v>500</v>
      </c>
      <c r="Q31" s="14">
        <f t="shared" si="8"/>
        <v>500</v>
      </c>
      <c r="R31" s="14">
        <f t="shared" si="8"/>
        <v>500</v>
      </c>
      <c r="U31" s="15">
        <f t="shared" ref="U31:U40" si="9">IF(AND(D31&gt;=$F$12,D31&lt;=$F$13),1,0)</f>
        <v>0</v>
      </c>
      <c r="X31" s="30">
        <f t="shared" ref="X31:AK40" si="10">MIN(1,X18*2)</f>
        <v>0.1</v>
      </c>
      <c r="Y31" s="30">
        <f t="shared" si="10"/>
        <v>0.2</v>
      </c>
      <c r="Z31" s="30">
        <f t="shared" si="10"/>
        <v>0.7</v>
      </c>
      <c r="AA31" s="30">
        <f t="shared" si="10"/>
        <v>0.79999999999999993</v>
      </c>
      <c r="AB31" s="30">
        <f t="shared" si="10"/>
        <v>1</v>
      </c>
      <c r="AC31" s="30">
        <f t="shared" si="10"/>
        <v>1</v>
      </c>
      <c r="AD31" s="30">
        <f t="shared" si="10"/>
        <v>1</v>
      </c>
      <c r="AE31" s="30">
        <f t="shared" si="10"/>
        <v>1</v>
      </c>
      <c r="AF31" s="30">
        <f t="shared" si="10"/>
        <v>1</v>
      </c>
      <c r="AG31" s="30">
        <f t="shared" si="10"/>
        <v>1</v>
      </c>
      <c r="AH31" s="30">
        <f t="shared" si="10"/>
        <v>1</v>
      </c>
      <c r="AI31" s="30">
        <f t="shared" si="10"/>
        <v>1</v>
      </c>
      <c r="AJ31" s="30">
        <f t="shared" si="10"/>
        <v>1</v>
      </c>
      <c r="AK31" s="30">
        <f t="shared" si="10"/>
        <v>1</v>
      </c>
    </row>
    <row r="32" spans="1:37">
      <c r="C32" s="1">
        <f t="shared" ref="C32:C40" si="11">C19</f>
        <v>500</v>
      </c>
      <c r="D32" s="16">
        <f t="shared" ref="D32:D40" si="12">EDATE(D31,12)</f>
        <v>41275</v>
      </c>
      <c r="E32" s="14">
        <f t="shared" si="8"/>
        <v>0</v>
      </c>
      <c r="F32" s="14">
        <f t="shared" si="8"/>
        <v>50</v>
      </c>
      <c r="G32" s="14">
        <f t="shared" si="8"/>
        <v>100</v>
      </c>
      <c r="H32" s="14">
        <f t="shared" si="8"/>
        <v>350</v>
      </c>
      <c r="I32" s="14">
        <f t="shared" si="8"/>
        <v>399.99999999999994</v>
      </c>
      <c r="J32" s="14">
        <f t="shared" si="8"/>
        <v>500</v>
      </c>
      <c r="K32" s="14">
        <f t="shared" si="8"/>
        <v>500</v>
      </c>
      <c r="L32" s="14">
        <f t="shared" si="8"/>
        <v>500</v>
      </c>
      <c r="M32" s="14">
        <f t="shared" si="8"/>
        <v>500</v>
      </c>
      <c r="N32" s="14">
        <f t="shared" si="8"/>
        <v>500</v>
      </c>
      <c r="O32" s="14">
        <f t="shared" si="8"/>
        <v>500</v>
      </c>
      <c r="P32" s="14">
        <f t="shared" si="8"/>
        <v>500</v>
      </c>
      <c r="Q32" s="14">
        <f t="shared" si="8"/>
        <v>500</v>
      </c>
      <c r="R32" s="14">
        <f t="shared" si="8"/>
        <v>500</v>
      </c>
      <c r="U32" s="15">
        <f t="shared" si="9"/>
        <v>1</v>
      </c>
      <c r="X32" s="32">
        <f t="shared" si="10"/>
        <v>0</v>
      </c>
      <c r="Y32" s="32">
        <f t="shared" si="10"/>
        <v>0.1</v>
      </c>
      <c r="Z32" s="32">
        <f t="shared" si="10"/>
        <v>0.2</v>
      </c>
      <c r="AA32" s="32">
        <f t="shared" si="10"/>
        <v>0.7</v>
      </c>
      <c r="AB32" s="32">
        <f t="shared" si="10"/>
        <v>0.79999999999999993</v>
      </c>
      <c r="AC32" s="32">
        <f t="shared" si="10"/>
        <v>1</v>
      </c>
      <c r="AD32" s="32">
        <f t="shared" si="10"/>
        <v>1</v>
      </c>
      <c r="AE32" s="32">
        <f t="shared" si="10"/>
        <v>1</v>
      </c>
      <c r="AF32" s="32">
        <f t="shared" si="10"/>
        <v>1</v>
      </c>
      <c r="AG32" s="32">
        <f t="shared" si="10"/>
        <v>1</v>
      </c>
      <c r="AH32" s="32">
        <f t="shared" si="10"/>
        <v>1</v>
      </c>
      <c r="AI32" s="32">
        <f t="shared" si="10"/>
        <v>1</v>
      </c>
      <c r="AJ32" s="32">
        <f t="shared" si="10"/>
        <v>1</v>
      </c>
      <c r="AK32" s="32">
        <f t="shared" si="10"/>
        <v>1</v>
      </c>
    </row>
    <row r="33" spans="1:37">
      <c r="C33" s="1">
        <f t="shared" si="11"/>
        <v>500</v>
      </c>
      <c r="D33" s="16">
        <f t="shared" si="12"/>
        <v>41640</v>
      </c>
      <c r="E33" s="14">
        <f t="shared" si="8"/>
        <v>0</v>
      </c>
      <c r="F33" s="14">
        <f t="shared" si="8"/>
        <v>0</v>
      </c>
      <c r="G33" s="14">
        <f t="shared" si="8"/>
        <v>50</v>
      </c>
      <c r="H33" s="14">
        <f t="shared" si="8"/>
        <v>100</v>
      </c>
      <c r="I33" s="14">
        <f t="shared" si="8"/>
        <v>350</v>
      </c>
      <c r="J33" s="14">
        <f t="shared" si="8"/>
        <v>399.99999999999994</v>
      </c>
      <c r="K33" s="14">
        <f t="shared" si="8"/>
        <v>500</v>
      </c>
      <c r="L33" s="14">
        <f t="shared" si="8"/>
        <v>500</v>
      </c>
      <c r="M33" s="14">
        <f t="shared" si="8"/>
        <v>500</v>
      </c>
      <c r="N33" s="14">
        <f t="shared" si="8"/>
        <v>500</v>
      </c>
      <c r="O33" s="14">
        <f t="shared" si="8"/>
        <v>500</v>
      </c>
      <c r="P33" s="14">
        <f t="shared" si="8"/>
        <v>500</v>
      </c>
      <c r="Q33" s="14">
        <f t="shared" si="8"/>
        <v>500</v>
      </c>
      <c r="R33" s="14">
        <f t="shared" si="8"/>
        <v>500</v>
      </c>
      <c r="U33" s="15">
        <f t="shared" si="9"/>
        <v>1</v>
      </c>
      <c r="X33" s="32">
        <f t="shared" si="10"/>
        <v>0</v>
      </c>
      <c r="Y33" s="32">
        <f t="shared" si="10"/>
        <v>0</v>
      </c>
      <c r="Z33" s="32">
        <f t="shared" si="10"/>
        <v>0.1</v>
      </c>
      <c r="AA33" s="32">
        <f t="shared" si="10"/>
        <v>0.2</v>
      </c>
      <c r="AB33" s="32">
        <f t="shared" si="10"/>
        <v>0.7</v>
      </c>
      <c r="AC33" s="32">
        <f t="shared" si="10"/>
        <v>0.79999999999999993</v>
      </c>
      <c r="AD33" s="32">
        <f t="shared" si="10"/>
        <v>1</v>
      </c>
      <c r="AE33" s="32">
        <f t="shared" si="10"/>
        <v>1</v>
      </c>
      <c r="AF33" s="32">
        <f t="shared" si="10"/>
        <v>1</v>
      </c>
      <c r="AG33" s="32">
        <f t="shared" si="10"/>
        <v>1</v>
      </c>
      <c r="AH33" s="32">
        <f t="shared" si="10"/>
        <v>1</v>
      </c>
      <c r="AI33" s="32">
        <f t="shared" si="10"/>
        <v>1</v>
      </c>
      <c r="AJ33" s="32">
        <f t="shared" si="10"/>
        <v>1</v>
      </c>
      <c r="AK33" s="32">
        <f t="shared" si="10"/>
        <v>1</v>
      </c>
    </row>
    <row r="34" spans="1:37">
      <c r="C34" s="1">
        <f t="shared" si="11"/>
        <v>500</v>
      </c>
      <c r="D34" s="16">
        <f t="shared" si="12"/>
        <v>42005</v>
      </c>
      <c r="E34" s="14">
        <f t="shared" si="8"/>
        <v>0</v>
      </c>
      <c r="F34" s="14">
        <f t="shared" si="8"/>
        <v>0</v>
      </c>
      <c r="G34" s="14">
        <f t="shared" si="8"/>
        <v>0</v>
      </c>
      <c r="H34" s="14">
        <f t="shared" si="8"/>
        <v>50</v>
      </c>
      <c r="I34" s="14">
        <f t="shared" si="8"/>
        <v>100</v>
      </c>
      <c r="J34" s="14">
        <f t="shared" si="8"/>
        <v>350</v>
      </c>
      <c r="K34" s="14">
        <f t="shared" si="8"/>
        <v>399.99999999999994</v>
      </c>
      <c r="L34" s="14">
        <f t="shared" si="8"/>
        <v>500</v>
      </c>
      <c r="M34" s="14">
        <f t="shared" si="8"/>
        <v>500</v>
      </c>
      <c r="N34" s="14">
        <f t="shared" si="8"/>
        <v>500</v>
      </c>
      <c r="O34" s="14">
        <f t="shared" si="8"/>
        <v>500</v>
      </c>
      <c r="P34" s="14">
        <f t="shared" si="8"/>
        <v>500</v>
      </c>
      <c r="Q34" s="14">
        <f t="shared" si="8"/>
        <v>500</v>
      </c>
      <c r="R34" s="14">
        <f t="shared" si="8"/>
        <v>500</v>
      </c>
      <c r="U34" s="15">
        <f t="shared" si="9"/>
        <v>1</v>
      </c>
      <c r="X34" s="32">
        <f t="shared" si="10"/>
        <v>0</v>
      </c>
      <c r="Y34" s="32">
        <f t="shared" si="10"/>
        <v>0</v>
      </c>
      <c r="Z34" s="32">
        <f t="shared" si="10"/>
        <v>0</v>
      </c>
      <c r="AA34" s="32">
        <f t="shared" si="10"/>
        <v>0.1</v>
      </c>
      <c r="AB34" s="32">
        <f t="shared" si="10"/>
        <v>0.2</v>
      </c>
      <c r="AC34" s="32">
        <f t="shared" si="10"/>
        <v>0.7</v>
      </c>
      <c r="AD34" s="32">
        <f t="shared" si="10"/>
        <v>0.79999999999999993</v>
      </c>
      <c r="AE34" s="32">
        <f t="shared" si="10"/>
        <v>1</v>
      </c>
      <c r="AF34" s="32">
        <f t="shared" si="10"/>
        <v>1</v>
      </c>
      <c r="AG34" s="32">
        <f t="shared" si="10"/>
        <v>1</v>
      </c>
      <c r="AH34" s="32">
        <f t="shared" si="10"/>
        <v>1</v>
      </c>
      <c r="AI34" s="32">
        <f t="shared" si="10"/>
        <v>1</v>
      </c>
      <c r="AJ34" s="32">
        <f t="shared" si="10"/>
        <v>1</v>
      </c>
      <c r="AK34" s="32">
        <f t="shared" si="10"/>
        <v>1</v>
      </c>
    </row>
    <row r="35" spans="1:37">
      <c r="C35" s="1">
        <f t="shared" si="11"/>
        <v>500</v>
      </c>
      <c r="D35" s="16">
        <f t="shared" si="12"/>
        <v>42370</v>
      </c>
      <c r="E35" s="14">
        <f t="shared" si="8"/>
        <v>0</v>
      </c>
      <c r="F35" s="14">
        <f t="shared" si="8"/>
        <v>0</v>
      </c>
      <c r="G35" s="14">
        <f t="shared" si="8"/>
        <v>0</v>
      </c>
      <c r="H35" s="14">
        <f t="shared" si="8"/>
        <v>0</v>
      </c>
      <c r="I35" s="14">
        <f t="shared" si="8"/>
        <v>50</v>
      </c>
      <c r="J35" s="14">
        <f t="shared" si="8"/>
        <v>100</v>
      </c>
      <c r="K35" s="14">
        <f t="shared" si="8"/>
        <v>350</v>
      </c>
      <c r="L35" s="14">
        <f t="shared" si="8"/>
        <v>399.99999999999994</v>
      </c>
      <c r="M35" s="14">
        <f t="shared" si="8"/>
        <v>500</v>
      </c>
      <c r="N35" s="14">
        <f t="shared" si="8"/>
        <v>500</v>
      </c>
      <c r="O35" s="14">
        <f t="shared" si="8"/>
        <v>500</v>
      </c>
      <c r="P35" s="14">
        <f t="shared" si="8"/>
        <v>500</v>
      </c>
      <c r="Q35" s="14">
        <f t="shared" si="8"/>
        <v>500</v>
      </c>
      <c r="R35" s="14">
        <f t="shared" si="8"/>
        <v>500</v>
      </c>
      <c r="U35" s="15">
        <f t="shared" si="9"/>
        <v>1</v>
      </c>
      <c r="X35" s="32">
        <f t="shared" si="10"/>
        <v>0</v>
      </c>
      <c r="Y35" s="32">
        <f t="shared" si="10"/>
        <v>0</v>
      </c>
      <c r="Z35" s="32">
        <f t="shared" si="10"/>
        <v>0</v>
      </c>
      <c r="AA35" s="32">
        <f t="shared" si="10"/>
        <v>0</v>
      </c>
      <c r="AB35" s="32">
        <f t="shared" si="10"/>
        <v>0.1</v>
      </c>
      <c r="AC35" s="32">
        <f t="shared" si="10"/>
        <v>0.2</v>
      </c>
      <c r="AD35" s="32">
        <f t="shared" si="10"/>
        <v>0.7</v>
      </c>
      <c r="AE35" s="32">
        <f t="shared" si="10"/>
        <v>0.79999999999999993</v>
      </c>
      <c r="AF35" s="32">
        <f t="shared" si="10"/>
        <v>1</v>
      </c>
      <c r="AG35" s="32">
        <f t="shared" si="10"/>
        <v>1</v>
      </c>
      <c r="AH35" s="32">
        <f t="shared" si="10"/>
        <v>1</v>
      </c>
      <c r="AI35" s="32">
        <f t="shared" si="10"/>
        <v>1</v>
      </c>
      <c r="AJ35" s="32">
        <f t="shared" si="10"/>
        <v>1</v>
      </c>
      <c r="AK35" s="32">
        <f t="shared" si="10"/>
        <v>1</v>
      </c>
    </row>
    <row r="36" spans="1:37">
      <c r="C36" s="1">
        <f t="shared" si="11"/>
        <v>500</v>
      </c>
      <c r="D36" s="16">
        <f t="shared" si="12"/>
        <v>42736</v>
      </c>
      <c r="E36" s="14">
        <f t="shared" si="8"/>
        <v>0</v>
      </c>
      <c r="F36" s="14">
        <f t="shared" si="8"/>
        <v>0</v>
      </c>
      <c r="G36" s="14">
        <f t="shared" si="8"/>
        <v>0</v>
      </c>
      <c r="H36" s="14">
        <f t="shared" si="8"/>
        <v>0</v>
      </c>
      <c r="I36" s="14">
        <f t="shared" si="8"/>
        <v>0</v>
      </c>
      <c r="J36" s="14">
        <f t="shared" si="8"/>
        <v>50</v>
      </c>
      <c r="K36" s="14">
        <f t="shared" si="8"/>
        <v>100</v>
      </c>
      <c r="L36" s="14">
        <f t="shared" si="8"/>
        <v>350</v>
      </c>
      <c r="M36" s="14">
        <f t="shared" si="8"/>
        <v>399.99999999999994</v>
      </c>
      <c r="N36" s="14">
        <f t="shared" si="8"/>
        <v>500</v>
      </c>
      <c r="O36" s="14">
        <f t="shared" si="8"/>
        <v>500</v>
      </c>
      <c r="P36" s="14">
        <f t="shared" si="8"/>
        <v>500</v>
      </c>
      <c r="Q36" s="14">
        <f t="shared" si="8"/>
        <v>500</v>
      </c>
      <c r="R36" s="14">
        <f t="shared" si="8"/>
        <v>500</v>
      </c>
      <c r="S36" s="14"/>
      <c r="U36" s="15">
        <f t="shared" si="9"/>
        <v>1</v>
      </c>
      <c r="X36" s="32">
        <f t="shared" si="10"/>
        <v>0</v>
      </c>
      <c r="Y36" s="32">
        <f t="shared" si="10"/>
        <v>0</v>
      </c>
      <c r="Z36" s="32">
        <f t="shared" si="10"/>
        <v>0</v>
      </c>
      <c r="AA36" s="32">
        <f t="shared" si="10"/>
        <v>0</v>
      </c>
      <c r="AB36" s="32">
        <f t="shared" si="10"/>
        <v>0</v>
      </c>
      <c r="AC36" s="32">
        <f t="shared" si="10"/>
        <v>0.1</v>
      </c>
      <c r="AD36" s="32">
        <f t="shared" si="10"/>
        <v>0.2</v>
      </c>
      <c r="AE36" s="32">
        <f t="shared" si="10"/>
        <v>0.7</v>
      </c>
      <c r="AF36" s="32">
        <f t="shared" si="10"/>
        <v>0.79999999999999993</v>
      </c>
      <c r="AG36" s="32">
        <f t="shared" si="10"/>
        <v>1</v>
      </c>
      <c r="AH36" s="32">
        <f t="shared" si="10"/>
        <v>1</v>
      </c>
      <c r="AI36" s="32">
        <f t="shared" si="10"/>
        <v>1</v>
      </c>
      <c r="AJ36" s="32">
        <f t="shared" si="10"/>
        <v>1</v>
      </c>
      <c r="AK36" s="32">
        <f t="shared" si="10"/>
        <v>1</v>
      </c>
    </row>
    <row r="37" spans="1:37">
      <c r="C37" s="1">
        <f t="shared" si="11"/>
        <v>500</v>
      </c>
      <c r="D37" s="16">
        <f t="shared" si="12"/>
        <v>43101</v>
      </c>
      <c r="E37" s="14">
        <f t="shared" si="8"/>
        <v>0</v>
      </c>
      <c r="F37" s="14">
        <f t="shared" si="8"/>
        <v>0</v>
      </c>
      <c r="G37" s="14">
        <f t="shared" si="8"/>
        <v>0</v>
      </c>
      <c r="H37" s="14">
        <f t="shared" si="8"/>
        <v>0</v>
      </c>
      <c r="I37" s="14">
        <f t="shared" si="8"/>
        <v>0</v>
      </c>
      <c r="J37" s="14">
        <f t="shared" si="8"/>
        <v>0</v>
      </c>
      <c r="K37" s="14">
        <f t="shared" si="8"/>
        <v>50</v>
      </c>
      <c r="L37" s="14">
        <f t="shared" si="8"/>
        <v>100</v>
      </c>
      <c r="M37" s="14">
        <f t="shared" si="8"/>
        <v>350</v>
      </c>
      <c r="N37" s="14">
        <f t="shared" si="8"/>
        <v>399.99999999999994</v>
      </c>
      <c r="O37" s="14">
        <f t="shared" si="8"/>
        <v>500</v>
      </c>
      <c r="P37" s="14">
        <f t="shared" si="8"/>
        <v>500</v>
      </c>
      <c r="Q37" s="14">
        <f t="shared" si="8"/>
        <v>500</v>
      </c>
      <c r="R37" s="14">
        <f t="shared" si="8"/>
        <v>500</v>
      </c>
      <c r="U37" s="15">
        <f t="shared" si="9"/>
        <v>0</v>
      </c>
      <c r="X37" s="32">
        <f t="shared" si="10"/>
        <v>0</v>
      </c>
      <c r="Y37" s="32">
        <f t="shared" si="10"/>
        <v>0</v>
      </c>
      <c r="Z37" s="32">
        <f t="shared" si="10"/>
        <v>0</v>
      </c>
      <c r="AA37" s="32">
        <f t="shared" si="10"/>
        <v>0</v>
      </c>
      <c r="AB37" s="32">
        <f t="shared" si="10"/>
        <v>0</v>
      </c>
      <c r="AC37" s="32">
        <f t="shared" si="10"/>
        <v>0</v>
      </c>
      <c r="AD37" s="32">
        <f t="shared" si="10"/>
        <v>0.1</v>
      </c>
      <c r="AE37" s="32">
        <f t="shared" si="10"/>
        <v>0.2</v>
      </c>
      <c r="AF37" s="32">
        <f t="shared" si="10"/>
        <v>0.7</v>
      </c>
      <c r="AG37" s="32">
        <f t="shared" si="10"/>
        <v>0.79999999999999993</v>
      </c>
      <c r="AH37" s="32">
        <f t="shared" si="10"/>
        <v>1</v>
      </c>
      <c r="AI37" s="32">
        <f t="shared" si="10"/>
        <v>1</v>
      </c>
      <c r="AJ37" s="32">
        <f t="shared" si="10"/>
        <v>1</v>
      </c>
      <c r="AK37" s="32">
        <f t="shared" si="10"/>
        <v>1</v>
      </c>
    </row>
    <row r="38" spans="1:37">
      <c r="C38" s="1">
        <f t="shared" si="11"/>
        <v>500</v>
      </c>
      <c r="D38" s="16">
        <f t="shared" si="12"/>
        <v>43466</v>
      </c>
      <c r="E38" s="14">
        <f t="shared" si="8"/>
        <v>0</v>
      </c>
      <c r="F38" s="14">
        <f t="shared" si="8"/>
        <v>0</v>
      </c>
      <c r="G38" s="14">
        <f t="shared" si="8"/>
        <v>0</v>
      </c>
      <c r="H38" s="14">
        <f t="shared" si="8"/>
        <v>0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 t="shared" si="8"/>
        <v>50</v>
      </c>
      <c r="M38" s="14">
        <f t="shared" si="8"/>
        <v>100</v>
      </c>
      <c r="N38" s="14">
        <f t="shared" si="8"/>
        <v>350</v>
      </c>
      <c r="O38" s="14">
        <f t="shared" si="8"/>
        <v>399.99999999999994</v>
      </c>
      <c r="P38" s="14">
        <f t="shared" si="8"/>
        <v>500</v>
      </c>
      <c r="Q38" s="14">
        <f t="shared" si="8"/>
        <v>500</v>
      </c>
      <c r="R38" s="14">
        <f t="shared" si="8"/>
        <v>500</v>
      </c>
      <c r="U38" s="15">
        <f t="shared" si="9"/>
        <v>0</v>
      </c>
      <c r="X38" s="32">
        <f t="shared" si="10"/>
        <v>0</v>
      </c>
      <c r="Y38" s="32">
        <f t="shared" si="10"/>
        <v>0</v>
      </c>
      <c r="Z38" s="32">
        <f t="shared" si="10"/>
        <v>0</v>
      </c>
      <c r="AA38" s="32">
        <f t="shared" si="10"/>
        <v>0</v>
      </c>
      <c r="AB38" s="32">
        <f t="shared" si="10"/>
        <v>0</v>
      </c>
      <c r="AC38" s="32">
        <f t="shared" si="10"/>
        <v>0</v>
      </c>
      <c r="AD38" s="32">
        <f t="shared" si="10"/>
        <v>0</v>
      </c>
      <c r="AE38" s="32">
        <f t="shared" si="10"/>
        <v>0.1</v>
      </c>
      <c r="AF38" s="32">
        <f t="shared" si="10"/>
        <v>0.2</v>
      </c>
      <c r="AG38" s="32">
        <f t="shared" si="10"/>
        <v>0.7</v>
      </c>
      <c r="AH38" s="32">
        <f t="shared" si="10"/>
        <v>0.79999999999999993</v>
      </c>
      <c r="AI38" s="32">
        <f t="shared" si="10"/>
        <v>1</v>
      </c>
      <c r="AJ38" s="32">
        <f t="shared" si="10"/>
        <v>1</v>
      </c>
      <c r="AK38" s="32">
        <f t="shared" si="10"/>
        <v>1</v>
      </c>
    </row>
    <row r="39" spans="1:37">
      <c r="C39" s="1">
        <f t="shared" si="11"/>
        <v>500</v>
      </c>
      <c r="D39" s="16">
        <f t="shared" si="12"/>
        <v>43831</v>
      </c>
      <c r="E39" s="14">
        <f t="shared" si="8"/>
        <v>0</v>
      </c>
      <c r="F39" s="14">
        <f t="shared" si="8"/>
        <v>0</v>
      </c>
      <c r="G39" s="14">
        <f t="shared" si="8"/>
        <v>0</v>
      </c>
      <c r="H39" s="14">
        <f t="shared" si="8"/>
        <v>0</v>
      </c>
      <c r="I39" s="14">
        <f t="shared" si="8"/>
        <v>0</v>
      </c>
      <c r="J39" s="14">
        <f t="shared" si="8"/>
        <v>0</v>
      </c>
      <c r="K39" s="14">
        <f t="shared" si="8"/>
        <v>0</v>
      </c>
      <c r="L39" s="14">
        <f t="shared" si="8"/>
        <v>0</v>
      </c>
      <c r="M39" s="14">
        <f t="shared" si="8"/>
        <v>50</v>
      </c>
      <c r="N39" s="14">
        <f t="shared" si="8"/>
        <v>100</v>
      </c>
      <c r="O39" s="14">
        <f t="shared" si="8"/>
        <v>350</v>
      </c>
      <c r="P39" s="14">
        <f t="shared" si="8"/>
        <v>399.99999999999994</v>
      </c>
      <c r="Q39" s="14">
        <f t="shared" si="8"/>
        <v>500</v>
      </c>
      <c r="R39" s="14">
        <f t="shared" si="8"/>
        <v>500</v>
      </c>
      <c r="U39" s="15">
        <f t="shared" si="9"/>
        <v>0</v>
      </c>
      <c r="X39" s="32">
        <f t="shared" si="10"/>
        <v>0</v>
      </c>
      <c r="Y39" s="32">
        <f t="shared" si="10"/>
        <v>0</v>
      </c>
      <c r="Z39" s="32">
        <f t="shared" si="10"/>
        <v>0</v>
      </c>
      <c r="AA39" s="32">
        <f t="shared" si="10"/>
        <v>0</v>
      </c>
      <c r="AB39" s="32">
        <f t="shared" si="10"/>
        <v>0</v>
      </c>
      <c r="AC39" s="32">
        <f t="shared" si="10"/>
        <v>0</v>
      </c>
      <c r="AD39" s="32">
        <f t="shared" si="10"/>
        <v>0</v>
      </c>
      <c r="AE39" s="32">
        <f t="shared" si="10"/>
        <v>0</v>
      </c>
      <c r="AF39" s="32">
        <f t="shared" si="10"/>
        <v>0.1</v>
      </c>
      <c r="AG39" s="32">
        <f t="shared" si="10"/>
        <v>0.2</v>
      </c>
      <c r="AH39" s="32">
        <f t="shared" si="10"/>
        <v>0.7</v>
      </c>
      <c r="AI39" s="32">
        <f t="shared" si="10"/>
        <v>0.79999999999999993</v>
      </c>
      <c r="AJ39" s="32">
        <f t="shared" si="10"/>
        <v>1</v>
      </c>
      <c r="AK39" s="32">
        <f t="shared" si="10"/>
        <v>1</v>
      </c>
    </row>
    <row r="40" spans="1:37">
      <c r="C40" s="1">
        <f t="shared" si="11"/>
        <v>500</v>
      </c>
      <c r="D40" s="16">
        <f t="shared" si="12"/>
        <v>44197</v>
      </c>
      <c r="E40" s="14">
        <f t="shared" si="8"/>
        <v>0</v>
      </c>
      <c r="F40" s="14">
        <f t="shared" si="8"/>
        <v>0</v>
      </c>
      <c r="G40" s="14">
        <f t="shared" si="8"/>
        <v>0</v>
      </c>
      <c r="H40" s="14">
        <f t="shared" si="8"/>
        <v>0</v>
      </c>
      <c r="I40" s="14">
        <f t="shared" si="8"/>
        <v>0</v>
      </c>
      <c r="J40" s="14">
        <f t="shared" si="8"/>
        <v>0</v>
      </c>
      <c r="K40" s="14">
        <f t="shared" si="8"/>
        <v>0</v>
      </c>
      <c r="L40" s="14">
        <f t="shared" si="8"/>
        <v>0</v>
      </c>
      <c r="M40" s="14">
        <f t="shared" si="8"/>
        <v>0</v>
      </c>
      <c r="N40" s="14">
        <f t="shared" si="8"/>
        <v>50</v>
      </c>
      <c r="O40" s="14">
        <f t="shared" si="8"/>
        <v>100</v>
      </c>
      <c r="P40" s="14">
        <f t="shared" si="8"/>
        <v>350</v>
      </c>
      <c r="Q40" s="14">
        <f t="shared" si="8"/>
        <v>399.99999999999994</v>
      </c>
      <c r="R40" s="14">
        <f t="shared" si="8"/>
        <v>500</v>
      </c>
      <c r="U40" s="15">
        <f t="shared" si="9"/>
        <v>0</v>
      </c>
      <c r="X40" s="32">
        <f t="shared" si="10"/>
        <v>0</v>
      </c>
      <c r="Y40" s="32">
        <f t="shared" si="10"/>
        <v>0</v>
      </c>
      <c r="Z40" s="32">
        <f t="shared" si="10"/>
        <v>0</v>
      </c>
      <c r="AA40" s="32">
        <f t="shared" si="10"/>
        <v>0</v>
      </c>
      <c r="AB40" s="32">
        <f t="shared" si="10"/>
        <v>0</v>
      </c>
      <c r="AC40" s="32">
        <f t="shared" si="10"/>
        <v>0</v>
      </c>
      <c r="AD40" s="32">
        <f t="shared" si="10"/>
        <v>0</v>
      </c>
      <c r="AE40" s="32">
        <f t="shared" si="10"/>
        <v>0</v>
      </c>
      <c r="AF40" s="32">
        <f t="shared" si="10"/>
        <v>0</v>
      </c>
      <c r="AG40" s="32">
        <f t="shared" si="10"/>
        <v>0.1</v>
      </c>
      <c r="AH40" s="32">
        <f t="shared" si="10"/>
        <v>0.2</v>
      </c>
      <c r="AI40" s="32">
        <f t="shared" si="10"/>
        <v>0.7</v>
      </c>
      <c r="AJ40" s="32">
        <f t="shared" si="10"/>
        <v>0.79999999999999993</v>
      </c>
      <c r="AK40" s="32">
        <f t="shared" si="10"/>
        <v>1</v>
      </c>
    </row>
    <row r="42" spans="1:37" ht="13.8">
      <c r="A42" s="38"/>
      <c r="B42" s="3" t="s">
        <v>59</v>
      </c>
      <c r="C42" s="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</row>
    <row r="43" spans="1:37" ht="13.8" hidden="1" outlineLevel="1">
      <c r="A43" s="38"/>
      <c r="C43" s="1"/>
      <c r="D43" s="12" t="s">
        <v>22</v>
      </c>
      <c r="E43" s="11">
        <v>40909</v>
      </c>
      <c r="F43" s="11">
        <f>EDATE(E43,12)</f>
        <v>41275</v>
      </c>
      <c r="G43" s="11">
        <f t="shared" ref="G43" si="13">EDATE(F43,12)</f>
        <v>41640</v>
      </c>
      <c r="H43" s="11">
        <f t="shared" ref="H43" si="14">EDATE(G43,12)</f>
        <v>42005</v>
      </c>
      <c r="I43" s="11">
        <f t="shared" ref="I43" si="15">EDATE(H43,12)</f>
        <v>42370</v>
      </c>
      <c r="J43" s="11">
        <f t="shared" ref="J43" si="16">EDATE(I43,12)</f>
        <v>42736</v>
      </c>
      <c r="K43" s="11">
        <f t="shared" ref="K43" si="17">EDATE(J43,12)</f>
        <v>43101</v>
      </c>
      <c r="L43" s="11">
        <f t="shared" ref="L43" si="18">EDATE(K43,12)</f>
        <v>43466</v>
      </c>
      <c r="M43" s="11">
        <f t="shared" ref="M43" si="19">EDATE(L43,12)</f>
        <v>43831</v>
      </c>
      <c r="N43" s="11">
        <f t="shared" ref="N43" si="20">EDATE(M43,12)</f>
        <v>44197</v>
      </c>
      <c r="O43" s="11">
        <f t="shared" ref="O43" si="21">EDATE(N43,12)</f>
        <v>44562</v>
      </c>
      <c r="P43" s="11">
        <f t="shared" ref="P43" si="22">EDATE(O43,12)</f>
        <v>44927</v>
      </c>
      <c r="Q43" s="11">
        <f t="shared" ref="Q43" si="23">EDATE(P43,12)</f>
        <v>45292</v>
      </c>
      <c r="R43" s="11">
        <f t="shared" ref="R43" si="24">EDATE(Q43,12)</f>
        <v>45658</v>
      </c>
      <c r="S43" s="13"/>
      <c r="T43" s="13"/>
      <c r="U43" s="15" t="s">
        <v>24</v>
      </c>
    </row>
    <row r="44" spans="1:37" ht="13.8" hidden="1" outlineLevel="1">
      <c r="A44" s="38"/>
      <c r="C44" s="1">
        <f>C31</f>
        <v>500</v>
      </c>
      <c r="D44" s="16">
        <v>40909</v>
      </c>
      <c r="E44" s="14">
        <f>E56-E18</f>
        <v>475</v>
      </c>
      <c r="F44" s="14">
        <f t="shared" ref="F44:R44" si="25">F56-F18</f>
        <v>450</v>
      </c>
      <c r="G44" s="14">
        <f t="shared" si="25"/>
        <v>325</v>
      </c>
      <c r="H44" s="14">
        <f t="shared" si="25"/>
        <v>300</v>
      </c>
      <c r="I44" s="14">
        <f t="shared" si="25"/>
        <v>175.00000000000006</v>
      </c>
      <c r="J44" s="14">
        <f t="shared" si="25"/>
        <v>150</v>
      </c>
      <c r="K44" s="14">
        <f t="shared" si="25"/>
        <v>25</v>
      </c>
      <c r="L44" s="14">
        <f t="shared" si="25"/>
        <v>0</v>
      </c>
      <c r="M44" s="14">
        <f t="shared" si="25"/>
        <v>0</v>
      </c>
      <c r="N44" s="14">
        <f t="shared" si="25"/>
        <v>0</v>
      </c>
      <c r="O44" s="14">
        <f t="shared" si="25"/>
        <v>0</v>
      </c>
      <c r="P44" s="14">
        <f t="shared" si="25"/>
        <v>0</v>
      </c>
      <c r="Q44" s="14">
        <f t="shared" si="25"/>
        <v>0</v>
      </c>
      <c r="R44" s="14">
        <f t="shared" si="25"/>
        <v>0</v>
      </c>
      <c r="S44" s="13"/>
      <c r="T44" s="13"/>
      <c r="U44" s="15">
        <f t="shared" ref="U44:U53" si="26">IF(AND(D44&gt;=$F$12,D44&lt;=$F$13),1,0)</f>
        <v>0</v>
      </c>
    </row>
    <row r="45" spans="1:37" ht="13.8" hidden="1" outlineLevel="1">
      <c r="A45" s="38"/>
      <c r="C45" s="1">
        <f t="shared" ref="C45:C53" si="27">C32</f>
        <v>500</v>
      </c>
      <c r="D45" s="16">
        <f t="shared" ref="D45:D53" si="28">EDATE(D44,12)</f>
        <v>41275</v>
      </c>
      <c r="E45" s="14">
        <f>E57-E19</f>
        <v>0</v>
      </c>
      <c r="F45" s="14">
        <f t="shared" ref="F45:R45" si="29">F57-F19</f>
        <v>475</v>
      </c>
      <c r="G45" s="14">
        <f t="shared" si="29"/>
        <v>450</v>
      </c>
      <c r="H45" s="14">
        <f t="shared" si="29"/>
        <v>325</v>
      </c>
      <c r="I45" s="14">
        <f t="shared" si="29"/>
        <v>300</v>
      </c>
      <c r="J45" s="14">
        <f t="shared" si="29"/>
        <v>175.00000000000006</v>
      </c>
      <c r="K45" s="14">
        <f t="shared" si="29"/>
        <v>150</v>
      </c>
      <c r="L45" s="14">
        <f t="shared" si="29"/>
        <v>25</v>
      </c>
      <c r="M45" s="14">
        <f t="shared" si="29"/>
        <v>0</v>
      </c>
      <c r="N45" s="14">
        <f t="shared" si="29"/>
        <v>0</v>
      </c>
      <c r="O45" s="14">
        <f t="shared" si="29"/>
        <v>0</v>
      </c>
      <c r="P45" s="14">
        <f t="shared" si="29"/>
        <v>0</v>
      </c>
      <c r="Q45" s="14">
        <f t="shared" si="29"/>
        <v>0</v>
      </c>
      <c r="R45" s="14">
        <f t="shared" si="29"/>
        <v>0</v>
      </c>
      <c r="U45" s="15">
        <f t="shared" si="26"/>
        <v>1</v>
      </c>
    </row>
    <row r="46" spans="1:37" ht="13.8" hidden="1" outlineLevel="1">
      <c r="A46" s="38"/>
      <c r="C46" s="1">
        <f t="shared" si="27"/>
        <v>500</v>
      </c>
      <c r="D46" s="16">
        <f t="shared" si="28"/>
        <v>41640</v>
      </c>
      <c r="E46" s="14">
        <f t="shared" ref="E46:R49" si="30">E58-E20</f>
        <v>0</v>
      </c>
      <c r="F46" s="14">
        <f t="shared" si="30"/>
        <v>0</v>
      </c>
      <c r="G46" s="14">
        <f t="shared" si="30"/>
        <v>475</v>
      </c>
      <c r="H46" s="14">
        <f t="shared" si="30"/>
        <v>450</v>
      </c>
      <c r="I46" s="14">
        <f t="shared" si="30"/>
        <v>325</v>
      </c>
      <c r="J46" s="14">
        <f t="shared" si="30"/>
        <v>300</v>
      </c>
      <c r="K46" s="14">
        <f t="shared" si="30"/>
        <v>175.00000000000006</v>
      </c>
      <c r="L46" s="14">
        <f t="shared" si="30"/>
        <v>150</v>
      </c>
      <c r="M46" s="14">
        <f t="shared" si="30"/>
        <v>25</v>
      </c>
      <c r="N46" s="14">
        <f t="shared" si="30"/>
        <v>0</v>
      </c>
      <c r="O46" s="14">
        <f t="shared" si="30"/>
        <v>0</v>
      </c>
      <c r="P46" s="14">
        <f t="shared" si="30"/>
        <v>0</v>
      </c>
      <c r="Q46" s="14">
        <f t="shared" si="30"/>
        <v>0</v>
      </c>
      <c r="R46" s="14">
        <f t="shared" si="30"/>
        <v>0</v>
      </c>
      <c r="U46" s="15">
        <f t="shared" si="26"/>
        <v>1</v>
      </c>
    </row>
    <row r="47" spans="1:37" ht="13.8" hidden="1" outlineLevel="1">
      <c r="A47" s="38"/>
      <c r="C47" s="1">
        <f t="shared" si="27"/>
        <v>500</v>
      </c>
      <c r="D47" s="16">
        <f t="shared" si="28"/>
        <v>42005</v>
      </c>
      <c r="E47" s="14">
        <f t="shared" si="30"/>
        <v>0</v>
      </c>
      <c r="F47" s="14">
        <f t="shared" si="30"/>
        <v>0</v>
      </c>
      <c r="G47" s="14">
        <f t="shared" si="30"/>
        <v>0</v>
      </c>
      <c r="H47" s="14">
        <f t="shared" si="30"/>
        <v>475</v>
      </c>
      <c r="I47" s="14">
        <f t="shared" si="30"/>
        <v>450</v>
      </c>
      <c r="J47" s="14">
        <f t="shared" si="30"/>
        <v>325</v>
      </c>
      <c r="K47" s="14">
        <f t="shared" si="30"/>
        <v>300</v>
      </c>
      <c r="L47" s="14">
        <f t="shared" si="30"/>
        <v>175.00000000000006</v>
      </c>
      <c r="M47" s="14">
        <f t="shared" si="30"/>
        <v>150</v>
      </c>
      <c r="N47" s="14">
        <f t="shared" si="30"/>
        <v>25</v>
      </c>
      <c r="O47" s="14">
        <f t="shared" si="30"/>
        <v>0</v>
      </c>
      <c r="P47" s="14">
        <f t="shared" si="30"/>
        <v>0</v>
      </c>
      <c r="Q47" s="14">
        <f t="shared" si="30"/>
        <v>0</v>
      </c>
      <c r="R47" s="14">
        <f t="shared" si="30"/>
        <v>0</v>
      </c>
      <c r="U47" s="15">
        <f t="shared" si="26"/>
        <v>1</v>
      </c>
    </row>
    <row r="48" spans="1:37" ht="13.8" hidden="1" outlineLevel="1">
      <c r="A48" s="38"/>
      <c r="C48" s="1">
        <f t="shared" si="27"/>
        <v>500</v>
      </c>
      <c r="D48" s="16">
        <f t="shared" si="28"/>
        <v>42370</v>
      </c>
      <c r="E48" s="14">
        <f t="shared" si="30"/>
        <v>0</v>
      </c>
      <c r="F48" s="14">
        <f t="shared" si="30"/>
        <v>0</v>
      </c>
      <c r="G48" s="14">
        <f t="shared" si="30"/>
        <v>0</v>
      </c>
      <c r="H48" s="14">
        <f t="shared" si="30"/>
        <v>0</v>
      </c>
      <c r="I48" s="14">
        <f t="shared" si="30"/>
        <v>475</v>
      </c>
      <c r="J48" s="14">
        <f t="shared" si="30"/>
        <v>450</v>
      </c>
      <c r="K48" s="14">
        <f t="shared" si="30"/>
        <v>325</v>
      </c>
      <c r="L48" s="14">
        <f t="shared" si="30"/>
        <v>300</v>
      </c>
      <c r="M48" s="14">
        <f t="shared" si="30"/>
        <v>175.00000000000006</v>
      </c>
      <c r="N48" s="14">
        <f t="shared" si="30"/>
        <v>150</v>
      </c>
      <c r="O48" s="14">
        <f t="shared" si="30"/>
        <v>25</v>
      </c>
      <c r="P48" s="14">
        <f t="shared" si="30"/>
        <v>0</v>
      </c>
      <c r="Q48" s="14">
        <f t="shared" si="30"/>
        <v>0</v>
      </c>
      <c r="R48" s="14">
        <f t="shared" si="30"/>
        <v>0</v>
      </c>
      <c r="U48" s="15">
        <f t="shared" si="26"/>
        <v>1</v>
      </c>
    </row>
    <row r="49" spans="1:37" ht="13.8" hidden="1" outlineLevel="1">
      <c r="A49" s="38"/>
      <c r="C49" s="1">
        <f t="shared" si="27"/>
        <v>500</v>
      </c>
      <c r="D49" s="16">
        <f t="shared" si="28"/>
        <v>42736</v>
      </c>
      <c r="E49" s="14">
        <f t="shared" si="30"/>
        <v>0</v>
      </c>
      <c r="F49" s="14">
        <f t="shared" si="30"/>
        <v>0</v>
      </c>
      <c r="G49" s="14">
        <f t="shared" si="30"/>
        <v>0</v>
      </c>
      <c r="H49" s="14">
        <f t="shared" si="30"/>
        <v>0</v>
      </c>
      <c r="I49" s="14">
        <f t="shared" si="30"/>
        <v>0</v>
      </c>
      <c r="J49" s="14">
        <f t="shared" si="30"/>
        <v>475</v>
      </c>
      <c r="K49" s="14">
        <f t="shared" si="30"/>
        <v>450</v>
      </c>
      <c r="L49" s="14">
        <f t="shared" si="30"/>
        <v>325</v>
      </c>
      <c r="M49" s="14">
        <f t="shared" si="30"/>
        <v>300</v>
      </c>
      <c r="N49" s="14">
        <f t="shared" si="30"/>
        <v>175.00000000000006</v>
      </c>
      <c r="O49" s="14">
        <f t="shared" si="30"/>
        <v>150</v>
      </c>
      <c r="P49" s="14">
        <f t="shared" si="30"/>
        <v>25</v>
      </c>
      <c r="Q49" s="14">
        <f t="shared" si="30"/>
        <v>0</v>
      </c>
      <c r="R49" s="14">
        <f t="shared" si="30"/>
        <v>0</v>
      </c>
      <c r="S49" s="14"/>
      <c r="U49" s="15">
        <f t="shared" si="26"/>
        <v>1</v>
      </c>
    </row>
    <row r="50" spans="1:37" ht="13.8" hidden="1" outlineLevel="1">
      <c r="A50" s="38"/>
      <c r="C50" s="1">
        <f t="shared" si="27"/>
        <v>500</v>
      </c>
      <c r="D50" s="16">
        <f t="shared" si="28"/>
        <v>43101</v>
      </c>
      <c r="E50" s="14">
        <f>E62-E24</f>
        <v>0</v>
      </c>
      <c r="F50" s="14">
        <f t="shared" ref="F50:R50" si="31">F62-F24</f>
        <v>0</v>
      </c>
      <c r="G50" s="14">
        <f t="shared" si="31"/>
        <v>0</v>
      </c>
      <c r="H50" s="14">
        <f t="shared" si="31"/>
        <v>0</v>
      </c>
      <c r="I50" s="14">
        <f t="shared" si="31"/>
        <v>0</v>
      </c>
      <c r="J50" s="14">
        <f t="shared" si="31"/>
        <v>0</v>
      </c>
      <c r="K50" s="14">
        <f t="shared" si="31"/>
        <v>475</v>
      </c>
      <c r="L50" s="14">
        <f t="shared" si="31"/>
        <v>450</v>
      </c>
      <c r="M50" s="14">
        <f t="shared" si="31"/>
        <v>325</v>
      </c>
      <c r="N50" s="14">
        <f t="shared" si="31"/>
        <v>300</v>
      </c>
      <c r="O50" s="14">
        <f t="shared" si="31"/>
        <v>175.00000000000006</v>
      </c>
      <c r="P50" s="14">
        <f t="shared" si="31"/>
        <v>150</v>
      </c>
      <c r="Q50" s="14">
        <f t="shared" si="31"/>
        <v>25</v>
      </c>
      <c r="R50" s="14">
        <f t="shared" si="31"/>
        <v>0</v>
      </c>
      <c r="U50" s="15">
        <f t="shared" si="26"/>
        <v>0</v>
      </c>
    </row>
    <row r="51" spans="1:37" ht="13.8" hidden="1" outlineLevel="1">
      <c r="A51" s="38"/>
      <c r="C51" s="1">
        <f t="shared" si="27"/>
        <v>500</v>
      </c>
      <c r="D51" s="16">
        <f t="shared" si="28"/>
        <v>43466</v>
      </c>
      <c r="E51" s="14">
        <f t="shared" ref="E51:R53" si="32">E63-E25</f>
        <v>0</v>
      </c>
      <c r="F51" s="14">
        <f t="shared" si="32"/>
        <v>0</v>
      </c>
      <c r="G51" s="14">
        <f t="shared" si="32"/>
        <v>0</v>
      </c>
      <c r="H51" s="14">
        <f t="shared" si="32"/>
        <v>0</v>
      </c>
      <c r="I51" s="14">
        <f t="shared" si="32"/>
        <v>0</v>
      </c>
      <c r="J51" s="14">
        <f t="shared" si="32"/>
        <v>0</v>
      </c>
      <c r="K51" s="14">
        <f t="shared" si="32"/>
        <v>0</v>
      </c>
      <c r="L51" s="14">
        <f t="shared" si="32"/>
        <v>475</v>
      </c>
      <c r="M51" s="14">
        <f t="shared" si="32"/>
        <v>450</v>
      </c>
      <c r="N51" s="14">
        <f t="shared" si="32"/>
        <v>325</v>
      </c>
      <c r="O51" s="14">
        <f t="shared" si="32"/>
        <v>300</v>
      </c>
      <c r="P51" s="14">
        <f t="shared" si="32"/>
        <v>175.00000000000006</v>
      </c>
      <c r="Q51" s="14">
        <f t="shared" si="32"/>
        <v>150</v>
      </c>
      <c r="R51" s="14">
        <f t="shared" si="32"/>
        <v>25</v>
      </c>
      <c r="U51" s="15">
        <f t="shared" si="26"/>
        <v>0</v>
      </c>
    </row>
    <row r="52" spans="1:37" ht="13.8" hidden="1" outlineLevel="1">
      <c r="A52" s="38"/>
      <c r="C52" s="1">
        <f t="shared" si="27"/>
        <v>500</v>
      </c>
      <c r="D52" s="16">
        <f t="shared" si="28"/>
        <v>43831</v>
      </c>
      <c r="E52" s="14">
        <f t="shared" si="32"/>
        <v>0</v>
      </c>
      <c r="F52" s="14">
        <f t="shared" si="32"/>
        <v>0</v>
      </c>
      <c r="G52" s="14">
        <f t="shared" si="32"/>
        <v>0</v>
      </c>
      <c r="H52" s="14">
        <f t="shared" si="32"/>
        <v>0</v>
      </c>
      <c r="I52" s="14">
        <f t="shared" si="32"/>
        <v>0</v>
      </c>
      <c r="J52" s="14">
        <f t="shared" si="32"/>
        <v>0</v>
      </c>
      <c r="K52" s="14">
        <f t="shared" si="32"/>
        <v>0</v>
      </c>
      <c r="L52" s="14">
        <f t="shared" si="32"/>
        <v>0</v>
      </c>
      <c r="M52" s="14">
        <f t="shared" si="32"/>
        <v>475</v>
      </c>
      <c r="N52" s="14">
        <f t="shared" si="32"/>
        <v>450</v>
      </c>
      <c r="O52" s="14">
        <f t="shared" si="32"/>
        <v>325</v>
      </c>
      <c r="P52" s="14">
        <f t="shared" si="32"/>
        <v>300</v>
      </c>
      <c r="Q52" s="14">
        <f t="shared" si="32"/>
        <v>175.00000000000006</v>
      </c>
      <c r="R52" s="14">
        <f t="shared" si="32"/>
        <v>150</v>
      </c>
      <c r="U52" s="15">
        <f t="shared" si="26"/>
        <v>0</v>
      </c>
    </row>
    <row r="53" spans="1:37" hidden="1" outlineLevel="1">
      <c r="C53" s="1">
        <f t="shared" si="27"/>
        <v>500</v>
      </c>
      <c r="D53" s="16">
        <f t="shared" si="28"/>
        <v>44197</v>
      </c>
      <c r="E53" s="14">
        <f t="shared" si="32"/>
        <v>0</v>
      </c>
      <c r="F53" s="14">
        <f t="shared" si="32"/>
        <v>0</v>
      </c>
      <c r="G53" s="14">
        <f t="shared" si="32"/>
        <v>0</v>
      </c>
      <c r="H53" s="14">
        <f t="shared" si="32"/>
        <v>0</v>
      </c>
      <c r="I53" s="14">
        <f t="shared" si="32"/>
        <v>0</v>
      </c>
      <c r="J53" s="14">
        <f t="shared" si="32"/>
        <v>0</v>
      </c>
      <c r="K53" s="14">
        <f t="shared" si="32"/>
        <v>0</v>
      </c>
      <c r="L53" s="14">
        <f t="shared" si="32"/>
        <v>0</v>
      </c>
      <c r="M53" s="14">
        <f t="shared" si="32"/>
        <v>0</v>
      </c>
      <c r="N53" s="14">
        <f t="shared" si="32"/>
        <v>475</v>
      </c>
      <c r="O53" s="14">
        <f t="shared" si="32"/>
        <v>450</v>
      </c>
      <c r="P53" s="14">
        <f t="shared" si="32"/>
        <v>325</v>
      </c>
      <c r="Q53" s="14">
        <f t="shared" si="32"/>
        <v>300</v>
      </c>
      <c r="R53" s="14">
        <f t="shared" si="32"/>
        <v>175.00000000000006</v>
      </c>
      <c r="U53" s="15">
        <f t="shared" si="26"/>
        <v>0</v>
      </c>
    </row>
    <row r="54" spans="1:37" s="13" customFormat="1" collapsed="1">
      <c r="A54"/>
      <c r="B54" s="3" t="s">
        <v>32</v>
      </c>
      <c r="C54" s="3"/>
      <c r="D54" s="1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7" s="13" customFormat="1" hidden="1" outlineLevel="1">
      <c r="A55"/>
      <c r="B55"/>
      <c r="C55" s="1"/>
      <c r="D55" s="12" t="s">
        <v>22</v>
      </c>
      <c r="E55" s="11">
        <v>40909</v>
      </c>
      <c r="F55" s="11">
        <f>EDATE(E55,12)</f>
        <v>41275</v>
      </c>
      <c r="G55" s="11">
        <f t="shared" ref="G55:R55" si="33">EDATE(F55,12)</f>
        <v>41640</v>
      </c>
      <c r="H55" s="11">
        <f t="shared" si="33"/>
        <v>42005</v>
      </c>
      <c r="I55" s="11">
        <f t="shared" si="33"/>
        <v>42370</v>
      </c>
      <c r="J55" s="11">
        <f t="shared" si="33"/>
        <v>42736</v>
      </c>
      <c r="K55" s="11">
        <f t="shared" si="33"/>
        <v>43101</v>
      </c>
      <c r="L55" s="11">
        <f t="shared" si="33"/>
        <v>43466</v>
      </c>
      <c r="M55" s="11">
        <f t="shared" si="33"/>
        <v>43831</v>
      </c>
      <c r="N55" s="11">
        <f t="shared" si="33"/>
        <v>44197</v>
      </c>
      <c r="O55" s="11">
        <f t="shared" si="33"/>
        <v>44562</v>
      </c>
      <c r="P55" s="11">
        <f t="shared" si="33"/>
        <v>44927</v>
      </c>
      <c r="Q55" s="11">
        <f t="shared" si="33"/>
        <v>45292</v>
      </c>
      <c r="R55" s="11">
        <f t="shared" si="33"/>
        <v>45658</v>
      </c>
      <c r="U55" s="15" t="s">
        <v>24</v>
      </c>
      <c r="X55" s="13" t="s">
        <v>48</v>
      </c>
    </row>
    <row r="56" spans="1:37" s="13" customFormat="1" hidden="1" outlineLevel="1">
      <c r="A56"/>
      <c r="B56"/>
      <c r="C56" s="1">
        <f>C31</f>
        <v>500</v>
      </c>
      <c r="D56" s="16">
        <v>40909</v>
      </c>
      <c r="E56" s="14">
        <f t="shared" ref="E56:R65" si="34">$C56*X56</f>
        <v>500</v>
      </c>
      <c r="F56" s="14">
        <f t="shared" si="34"/>
        <v>500</v>
      </c>
      <c r="G56" s="14">
        <f t="shared" si="34"/>
        <v>500</v>
      </c>
      <c r="H56" s="14">
        <f t="shared" si="34"/>
        <v>500</v>
      </c>
      <c r="I56" s="14">
        <f t="shared" si="34"/>
        <v>500</v>
      </c>
      <c r="J56" s="14">
        <f t="shared" si="34"/>
        <v>500</v>
      </c>
      <c r="K56" s="14">
        <f t="shared" si="34"/>
        <v>500</v>
      </c>
      <c r="L56" s="14">
        <f t="shared" si="34"/>
        <v>500</v>
      </c>
      <c r="M56" s="14">
        <f t="shared" si="34"/>
        <v>500</v>
      </c>
      <c r="N56" s="14">
        <f t="shared" si="34"/>
        <v>500</v>
      </c>
      <c r="O56" s="14">
        <f t="shared" si="34"/>
        <v>500</v>
      </c>
      <c r="P56" s="14">
        <f t="shared" si="34"/>
        <v>500</v>
      </c>
      <c r="Q56" s="14">
        <f t="shared" si="34"/>
        <v>500</v>
      </c>
      <c r="R56" s="14">
        <f t="shared" si="34"/>
        <v>500</v>
      </c>
      <c r="U56" s="15">
        <f>IF(AND(D56&gt;=$F$12,D56&lt;=$F$13),1,0)</f>
        <v>0</v>
      </c>
      <c r="X56" s="30">
        <v>1</v>
      </c>
      <c r="Y56" s="30">
        <v>1</v>
      </c>
      <c r="Z56" s="30">
        <v>1</v>
      </c>
      <c r="AA56" s="30">
        <v>1</v>
      </c>
      <c r="AB56" s="30">
        <v>1</v>
      </c>
      <c r="AC56" s="30">
        <v>1</v>
      </c>
      <c r="AD56" s="30">
        <v>1</v>
      </c>
      <c r="AE56" s="30">
        <v>1</v>
      </c>
      <c r="AF56" s="30">
        <v>1</v>
      </c>
      <c r="AG56" s="30">
        <v>1</v>
      </c>
      <c r="AH56" s="30">
        <v>1</v>
      </c>
      <c r="AI56" s="30">
        <v>1</v>
      </c>
      <c r="AJ56" s="30">
        <v>1</v>
      </c>
      <c r="AK56" s="30">
        <v>1</v>
      </c>
    </row>
    <row r="57" spans="1:37" hidden="1" outlineLevel="1">
      <c r="C57" s="1">
        <f t="shared" ref="C57:C65" si="35">C32</f>
        <v>500</v>
      </c>
      <c r="D57" s="16">
        <f t="shared" ref="D57:D65" si="36">EDATE(D56,12)</f>
        <v>41275</v>
      </c>
      <c r="E57" s="14">
        <f t="shared" si="34"/>
        <v>0</v>
      </c>
      <c r="F57" s="14">
        <f t="shared" si="34"/>
        <v>500</v>
      </c>
      <c r="G57" s="14">
        <f t="shared" si="34"/>
        <v>500</v>
      </c>
      <c r="H57" s="14">
        <f t="shared" si="34"/>
        <v>500</v>
      </c>
      <c r="I57" s="14">
        <f t="shared" si="34"/>
        <v>500</v>
      </c>
      <c r="J57" s="14">
        <f t="shared" si="34"/>
        <v>500</v>
      </c>
      <c r="K57" s="14">
        <f t="shared" si="34"/>
        <v>500</v>
      </c>
      <c r="L57" s="14">
        <f t="shared" si="34"/>
        <v>500</v>
      </c>
      <c r="M57" s="14">
        <f t="shared" si="34"/>
        <v>500</v>
      </c>
      <c r="N57" s="14">
        <f t="shared" si="34"/>
        <v>500</v>
      </c>
      <c r="O57" s="14">
        <f t="shared" si="34"/>
        <v>500</v>
      </c>
      <c r="P57" s="14">
        <f t="shared" si="34"/>
        <v>500</v>
      </c>
      <c r="Q57" s="14">
        <f t="shared" si="34"/>
        <v>500</v>
      </c>
      <c r="R57" s="14">
        <f t="shared" si="34"/>
        <v>500</v>
      </c>
      <c r="U57" s="15">
        <f t="shared" ref="U57:U65" si="37">IF(AND(D57&gt;=$F$12,D57&lt;=$F$13),1,0)</f>
        <v>1</v>
      </c>
      <c r="X57" s="31">
        <f t="shared" ref="X57:X65" si="38">W55</f>
        <v>0</v>
      </c>
      <c r="Y57" s="31">
        <f t="shared" ref="Y57:AK65" si="39">X56</f>
        <v>1</v>
      </c>
      <c r="Z57" s="31">
        <f t="shared" si="39"/>
        <v>1</v>
      </c>
      <c r="AA57" s="31">
        <f t="shared" si="39"/>
        <v>1</v>
      </c>
      <c r="AB57" s="31">
        <f t="shared" si="39"/>
        <v>1</v>
      </c>
      <c r="AC57" s="31">
        <f t="shared" si="39"/>
        <v>1</v>
      </c>
      <c r="AD57" s="31">
        <f t="shared" si="39"/>
        <v>1</v>
      </c>
      <c r="AE57" s="31">
        <f t="shared" si="39"/>
        <v>1</v>
      </c>
      <c r="AF57" s="31">
        <f t="shared" si="39"/>
        <v>1</v>
      </c>
      <c r="AG57" s="31">
        <f t="shared" si="39"/>
        <v>1</v>
      </c>
      <c r="AH57" s="31">
        <f t="shared" si="39"/>
        <v>1</v>
      </c>
      <c r="AI57" s="31">
        <f t="shared" si="39"/>
        <v>1</v>
      </c>
      <c r="AJ57" s="31">
        <f t="shared" si="39"/>
        <v>1</v>
      </c>
      <c r="AK57" s="31">
        <f t="shared" si="39"/>
        <v>1</v>
      </c>
    </row>
    <row r="58" spans="1:37" hidden="1" outlineLevel="1">
      <c r="C58" s="1">
        <f t="shared" si="35"/>
        <v>500</v>
      </c>
      <c r="D58" s="16">
        <f t="shared" si="36"/>
        <v>41640</v>
      </c>
      <c r="E58" s="14">
        <f t="shared" si="34"/>
        <v>0</v>
      </c>
      <c r="F58" s="14">
        <f t="shared" si="34"/>
        <v>0</v>
      </c>
      <c r="G58" s="14">
        <f t="shared" si="34"/>
        <v>500</v>
      </c>
      <c r="H58" s="14">
        <f t="shared" si="34"/>
        <v>500</v>
      </c>
      <c r="I58" s="14">
        <f t="shared" si="34"/>
        <v>500</v>
      </c>
      <c r="J58" s="14">
        <f t="shared" si="34"/>
        <v>500</v>
      </c>
      <c r="K58" s="14">
        <f t="shared" si="34"/>
        <v>500</v>
      </c>
      <c r="L58" s="14">
        <f t="shared" si="34"/>
        <v>500</v>
      </c>
      <c r="M58" s="14">
        <f t="shared" si="34"/>
        <v>500</v>
      </c>
      <c r="N58" s="14">
        <f t="shared" si="34"/>
        <v>500</v>
      </c>
      <c r="O58" s="14">
        <f t="shared" si="34"/>
        <v>500</v>
      </c>
      <c r="P58" s="14">
        <f t="shared" si="34"/>
        <v>500</v>
      </c>
      <c r="Q58" s="14">
        <f t="shared" si="34"/>
        <v>500</v>
      </c>
      <c r="R58" s="14">
        <f t="shared" si="34"/>
        <v>500</v>
      </c>
      <c r="U58" s="15">
        <f t="shared" si="37"/>
        <v>1</v>
      </c>
      <c r="X58" s="31">
        <f t="shared" si="38"/>
        <v>0</v>
      </c>
      <c r="Y58" s="31">
        <f t="shared" si="39"/>
        <v>0</v>
      </c>
      <c r="Z58" s="31">
        <f t="shared" si="39"/>
        <v>1</v>
      </c>
      <c r="AA58" s="31">
        <f t="shared" si="39"/>
        <v>1</v>
      </c>
      <c r="AB58" s="31">
        <f t="shared" si="39"/>
        <v>1</v>
      </c>
      <c r="AC58" s="31">
        <f t="shared" si="39"/>
        <v>1</v>
      </c>
      <c r="AD58" s="31">
        <f t="shared" si="39"/>
        <v>1</v>
      </c>
      <c r="AE58" s="31">
        <f t="shared" si="39"/>
        <v>1</v>
      </c>
      <c r="AF58" s="31">
        <f t="shared" si="39"/>
        <v>1</v>
      </c>
      <c r="AG58" s="31">
        <f t="shared" si="39"/>
        <v>1</v>
      </c>
      <c r="AH58" s="31">
        <f t="shared" si="39"/>
        <v>1</v>
      </c>
      <c r="AI58" s="31">
        <f t="shared" si="39"/>
        <v>1</v>
      </c>
      <c r="AJ58" s="31">
        <f t="shared" si="39"/>
        <v>1</v>
      </c>
      <c r="AK58" s="31">
        <f t="shared" si="39"/>
        <v>1</v>
      </c>
    </row>
    <row r="59" spans="1:37" hidden="1" outlineLevel="1">
      <c r="C59" s="1">
        <f t="shared" si="35"/>
        <v>500</v>
      </c>
      <c r="D59" s="16">
        <f t="shared" si="36"/>
        <v>42005</v>
      </c>
      <c r="E59" s="14">
        <f t="shared" si="34"/>
        <v>0</v>
      </c>
      <c r="F59" s="14">
        <f t="shared" si="34"/>
        <v>0</v>
      </c>
      <c r="G59" s="14">
        <f t="shared" si="34"/>
        <v>0</v>
      </c>
      <c r="H59" s="14">
        <f t="shared" si="34"/>
        <v>500</v>
      </c>
      <c r="I59" s="14">
        <f t="shared" si="34"/>
        <v>500</v>
      </c>
      <c r="J59" s="14">
        <f t="shared" si="34"/>
        <v>500</v>
      </c>
      <c r="K59" s="14">
        <f t="shared" si="34"/>
        <v>500</v>
      </c>
      <c r="L59" s="14">
        <f t="shared" si="34"/>
        <v>500</v>
      </c>
      <c r="M59" s="14">
        <f t="shared" si="34"/>
        <v>500</v>
      </c>
      <c r="N59" s="14">
        <f t="shared" si="34"/>
        <v>500</v>
      </c>
      <c r="O59" s="14">
        <f t="shared" si="34"/>
        <v>500</v>
      </c>
      <c r="P59" s="14">
        <f t="shared" si="34"/>
        <v>500</v>
      </c>
      <c r="Q59" s="14">
        <f t="shared" si="34"/>
        <v>500</v>
      </c>
      <c r="R59" s="14">
        <f t="shared" si="34"/>
        <v>500</v>
      </c>
      <c r="U59" s="15">
        <f t="shared" si="37"/>
        <v>1</v>
      </c>
      <c r="X59" s="31">
        <f t="shared" si="38"/>
        <v>0</v>
      </c>
      <c r="Y59" s="31">
        <f t="shared" si="39"/>
        <v>0</v>
      </c>
      <c r="Z59" s="31">
        <f t="shared" si="39"/>
        <v>0</v>
      </c>
      <c r="AA59" s="31">
        <f t="shared" si="39"/>
        <v>1</v>
      </c>
      <c r="AB59" s="31">
        <f t="shared" si="39"/>
        <v>1</v>
      </c>
      <c r="AC59" s="31">
        <f t="shared" si="39"/>
        <v>1</v>
      </c>
      <c r="AD59" s="31">
        <f t="shared" si="39"/>
        <v>1</v>
      </c>
      <c r="AE59" s="31">
        <f t="shared" si="39"/>
        <v>1</v>
      </c>
      <c r="AF59" s="31">
        <f t="shared" si="39"/>
        <v>1</v>
      </c>
      <c r="AG59" s="31">
        <f t="shared" si="39"/>
        <v>1</v>
      </c>
      <c r="AH59" s="31">
        <f t="shared" si="39"/>
        <v>1</v>
      </c>
      <c r="AI59" s="31">
        <f t="shared" si="39"/>
        <v>1</v>
      </c>
      <c r="AJ59" s="31">
        <f t="shared" si="39"/>
        <v>1</v>
      </c>
      <c r="AK59" s="31">
        <f t="shared" si="39"/>
        <v>1</v>
      </c>
    </row>
    <row r="60" spans="1:37" hidden="1" outlineLevel="1">
      <c r="C60" s="1">
        <f t="shared" si="35"/>
        <v>500</v>
      </c>
      <c r="D60" s="16">
        <f t="shared" si="36"/>
        <v>42370</v>
      </c>
      <c r="E60" s="14">
        <f t="shared" si="34"/>
        <v>0</v>
      </c>
      <c r="F60" s="14">
        <f t="shared" si="34"/>
        <v>0</v>
      </c>
      <c r="G60" s="14">
        <f t="shared" si="34"/>
        <v>0</v>
      </c>
      <c r="H60" s="14">
        <f t="shared" si="34"/>
        <v>0</v>
      </c>
      <c r="I60" s="14">
        <f t="shared" si="34"/>
        <v>500</v>
      </c>
      <c r="J60" s="14">
        <f t="shared" si="34"/>
        <v>500</v>
      </c>
      <c r="K60" s="14">
        <f t="shared" si="34"/>
        <v>500</v>
      </c>
      <c r="L60" s="14">
        <f t="shared" si="34"/>
        <v>500</v>
      </c>
      <c r="M60" s="14">
        <f t="shared" si="34"/>
        <v>500</v>
      </c>
      <c r="N60" s="14">
        <f t="shared" si="34"/>
        <v>500</v>
      </c>
      <c r="O60" s="14">
        <f t="shared" si="34"/>
        <v>500</v>
      </c>
      <c r="P60" s="14">
        <f t="shared" si="34"/>
        <v>500</v>
      </c>
      <c r="Q60" s="14">
        <f t="shared" si="34"/>
        <v>500</v>
      </c>
      <c r="R60" s="14">
        <f t="shared" si="34"/>
        <v>500</v>
      </c>
      <c r="U60" s="15">
        <f t="shared" si="37"/>
        <v>1</v>
      </c>
      <c r="X60" s="31">
        <f t="shared" si="38"/>
        <v>0</v>
      </c>
      <c r="Y60" s="31">
        <f t="shared" si="39"/>
        <v>0</v>
      </c>
      <c r="Z60" s="31">
        <f t="shared" si="39"/>
        <v>0</v>
      </c>
      <c r="AA60" s="31">
        <f t="shared" si="39"/>
        <v>0</v>
      </c>
      <c r="AB60" s="31">
        <f t="shared" si="39"/>
        <v>1</v>
      </c>
      <c r="AC60" s="31">
        <f t="shared" si="39"/>
        <v>1</v>
      </c>
      <c r="AD60" s="31">
        <f t="shared" si="39"/>
        <v>1</v>
      </c>
      <c r="AE60" s="31">
        <f t="shared" si="39"/>
        <v>1</v>
      </c>
      <c r="AF60" s="31">
        <f t="shared" si="39"/>
        <v>1</v>
      </c>
      <c r="AG60" s="31">
        <f t="shared" si="39"/>
        <v>1</v>
      </c>
      <c r="AH60" s="31">
        <f t="shared" si="39"/>
        <v>1</v>
      </c>
      <c r="AI60" s="31">
        <f t="shared" si="39"/>
        <v>1</v>
      </c>
      <c r="AJ60" s="31">
        <f t="shared" si="39"/>
        <v>1</v>
      </c>
      <c r="AK60" s="31">
        <f t="shared" si="39"/>
        <v>1</v>
      </c>
    </row>
    <row r="61" spans="1:37" hidden="1" outlineLevel="1">
      <c r="C61" s="1">
        <f t="shared" si="35"/>
        <v>500</v>
      </c>
      <c r="D61" s="16">
        <f t="shared" si="36"/>
        <v>42736</v>
      </c>
      <c r="E61" s="14">
        <f t="shared" si="34"/>
        <v>0</v>
      </c>
      <c r="F61" s="14">
        <f t="shared" si="34"/>
        <v>0</v>
      </c>
      <c r="G61" s="14">
        <f t="shared" si="34"/>
        <v>0</v>
      </c>
      <c r="H61" s="14">
        <f t="shared" si="34"/>
        <v>0</v>
      </c>
      <c r="I61" s="14">
        <f t="shared" si="34"/>
        <v>0</v>
      </c>
      <c r="J61" s="14">
        <f t="shared" si="34"/>
        <v>500</v>
      </c>
      <c r="K61" s="14">
        <f t="shared" si="34"/>
        <v>500</v>
      </c>
      <c r="L61" s="14">
        <f t="shared" si="34"/>
        <v>500</v>
      </c>
      <c r="M61" s="14">
        <f t="shared" si="34"/>
        <v>500</v>
      </c>
      <c r="N61" s="14">
        <f t="shared" si="34"/>
        <v>500</v>
      </c>
      <c r="O61" s="14">
        <f t="shared" si="34"/>
        <v>500</v>
      </c>
      <c r="P61" s="14">
        <f t="shared" si="34"/>
        <v>500</v>
      </c>
      <c r="Q61" s="14">
        <f t="shared" si="34"/>
        <v>500</v>
      </c>
      <c r="R61" s="14">
        <f t="shared" si="34"/>
        <v>500</v>
      </c>
      <c r="U61" s="15">
        <f t="shared" si="37"/>
        <v>1</v>
      </c>
      <c r="X61" s="31">
        <f t="shared" si="38"/>
        <v>0</v>
      </c>
      <c r="Y61" s="31">
        <f t="shared" si="39"/>
        <v>0</v>
      </c>
      <c r="Z61" s="31">
        <f t="shared" si="39"/>
        <v>0</v>
      </c>
      <c r="AA61" s="31">
        <f t="shared" si="39"/>
        <v>0</v>
      </c>
      <c r="AB61" s="31">
        <f t="shared" si="39"/>
        <v>0</v>
      </c>
      <c r="AC61" s="31">
        <f t="shared" si="39"/>
        <v>1</v>
      </c>
      <c r="AD61" s="31">
        <f t="shared" si="39"/>
        <v>1</v>
      </c>
      <c r="AE61" s="31">
        <f t="shared" si="39"/>
        <v>1</v>
      </c>
      <c r="AF61" s="31">
        <f t="shared" si="39"/>
        <v>1</v>
      </c>
      <c r="AG61" s="31">
        <f t="shared" si="39"/>
        <v>1</v>
      </c>
      <c r="AH61" s="31">
        <f t="shared" si="39"/>
        <v>1</v>
      </c>
      <c r="AI61" s="31">
        <f t="shared" si="39"/>
        <v>1</v>
      </c>
      <c r="AJ61" s="31">
        <f t="shared" si="39"/>
        <v>1</v>
      </c>
      <c r="AK61" s="31">
        <f t="shared" si="39"/>
        <v>1</v>
      </c>
    </row>
    <row r="62" spans="1:37" hidden="1" outlineLevel="1">
      <c r="C62" s="1">
        <f t="shared" si="35"/>
        <v>500</v>
      </c>
      <c r="D62" s="16">
        <f t="shared" si="36"/>
        <v>43101</v>
      </c>
      <c r="E62" s="14">
        <f t="shared" si="34"/>
        <v>0</v>
      </c>
      <c r="F62" s="14">
        <f t="shared" si="34"/>
        <v>0</v>
      </c>
      <c r="G62" s="14">
        <f t="shared" si="34"/>
        <v>0</v>
      </c>
      <c r="H62" s="14">
        <f t="shared" si="34"/>
        <v>0</v>
      </c>
      <c r="I62" s="14">
        <f t="shared" si="34"/>
        <v>0</v>
      </c>
      <c r="J62" s="14">
        <f t="shared" si="34"/>
        <v>0</v>
      </c>
      <c r="K62" s="14">
        <f t="shared" si="34"/>
        <v>500</v>
      </c>
      <c r="L62" s="14">
        <f t="shared" si="34"/>
        <v>500</v>
      </c>
      <c r="M62" s="14">
        <f t="shared" si="34"/>
        <v>500</v>
      </c>
      <c r="N62" s="14">
        <f t="shared" si="34"/>
        <v>500</v>
      </c>
      <c r="O62" s="14">
        <f t="shared" si="34"/>
        <v>500</v>
      </c>
      <c r="P62" s="14">
        <f t="shared" si="34"/>
        <v>500</v>
      </c>
      <c r="Q62" s="14">
        <f t="shared" si="34"/>
        <v>500</v>
      </c>
      <c r="R62" s="14">
        <f t="shared" si="34"/>
        <v>500</v>
      </c>
      <c r="U62" s="15">
        <f t="shared" si="37"/>
        <v>0</v>
      </c>
      <c r="X62" s="31">
        <f t="shared" si="38"/>
        <v>0</v>
      </c>
      <c r="Y62" s="31">
        <f t="shared" si="39"/>
        <v>0</v>
      </c>
      <c r="Z62" s="31">
        <f t="shared" si="39"/>
        <v>0</v>
      </c>
      <c r="AA62" s="31">
        <f t="shared" si="39"/>
        <v>0</v>
      </c>
      <c r="AB62" s="31">
        <f t="shared" si="39"/>
        <v>0</v>
      </c>
      <c r="AC62" s="31">
        <f t="shared" si="39"/>
        <v>0</v>
      </c>
      <c r="AD62" s="31">
        <f t="shared" si="39"/>
        <v>1</v>
      </c>
      <c r="AE62" s="31">
        <f t="shared" si="39"/>
        <v>1</v>
      </c>
      <c r="AF62" s="31">
        <f t="shared" si="39"/>
        <v>1</v>
      </c>
      <c r="AG62" s="31">
        <f t="shared" si="39"/>
        <v>1</v>
      </c>
      <c r="AH62" s="31">
        <f t="shared" si="39"/>
        <v>1</v>
      </c>
      <c r="AI62" s="31">
        <f t="shared" si="39"/>
        <v>1</v>
      </c>
      <c r="AJ62" s="31">
        <f t="shared" si="39"/>
        <v>1</v>
      </c>
      <c r="AK62" s="31">
        <f t="shared" si="39"/>
        <v>1</v>
      </c>
    </row>
    <row r="63" spans="1:37" hidden="1" outlineLevel="1">
      <c r="C63" s="1">
        <f t="shared" si="35"/>
        <v>500</v>
      </c>
      <c r="D63" s="16">
        <f t="shared" si="36"/>
        <v>43466</v>
      </c>
      <c r="E63" s="14">
        <f t="shared" si="34"/>
        <v>0</v>
      </c>
      <c r="F63" s="14">
        <f t="shared" si="34"/>
        <v>0</v>
      </c>
      <c r="G63" s="14">
        <f t="shared" si="34"/>
        <v>0</v>
      </c>
      <c r="H63" s="14">
        <f t="shared" si="34"/>
        <v>0</v>
      </c>
      <c r="I63" s="14">
        <f t="shared" si="34"/>
        <v>0</v>
      </c>
      <c r="J63" s="14">
        <f t="shared" si="34"/>
        <v>0</v>
      </c>
      <c r="K63" s="14">
        <f t="shared" si="34"/>
        <v>0</v>
      </c>
      <c r="L63" s="14">
        <f t="shared" si="34"/>
        <v>500</v>
      </c>
      <c r="M63" s="14">
        <f t="shared" si="34"/>
        <v>500</v>
      </c>
      <c r="N63" s="14">
        <f t="shared" si="34"/>
        <v>500</v>
      </c>
      <c r="O63" s="14">
        <f t="shared" si="34"/>
        <v>500</v>
      </c>
      <c r="P63" s="14">
        <f t="shared" si="34"/>
        <v>500</v>
      </c>
      <c r="Q63" s="14">
        <f t="shared" si="34"/>
        <v>500</v>
      </c>
      <c r="R63" s="14">
        <f t="shared" si="34"/>
        <v>500</v>
      </c>
      <c r="U63" s="15">
        <f t="shared" si="37"/>
        <v>0</v>
      </c>
      <c r="X63" s="31">
        <f t="shared" si="38"/>
        <v>0</v>
      </c>
      <c r="Y63" s="31">
        <f t="shared" si="39"/>
        <v>0</v>
      </c>
      <c r="Z63" s="31">
        <f t="shared" si="39"/>
        <v>0</v>
      </c>
      <c r="AA63" s="31">
        <f t="shared" si="39"/>
        <v>0</v>
      </c>
      <c r="AB63" s="31">
        <f t="shared" si="39"/>
        <v>0</v>
      </c>
      <c r="AC63" s="31">
        <f t="shared" si="39"/>
        <v>0</v>
      </c>
      <c r="AD63" s="31">
        <f t="shared" si="39"/>
        <v>0</v>
      </c>
      <c r="AE63" s="31">
        <f t="shared" si="39"/>
        <v>1</v>
      </c>
      <c r="AF63" s="31">
        <f t="shared" si="39"/>
        <v>1</v>
      </c>
      <c r="AG63" s="31">
        <f t="shared" si="39"/>
        <v>1</v>
      </c>
      <c r="AH63" s="31">
        <f t="shared" si="39"/>
        <v>1</v>
      </c>
      <c r="AI63" s="31">
        <f t="shared" si="39"/>
        <v>1</v>
      </c>
      <c r="AJ63" s="31">
        <f t="shared" si="39"/>
        <v>1</v>
      </c>
      <c r="AK63" s="31">
        <f t="shared" si="39"/>
        <v>1</v>
      </c>
    </row>
    <row r="64" spans="1:37" hidden="1" outlineLevel="1">
      <c r="C64" s="1">
        <f t="shared" si="35"/>
        <v>500</v>
      </c>
      <c r="D64" s="16">
        <f t="shared" si="36"/>
        <v>43831</v>
      </c>
      <c r="E64" s="14">
        <f t="shared" si="34"/>
        <v>0</v>
      </c>
      <c r="F64" s="14">
        <f t="shared" si="34"/>
        <v>0</v>
      </c>
      <c r="G64" s="14">
        <f t="shared" si="34"/>
        <v>0</v>
      </c>
      <c r="H64" s="14">
        <f t="shared" si="34"/>
        <v>0</v>
      </c>
      <c r="I64" s="14">
        <f t="shared" si="34"/>
        <v>0</v>
      </c>
      <c r="J64" s="14">
        <f t="shared" si="34"/>
        <v>0</v>
      </c>
      <c r="K64" s="14">
        <f t="shared" si="34"/>
        <v>0</v>
      </c>
      <c r="L64" s="14">
        <f t="shared" si="34"/>
        <v>0</v>
      </c>
      <c r="M64" s="14">
        <f t="shared" si="34"/>
        <v>500</v>
      </c>
      <c r="N64" s="14">
        <f t="shared" si="34"/>
        <v>500</v>
      </c>
      <c r="O64" s="14">
        <f t="shared" si="34"/>
        <v>500</v>
      </c>
      <c r="P64" s="14">
        <f t="shared" si="34"/>
        <v>500</v>
      </c>
      <c r="Q64" s="14">
        <f t="shared" si="34"/>
        <v>500</v>
      </c>
      <c r="R64" s="14">
        <f t="shared" si="34"/>
        <v>500</v>
      </c>
      <c r="U64" s="15">
        <f t="shared" si="37"/>
        <v>0</v>
      </c>
      <c r="X64" s="31">
        <f t="shared" si="38"/>
        <v>0</v>
      </c>
      <c r="Y64" s="31">
        <f t="shared" si="39"/>
        <v>0</v>
      </c>
      <c r="Z64" s="31">
        <f t="shared" si="39"/>
        <v>0</v>
      </c>
      <c r="AA64" s="31">
        <f t="shared" si="39"/>
        <v>0</v>
      </c>
      <c r="AB64" s="31">
        <f t="shared" si="39"/>
        <v>0</v>
      </c>
      <c r="AC64" s="31">
        <f t="shared" si="39"/>
        <v>0</v>
      </c>
      <c r="AD64" s="31">
        <f t="shared" si="39"/>
        <v>0</v>
      </c>
      <c r="AE64" s="31">
        <f t="shared" si="39"/>
        <v>0</v>
      </c>
      <c r="AF64" s="31">
        <f t="shared" si="39"/>
        <v>1</v>
      </c>
      <c r="AG64" s="31">
        <f t="shared" si="39"/>
        <v>1</v>
      </c>
      <c r="AH64" s="31">
        <f t="shared" si="39"/>
        <v>1</v>
      </c>
      <c r="AI64" s="31">
        <f t="shared" si="39"/>
        <v>1</v>
      </c>
      <c r="AJ64" s="31">
        <f t="shared" si="39"/>
        <v>1</v>
      </c>
      <c r="AK64" s="31">
        <f t="shared" si="39"/>
        <v>1</v>
      </c>
    </row>
    <row r="65" spans="2:37" hidden="1" outlineLevel="1">
      <c r="C65" s="1">
        <f t="shared" si="35"/>
        <v>500</v>
      </c>
      <c r="D65" s="16">
        <f t="shared" si="36"/>
        <v>44197</v>
      </c>
      <c r="E65" s="14">
        <f t="shared" si="34"/>
        <v>0</v>
      </c>
      <c r="F65" s="14">
        <f t="shared" si="34"/>
        <v>0</v>
      </c>
      <c r="G65" s="14">
        <f t="shared" si="34"/>
        <v>0</v>
      </c>
      <c r="H65" s="14">
        <f t="shared" si="34"/>
        <v>0</v>
      </c>
      <c r="I65" s="14">
        <f t="shared" si="34"/>
        <v>0</v>
      </c>
      <c r="J65" s="14">
        <f t="shared" si="34"/>
        <v>0</v>
      </c>
      <c r="K65" s="14">
        <f t="shared" si="34"/>
        <v>0</v>
      </c>
      <c r="L65" s="14">
        <f t="shared" si="34"/>
        <v>0</v>
      </c>
      <c r="M65" s="14">
        <f t="shared" si="34"/>
        <v>0</v>
      </c>
      <c r="N65" s="14">
        <f t="shared" si="34"/>
        <v>500</v>
      </c>
      <c r="O65" s="14">
        <f t="shared" si="34"/>
        <v>500</v>
      </c>
      <c r="P65" s="14">
        <f t="shared" si="34"/>
        <v>500</v>
      </c>
      <c r="Q65" s="14">
        <f t="shared" si="34"/>
        <v>500</v>
      </c>
      <c r="R65" s="14">
        <f t="shared" si="34"/>
        <v>500</v>
      </c>
      <c r="U65" s="15">
        <f t="shared" si="37"/>
        <v>0</v>
      </c>
      <c r="X65" s="31">
        <f t="shared" si="38"/>
        <v>0</v>
      </c>
      <c r="Y65" s="31">
        <f t="shared" si="39"/>
        <v>0</v>
      </c>
      <c r="Z65" s="31">
        <f t="shared" si="39"/>
        <v>0</v>
      </c>
      <c r="AA65" s="31">
        <f t="shared" si="39"/>
        <v>0</v>
      </c>
      <c r="AB65" s="31">
        <f t="shared" si="39"/>
        <v>0</v>
      </c>
      <c r="AC65" s="31">
        <f t="shared" si="39"/>
        <v>0</v>
      </c>
      <c r="AD65" s="31">
        <f t="shared" si="39"/>
        <v>0</v>
      </c>
      <c r="AE65" s="31">
        <f t="shared" si="39"/>
        <v>0</v>
      </c>
      <c r="AF65" s="31">
        <f t="shared" si="39"/>
        <v>0</v>
      </c>
      <c r="AG65" s="31">
        <f t="shared" si="39"/>
        <v>1</v>
      </c>
      <c r="AH65" s="31">
        <f t="shared" si="39"/>
        <v>1</v>
      </c>
      <c r="AI65" s="31">
        <f t="shared" si="39"/>
        <v>1</v>
      </c>
      <c r="AJ65" s="31">
        <f t="shared" si="39"/>
        <v>1</v>
      </c>
      <c r="AK65" s="31">
        <f t="shared" si="39"/>
        <v>1</v>
      </c>
    </row>
    <row r="66" spans="2:37" hidden="1" outlineLevel="1">
      <c r="C66" s="1"/>
      <c r="D66" s="16"/>
      <c r="E66" s="4"/>
      <c r="F66" s="4"/>
      <c r="G66" s="4"/>
      <c r="H66" s="4"/>
      <c r="I66" s="4"/>
      <c r="J66" s="4"/>
      <c r="K66" s="4"/>
      <c r="L66" s="4"/>
      <c r="M66" s="4"/>
      <c r="N66" s="14"/>
      <c r="O66" s="14"/>
      <c r="P66" s="14"/>
      <c r="Q66" s="14"/>
      <c r="R66" s="14"/>
      <c r="U66" s="15"/>
    </row>
    <row r="67" spans="2:37" hidden="1" outlineLevel="1">
      <c r="C67" s="1"/>
      <c r="D67" s="16"/>
      <c r="E67" s="4"/>
      <c r="F67" s="4"/>
      <c r="G67" s="4"/>
      <c r="H67" s="4"/>
      <c r="I67" s="4"/>
      <c r="J67" s="4"/>
      <c r="K67" s="4"/>
      <c r="L67" s="4"/>
      <c r="M67" s="4"/>
      <c r="N67" s="14"/>
      <c r="O67" s="14"/>
      <c r="P67" s="14"/>
      <c r="Q67" s="14"/>
      <c r="R67" s="14"/>
      <c r="U67" s="15"/>
    </row>
    <row r="68" spans="2:37" hidden="1" outlineLevel="1">
      <c r="B68" s="1"/>
      <c r="C68" s="10"/>
      <c r="D68" s="1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37" collapsed="1">
      <c r="B69" s="22" t="s">
        <v>23</v>
      </c>
      <c r="C69" s="20"/>
      <c r="D69" s="3"/>
      <c r="E69" s="25">
        <f t="shared" ref="E69:R69" si="40">E17</f>
        <v>40909</v>
      </c>
      <c r="F69" s="25">
        <f t="shared" si="40"/>
        <v>41275</v>
      </c>
      <c r="G69" s="25">
        <f t="shared" si="40"/>
        <v>41640</v>
      </c>
      <c r="H69" s="25">
        <f t="shared" si="40"/>
        <v>42005</v>
      </c>
      <c r="I69" s="25">
        <f t="shared" si="40"/>
        <v>42370</v>
      </c>
      <c r="J69" s="25">
        <f t="shared" si="40"/>
        <v>42736</v>
      </c>
      <c r="K69" s="25">
        <f t="shared" si="40"/>
        <v>43101</v>
      </c>
      <c r="L69" s="25">
        <f t="shared" si="40"/>
        <v>43466</v>
      </c>
      <c r="M69" s="25">
        <f t="shared" si="40"/>
        <v>43831</v>
      </c>
      <c r="N69" s="25">
        <f t="shared" si="40"/>
        <v>44197</v>
      </c>
      <c r="O69" s="25">
        <f t="shared" si="40"/>
        <v>44562</v>
      </c>
      <c r="P69" s="25">
        <f t="shared" si="40"/>
        <v>44927</v>
      </c>
      <c r="Q69" s="25">
        <f t="shared" si="40"/>
        <v>45292</v>
      </c>
      <c r="R69" s="25">
        <f t="shared" si="40"/>
        <v>45658</v>
      </c>
    </row>
    <row r="70" spans="2:37" s="19" customFormat="1">
      <c r="C70" s="19" t="s">
        <v>33</v>
      </c>
      <c r="E70" s="33">
        <f t="shared" ref="E70:R70" si="41">SUMPRODUCT(E18:E27,$U$18:$U$27)</f>
        <v>0</v>
      </c>
      <c r="F70" s="33">
        <f t="shared" si="41"/>
        <v>25</v>
      </c>
      <c r="G70" s="33">
        <f t="shared" si="41"/>
        <v>75</v>
      </c>
      <c r="H70" s="33">
        <f t="shared" si="41"/>
        <v>250</v>
      </c>
      <c r="I70" s="33">
        <f t="shared" si="41"/>
        <v>450</v>
      </c>
      <c r="J70" s="33">
        <f t="shared" si="41"/>
        <v>774.99999999999989</v>
      </c>
      <c r="K70" s="33">
        <f t="shared" si="41"/>
        <v>1100</v>
      </c>
      <c r="L70" s="33">
        <f t="shared" si="41"/>
        <v>1525</v>
      </c>
      <c r="M70" s="33">
        <f t="shared" si="41"/>
        <v>1850</v>
      </c>
      <c r="N70" s="33">
        <f t="shared" si="41"/>
        <v>2150</v>
      </c>
      <c r="O70" s="33">
        <f t="shared" si="41"/>
        <v>2325</v>
      </c>
      <c r="P70" s="33">
        <f t="shared" si="41"/>
        <v>2475</v>
      </c>
      <c r="Q70" s="33">
        <f t="shared" si="41"/>
        <v>2500</v>
      </c>
      <c r="R70" s="33">
        <f t="shared" si="41"/>
        <v>2500</v>
      </c>
    </row>
    <row r="71" spans="2:37" s="19" customFormat="1">
      <c r="C71" s="19" t="s">
        <v>50</v>
      </c>
      <c r="E71" s="33">
        <f t="shared" ref="E71:R71" si="42">SUMPRODUCT(E31:E40,$U$31:$U$40)</f>
        <v>0</v>
      </c>
      <c r="F71" s="33">
        <f t="shared" si="42"/>
        <v>50</v>
      </c>
      <c r="G71" s="33">
        <f t="shared" si="42"/>
        <v>150</v>
      </c>
      <c r="H71" s="33">
        <f t="shared" si="42"/>
        <v>500</v>
      </c>
      <c r="I71" s="33">
        <f t="shared" si="42"/>
        <v>900</v>
      </c>
      <c r="J71" s="33">
        <f t="shared" si="42"/>
        <v>1400</v>
      </c>
      <c r="K71" s="33">
        <f t="shared" si="42"/>
        <v>1850</v>
      </c>
      <c r="L71" s="33">
        <f t="shared" si="42"/>
        <v>2250</v>
      </c>
      <c r="M71" s="33">
        <f t="shared" si="42"/>
        <v>2400</v>
      </c>
      <c r="N71" s="33">
        <f t="shared" si="42"/>
        <v>2500</v>
      </c>
      <c r="O71" s="33">
        <f t="shared" si="42"/>
        <v>2500</v>
      </c>
      <c r="P71" s="33">
        <f t="shared" si="42"/>
        <v>2500</v>
      </c>
      <c r="Q71" s="33">
        <f t="shared" si="42"/>
        <v>2500</v>
      </c>
      <c r="R71" s="33">
        <f t="shared" si="42"/>
        <v>2500</v>
      </c>
    </row>
    <row r="72" spans="2:37" s="19" customFormat="1">
      <c r="C72" s="19" t="s">
        <v>34</v>
      </c>
      <c r="E72" s="33">
        <f>SUMPRODUCT(E56:E65,$U$56:$U$65)</f>
        <v>0</v>
      </c>
      <c r="F72" s="33">
        <f t="shared" ref="F72:R72" si="43">SUMPRODUCT(F56:F65,$U$56:$U$65)</f>
        <v>500</v>
      </c>
      <c r="G72" s="33">
        <f t="shared" si="43"/>
        <v>1000</v>
      </c>
      <c r="H72" s="33">
        <f t="shared" si="43"/>
        <v>1500</v>
      </c>
      <c r="I72" s="33">
        <f t="shared" si="43"/>
        <v>2000</v>
      </c>
      <c r="J72" s="33">
        <f t="shared" si="43"/>
        <v>2500</v>
      </c>
      <c r="K72" s="33">
        <f t="shared" si="43"/>
        <v>2500</v>
      </c>
      <c r="L72" s="33">
        <f t="shared" si="43"/>
        <v>2500</v>
      </c>
      <c r="M72" s="33">
        <f t="shared" si="43"/>
        <v>2500</v>
      </c>
      <c r="N72" s="33">
        <f t="shared" si="43"/>
        <v>2500</v>
      </c>
      <c r="O72" s="33">
        <f t="shared" si="43"/>
        <v>2500</v>
      </c>
      <c r="P72" s="33">
        <f t="shared" si="43"/>
        <v>2500</v>
      </c>
      <c r="Q72" s="33">
        <f t="shared" si="43"/>
        <v>2500</v>
      </c>
      <c r="R72" s="33">
        <f t="shared" si="43"/>
        <v>2500</v>
      </c>
    </row>
    <row r="73" spans="2:37" s="19" customFormat="1">
      <c r="C73" s="19" t="s">
        <v>53</v>
      </c>
      <c r="E73" s="33">
        <f>E72-E70</f>
        <v>0</v>
      </c>
      <c r="F73" s="33">
        <f t="shared" ref="F73:R73" si="44">F72-F70</f>
        <v>475</v>
      </c>
      <c r="G73" s="33">
        <f t="shared" si="44"/>
        <v>925</v>
      </c>
      <c r="H73" s="33">
        <f t="shared" si="44"/>
        <v>1250</v>
      </c>
      <c r="I73" s="33">
        <f t="shared" si="44"/>
        <v>1550</v>
      </c>
      <c r="J73" s="33">
        <f t="shared" si="44"/>
        <v>1725</v>
      </c>
      <c r="K73" s="33">
        <f t="shared" si="44"/>
        <v>1400</v>
      </c>
      <c r="L73" s="33">
        <f t="shared" si="44"/>
        <v>975</v>
      </c>
      <c r="M73" s="33">
        <f t="shared" si="44"/>
        <v>650</v>
      </c>
      <c r="N73" s="33">
        <f t="shared" si="44"/>
        <v>350</v>
      </c>
      <c r="O73" s="33">
        <f t="shared" si="44"/>
        <v>175</v>
      </c>
      <c r="P73" s="33">
        <f t="shared" si="44"/>
        <v>25</v>
      </c>
      <c r="Q73" s="33">
        <f t="shared" si="44"/>
        <v>0</v>
      </c>
      <c r="R73" s="33">
        <f t="shared" si="44"/>
        <v>0</v>
      </c>
    </row>
    <row r="74" spans="2:37">
      <c r="C74" s="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37">
      <c r="B75" s="22" t="s">
        <v>36</v>
      </c>
      <c r="C75" s="3"/>
      <c r="D75" s="28"/>
      <c r="E75" s="29"/>
      <c r="F75" s="4"/>
      <c r="G75" s="4" t="s">
        <v>37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2:37">
      <c r="C76" s="13" t="s">
        <v>42</v>
      </c>
      <c r="D76" s="17"/>
      <c r="E76" s="26">
        <f>HLOOKUP($F$14,$E$69:$R$72,2,TRUE)</f>
        <v>1100</v>
      </c>
      <c r="F76" s="34"/>
      <c r="G76" s="35" t="s">
        <v>38</v>
      </c>
      <c r="H76" s="34"/>
      <c r="I76" s="34"/>
      <c r="J76" s="34"/>
      <c r="K76" s="34"/>
      <c r="L76" s="4"/>
      <c r="M76" s="4"/>
      <c r="N76" s="4"/>
      <c r="P76" s="13"/>
    </row>
    <row r="77" spans="2:37">
      <c r="C77" s="13" t="s">
        <v>51</v>
      </c>
      <c r="D77" s="17"/>
      <c r="E77" s="26">
        <f>HLOOKUP($F$14,$E$69:$R$72,3,TRUE)</f>
        <v>1850</v>
      </c>
      <c r="F77" s="4"/>
      <c r="G77" s="4"/>
      <c r="H77" s="4"/>
      <c r="I77" s="4"/>
      <c r="J77" s="4"/>
      <c r="K77" s="4"/>
      <c r="L77" s="4"/>
      <c r="M77" s="4"/>
      <c r="N77" s="4"/>
      <c r="P77" s="13"/>
    </row>
    <row r="78" spans="2:37">
      <c r="C78" s="13" t="s">
        <v>43</v>
      </c>
      <c r="D78" s="17"/>
      <c r="E78" s="26">
        <f>HLOOKUP($F$14,$E$69:$R$72,4,TRUE)</f>
        <v>2500</v>
      </c>
      <c r="F78" s="4"/>
      <c r="G78" s="4"/>
      <c r="H78" s="4"/>
      <c r="I78" s="4"/>
      <c r="J78" s="4"/>
      <c r="K78" s="4"/>
      <c r="L78" s="4"/>
      <c r="M78" s="4"/>
      <c r="N78" s="4"/>
      <c r="P78" s="13"/>
    </row>
    <row r="79" spans="2:37">
      <c r="C79" s="13" t="s">
        <v>54</v>
      </c>
      <c r="D79" s="17"/>
      <c r="E79" s="26">
        <f>E78-E76</f>
        <v>1400</v>
      </c>
      <c r="F79" s="4"/>
      <c r="G79" s="4"/>
      <c r="H79" s="4"/>
      <c r="I79" s="4"/>
      <c r="J79" s="4"/>
      <c r="K79" s="4"/>
      <c r="L79" s="4"/>
      <c r="M79" s="4"/>
      <c r="N79" s="4"/>
      <c r="P79" s="13"/>
    </row>
    <row r="80" spans="2:37">
      <c r="C80" s="13"/>
      <c r="D80" s="17"/>
      <c r="E80" s="26"/>
      <c r="F80" s="4"/>
      <c r="G80" s="4"/>
      <c r="H80" s="4"/>
      <c r="I80" s="4"/>
      <c r="J80" s="4"/>
      <c r="K80" s="4"/>
      <c r="L80" s="4"/>
      <c r="M80" s="4"/>
      <c r="N80" s="4"/>
      <c r="P80" s="13"/>
    </row>
    <row r="81" spans="1:18">
      <c r="C81" s="1"/>
      <c r="D81" s="1"/>
      <c r="F81" s="4"/>
      <c r="G81" s="4"/>
      <c r="H81" s="4"/>
      <c r="I81" s="4"/>
      <c r="J81" s="4"/>
      <c r="K81" s="4"/>
      <c r="L81" s="4"/>
      <c r="M81" s="4"/>
      <c r="N81" s="4"/>
      <c r="P81" s="13"/>
    </row>
    <row r="82" spans="1:18">
      <c r="B82" s="3" t="s">
        <v>41</v>
      </c>
      <c r="C82" s="3"/>
      <c r="D82" s="3"/>
      <c r="E82" s="25">
        <f t="shared" ref="E82:R82" si="45">E69</f>
        <v>40909</v>
      </c>
      <c r="F82" s="25">
        <f t="shared" si="45"/>
        <v>41275</v>
      </c>
      <c r="G82" s="25">
        <f t="shared" si="45"/>
        <v>41640</v>
      </c>
      <c r="H82" s="25">
        <f t="shared" si="45"/>
        <v>42005</v>
      </c>
      <c r="I82" s="25">
        <f t="shared" si="45"/>
        <v>42370</v>
      </c>
      <c r="J82" s="25">
        <f t="shared" si="45"/>
        <v>42736</v>
      </c>
      <c r="K82" s="25">
        <f t="shared" si="45"/>
        <v>43101</v>
      </c>
      <c r="L82" s="25">
        <f t="shared" si="45"/>
        <v>43466</v>
      </c>
      <c r="M82" s="25">
        <f t="shared" si="45"/>
        <v>43831</v>
      </c>
      <c r="N82" s="25">
        <f t="shared" si="45"/>
        <v>44197</v>
      </c>
      <c r="O82" s="25">
        <f t="shared" si="45"/>
        <v>44562</v>
      </c>
      <c r="P82" s="25">
        <f t="shared" si="45"/>
        <v>44927</v>
      </c>
      <c r="Q82" s="25">
        <f t="shared" si="45"/>
        <v>45292</v>
      </c>
      <c r="R82" s="25">
        <f t="shared" si="45"/>
        <v>45658</v>
      </c>
    </row>
    <row r="83" spans="1:18">
      <c r="B83" s="12"/>
      <c r="C83" s="12" t="s">
        <v>40</v>
      </c>
      <c r="D83" s="12"/>
      <c r="E83" s="26">
        <f>MAX(0,E70-$E$76)</f>
        <v>0</v>
      </c>
      <c r="F83" s="26">
        <f t="shared" ref="F83:R83" si="46">MAX(0,F70-$E$76)</f>
        <v>0</v>
      </c>
      <c r="G83" s="26">
        <f t="shared" si="46"/>
        <v>0</v>
      </c>
      <c r="H83" s="26">
        <f t="shared" si="46"/>
        <v>0</v>
      </c>
      <c r="I83" s="26">
        <f t="shared" si="46"/>
        <v>0</v>
      </c>
      <c r="J83" s="26">
        <f t="shared" si="46"/>
        <v>0</v>
      </c>
      <c r="K83" s="26">
        <f t="shared" si="46"/>
        <v>0</v>
      </c>
      <c r="L83" s="26">
        <f t="shared" si="46"/>
        <v>425</v>
      </c>
      <c r="M83" s="26">
        <f t="shared" si="46"/>
        <v>750</v>
      </c>
      <c r="N83" s="26">
        <f t="shared" si="46"/>
        <v>1050</v>
      </c>
      <c r="O83" s="26">
        <f t="shared" si="46"/>
        <v>1225</v>
      </c>
      <c r="P83" s="26">
        <f t="shared" si="46"/>
        <v>1375</v>
      </c>
      <c r="Q83" s="26">
        <f t="shared" si="46"/>
        <v>1400</v>
      </c>
      <c r="R83" s="26">
        <f t="shared" si="46"/>
        <v>1400</v>
      </c>
    </row>
    <row r="84" spans="1:18">
      <c r="C84" s="27" t="s">
        <v>52</v>
      </c>
      <c r="E84" s="26">
        <f t="shared" ref="E84:R85" si="47">MAX(0,E71-$E$76)</f>
        <v>0</v>
      </c>
      <c r="F84" s="26">
        <f t="shared" si="47"/>
        <v>0</v>
      </c>
      <c r="G84" s="26">
        <f t="shared" si="47"/>
        <v>0</v>
      </c>
      <c r="H84" s="26">
        <f t="shared" si="47"/>
        <v>0</v>
      </c>
      <c r="I84" s="26">
        <f t="shared" si="47"/>
        <v>0</v>
      </c>
      <c r="J84" s="26">
        <f t="shared" si="47"/>
        <v>300</v>
      </c>
      <c r="K84" s="26">
        <f t="shared" si="47"/>
        <v>750</v>
      </c>
      <c r="L84" s="26">
        <f t="shared" si="47"/>
        <v>1150</v>
      </c>
      <c r="M84" s="26">
        <f t="shared" si="47"/>
        <v>1300</v>
      </c>
      <c r="N84" s="26">
        <f t="shared" si="47"/>
        <v>1400</v>
      </c>
      <c r="O84" s="26">
        <f t="shared" si="47"/>
        <v>1400</v>
      </c>
      <c r="P84" s="26">
        <f t="shared" si="47"/>
        <v>1400</v>
      </c>
      <c r="Q84" s="26">
        <f t="shared" si="47"/>
        <v>1400</v>
      </c>
      <c r="R84" s="26">
        <f t="shared" si="47"/>
        <v>1400</v>
      </c>
    </row>
    <row r="85" spans="1:18">
      <c r="C85" s="27" t="s">
        <v>39</v>
      </c>
      <c r="E85" s="26">
        <f t="shared" si="47"/>
        <v>0</v>
      </c>
      <c r="F85" s="26">
        <f t="shared" si="47"/>
        <v>0</v>
      </c>
      <c r="G85" s="26">
        <f t="shared" si="47"/>
        <v>0</v>
      </c>
      <c r="H85" s="26">
        <f t="shared" si="47"/>
        <v>400</v>
      </c>
      <c r="I85" s="26">
        <f t="shared" si="47"/>
        <v>900</v>
      </c>
      <c r="J85" s="26">
        <f t="shared" si="47"/>
        <v>1400</v>
      </c>
      <c r="K85" s="26">
        <f t="shared" si="47"/>
        <v>1400</v>
      </c>
      <c r="L85" s="26">
        <f t="shared" si="47"/>
        <v>1400</v>
      </c>
      <c r="M85" s="26">
        <f t="shared" si="47"/>
        <v>1400</v>
      </c>
      <c r="N85" s="26">
        <f t="shared" si="47"/>
        <v>1400</v>
      </c>
      <c r="O85" s="26">
        <f t="shared" si="47"/>
        <v>1400</v>
      </c>
      <c r="P85" s="26">
        <f t="shared" si="47"/>
        <v>1400</v>
      </c>
      <c r="Q85" s="26">
        <f t="shared" si="47"/>
        <v>1400</v>
      </c>
      <c r="R85" s="26">
        <f t="shared" si="47"/>
        <v>1400</v>
      </c>
    </row>
    <row r="86" spans="1:18">
      <c r="C86" s="27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  <row r="87" spans="1:18" ht="13.8">
      <c r="A87" s="38"/>
      <c r="B87" s="3" t="s">
        <v>60</v>
      </c>
      <c r="C87" s="3"/>
      <c r="D87" s="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</row>
    <row r="88" spans="1:18" ht="13.8" hidden="1" outlineLevel="1">
      <c r="A88" s="38"/>
      <c r="C88" s="1">
        <f>SUM(C89:C98)</f>
        <v>1400</v>
      </c>
      <c r="D88" s="12" t="s">
        <v>22</v>
      </c>
      <c r="E88" s="11">
        <v>40909</v>
      </c>
      <c r="F88" s="11">
        <f>EDATE(E88,12)</f>
        <v>41275</v>
      </c>
      <c r="G88" s="11">
        <f t="shared" ref="G88" si="48">EDATE(F88,12)</f>
        <v>41640</v>
      </c>
      <c r="H88" s="11">
        <f t="shared" ref="H88" si="49">EDATE(G88,12)</f>
        <v>42005</v>
      </c>
      <c r="I88" s="11">
        <f t="shared" ref="I88" si="50">EDATE(H88,12)</f>
        <v>42370</v>
      </c>
      <c r="J88" s="11">
        <f t="shared" ref="J88" si="51">EDATE(I88,12)</f>
        <v>42736</v>
      </c>
      <c r="K88" s="11">
        <f t="shared" ref="K88" si="52">EDATE(J88,12)</f>
        <v>43101</v>
      </c>
      <c r="L88" s="11">
        <f t="shared" ref="L88" si="53">EDATE(K88,12)</f>
        <v>43466</v>
      </c>
      <c r="M88" s="11">
        <f t="shared" ref="M88" si="54">EDATE(L88,12)</f>
        <v>43831</v>
      </c>
      <c r="N88" s="11">
        <f t="shared" ref="N88" si="55">EDATE(M88,12)</f>
        <v>44197</v>
      </c>
      <c r="O88" s="11">
        <f t="shared" ref="O88" si="56">EDATE(N88,12)</f>
        <v>44562</v>
      </c>
      <c r="P88" s="11">
        <f t="shared" ref="P88" si="57">EDATE(O88,12)</f>
        <v>44927</v>
      </c>
      <c r="Q88" s="11">
        <f t="shared" ref="Q88" si="58">EDATE(P88,12)</f>
        <v>45292</v>
      </c>
      <c r="R88" s="11">
        <f t="shared" ref="R88" si="59">EDATE(Q88,12)</f>
        <v>45658</v>
      </c>
    </row>
    <row r="89" spans="1:18" ht="13.8" hidden="1" outlineLevel="1">
      <c r="A89" s="38"/>
      <c r="C89" s="1"/>
      <c r="D89" s="16">
        <v>40909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ht="13.8" hidden="1" outlineLevel="1">
      <c r="A90" s="38"/>
      <c r="C90" s="39">
        <f>SUM(E90:R90)</f>
        <v>150</v>
      </c>
      <c r="D90" s="40">
        <f t="shared" ref="D90:D98" si="60">EDATE(D89,12)</f>
        <v>41275</v>
      </c>
      <c r="E90" s="41"/>
      <c r="F90" s="41">
        <f>K45</f>
        <v>150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 ht="13.8" hidden="1" outlineLevel="1">
      <c r="A91" s="38"/>
      <c r="C91" s="39">
        <f t="shared" ref="C91:C94" si="61">SUM(E91:R91)</f>
        <v>175.00000000000006</v>
      </c>
      <c r="D91" s="40">
        <f t="shared" si="60"/>
        <v>41640</v>
      </c>
      <c r="E91" s="41"/>
      <c r="F91" s="41"/>
      <c r="G91" s="41">
        <f>K46</f>
        <v>175.00000000000006</v>
      </c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1:18" ht="13.8" hidden="1" outlineLevel="1">
      <c r="A92" s="38"/>
      <c r="C92" s="39">
        <f t="shared" si="61"/>
        <v>300</v>
      </c>
      <c r="D92" s="40">
        <f t="shared" si="60"/>
        <v>42005</v>
      </c>
      <c r="E92" s="41"/>
      <c r="F92" s="41"/>
      <c r="G92" s="41"/>
      <c r="H92" s="41">
        <f>K47</f>
        <v>300</v>
      </c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1:18" ht="13.8" hidden="1" outlineLevel="1">
      <c r="A93" s="38"/>
      <c r="C93" s="39">
        <f t="shared" si="61"/>
        <v>325</v>
      </c>
      <c r="D93" s="40">
        <f t="shared" si="60"/>
        <v>42370</v>
      </c>
      <c r="E93" s="41"/>
      <c r="F93" s="41"/>
      <c r="G93" s="41"/>
      <c r="H93" s="41"/>
      <c r="I93" s="41">
        <f>K48</f>
        <v>325</v>
      </c>
      <c r="J93" s="41"/>
      <c r="K93" s="41"/>
      <c r="L93" s="41"/>
      <c r="M93" s="41"/>
      <c r="N93" s="41"/>
      <c r="O93" s="41"/>
      <c r="P93" s="41"/>
      <c r="Q93" s="41"/>
      <c r="R93" s="41"/>
    </row>
    <row r="94" spans="1:18" ht="13.8" hidden="1" outlineLevel="1">
      <c r="A94" s="38"/>
      <c r="C94" s="39">
        <f t="shared" si="61"/>
        <v>450</v>
      </c>
      <c r="D94" s="40">
        <f t="shared" si="60"/>
        <v>42736</v>
      </c>
      <c r="E94" s="41"/>
      <c r="F94" s="41"/>
      <c r="G94" s="41"/>
      <c r="H94" s="41"/>
      <c r="I94" s="41"/>
      <c r="J94" s="41">
        <f>K49</f>
        <v>450</v>
      </c>
      <c r="K94" s="41"/>
      <c r="L94" s="41"/>
      <c r="M94" s="41"/>
      <c r="N94" s="41"/>
      <c r="O94" s="41"/>
      <c r="P94" s="41"/>
      <c r="Q94" s="41"/>
      <c r="R94" s="41"/>
    </row>
    <row r="95" spans="1:18" ht="13.8" hidden="1" outlineLevel="1">
      <c r="A95" s="38"/>
      <c r="C95" s="1"/>
      <c r="D95" s="16">
        <f t="shared" si="60"/>
        <v>43101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ht="13.8" hidden="1" outlineLevel="1">
      <c r="A96" s="38"/>
      <c r="C96" s="1"/>
      <c r="D96" s="16">
        <f t="shared" si="60"/>
        <v>43466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ht="13.8" hidden="1" outlineLevel="1">
      <c r="A97" s="38"/>
      <c r="C97" s="1"/>
      <c r="D97" s="16">
        <f t="shared" si="60"/>
        <v>43831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ht="13.8" hidden="1" outlineLevel="1">
      <c r="A98" s="38"/>
      <c r="C98" s="1"/>
      <c r="D98" s="16">
        <f t="shared" si="60"/>
        <v>44197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3.8" hidden="1" outlineLevel="1">
      <c r="A99" s="38"/>
      <c r="C99" s="1"/>
      <c r="D99" s="16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3.8" collapsed="1">
      <c r="A100" s="38"/>
      <c r="B100" s="3" t="s">
        <v>66</v>
      </c>
      <c r="C100" s="3"/>
      <c r="D100" s="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</row>
    <row r="101" spans="1:18" ht="13.8" outlineLevel="1">
      <c r="A101" s="38"/>
      <c r="C101" s="1">
        <f>SUM(C102:C111)</f>
        <v>1400</v>
      </c>
      <c r="D101" s="12" t="s">
        <v>22</v>
      </c>
      <c r="E101" s="11">
        <v>40909</v>
      </c>
      <c r="F101" s="11">
        <f>EDATE(E101,12)</f>
        <v>41275</v>
      </c>
      <c r="G101" s="11">
        <f t="shared" ref="G101" si="62">EDATE(F101,12)</f>
        <v>41640</v>
      </c>
      <c r="H101" s="11">
        <f t="shared" ref="H101" si="63">EDATE(G101,12)</f>
        <v>42005</v>
      </c>
      <c r="I101" s="11">
        <f t="shared" ref="I101" si="64">EDATE(H101,12)</f>
        <v>42370</v>
      </c>
      <c r="J101" s="11">
        <f t="shared" ref="J101" si="65">EDATE(I101,12)</f>
        <v>42736</v>
      </c>
      <c r="K101" s="11">
        <f t="shared" ref="K101" si="66">EDATE(J101,12)</f>
        <v>43101</v>
      </c>
      <c r="L101" s="11">
        <f t="shared" ref="L101" si="67">EDATE(K101,12)</f>
        <v>43466</v>
      </c>
      <c r="M101" s="11">
        <f t="shared" ref="M101" si="68">EDATE(L101,12)</f>
        <v>43831</v>
      </c>
      <c r="N101" s="11">
        <f t="shared" ref="N101" si="69">EDATE(M101,12)</f>
        <v>44197</v>
      </c>
      <c r="O101" s="11">
        <f t="shared" ref="O101" si="70">EDATE(N101,12)</f>
        <v>44562</v>
      </c>
      <c r="P101" s="11">
        <f t="shared" ref="P101" si="71">EDATE(O101,12)</f>
        <v>44927</v>
      </c>
      <c r="Q101" s="11">
        <f t="shared" ref="Q101" si="72">EDATE(P101,12)</f>
        <v>45292</v>
      </c>
      <c r="R101" s="11">
        <f t="shared" ref="R101" si="73">EDATE(Q101,12)</f>
        <v>45658</v>
      </c>
    </row>
    <row r="102" spans="1:18" ht="13.8" outlineLevel="1">
      <c r="A102" s="38"/>
      <c r="C102" s="1"/>
      <c r="D102" s="16">
        <v>40909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1:18" ht="13.8" outlineLevel="1">
      <c r="A103" s="38"/>
      <c r="C103" s="39">
        <f>SUM(E103:R103)</f>
        <v>150</v>
      </c>
      <c r="D103" s="40">
        <f t="shared" ref="D103:D111" si="74">EDATE(D102,12)</f>
        <v>41275</v>
      </c>
      <c r="E103" s="41"/>
      <c r="F103" s="41"/>
      <c r="G103" s="41"/>
      <c r="H103" s="41">
        <v>50</v>
      </c>
      <c r="I103" s="41">
        <v>100</v>
      </c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 ht="13.8" outlineLevel="1">
      <c r="A104" s="38"/>
      <c r="C104" s="39">
        <f t="shared" ref="C104:C107" si="75">SUM(E104:R104)</f>
        <v>175</v>
      </c>
      <c r="D104" s="40">
        <f t="shared" si="74"/>
        <v>41640</v>
      </c>
      <c r="E104" s="41"/>
      <c r="F104" s="41"/>
      <c r="G104" s="41"/>
      <c r="H104" s="41">
        <v>25</v>
      </c>
      <c r="I104" s="41">
        <v>50</v>
      </c>
      <c r="J104" s="41">
        <v>100</v>
      </c>
      <c r="K104" s="41"/>
      <c r="L104" s="41"/>
      <c r="M104" s="41"/>
      <c r="N104" s="41"/>
      <c r="O104" s="41"/>
      <c r="P104" s="41"/>
      <c r="Q104" s="41"/>
      <c r="R104" s="41"/>
    </row>
    <row r="105" spans="1:18" ht="13.8" outlineLevel="1">
      <c r="A105" s="38"/>
      <c r="C105" s="39">
        <f t="shared" si="75"/>
        <v>300</v>
      </c>
      <c r="D105" s="40">
        <f t="shared" si="74"/>
        <v>42005</v>
      </c>
      <c r="E105" s="41"/>
      <c r="F105" s="41"/>
      <c r="G105" s="41"/>
      <c r="H105" s="41"/>
      <c r="I105" s="41">
        <v>150</v>
      </c>
      <c r="J105" s="41">
        <v>50</v>
      </c>
      <c r="K105" s="41">
        <v>100</v>
      </c>
      <c r="L105" s="41"/>
      <c r="M105" s="41"/>
      <c r="N105" s="41"/>
      <c r="O105" s="41"/>
      <c r="P105" s="41"/>
      <c r="Q105" s="41"/>
      <c r="R105" s="41"/>
    </row>
    <row r="106" spans="1:18" ht="13.8" outlineLevel="1">
      <c r="A106" s="38"/>
      <c r="C106" s="39">
        <f t="shared" si="75"/>
        <v>325</v>
      </c>
      <c r="D106" s="40">
        <f t="shared" si="74"/>
        <v>42370</v>
      </c>
      <c r="E106" s="41"/>
      <c r="F106" s="41"/>
      <c r="G106" s="41"/>
      <c r="H106" s="41"/>
      <c r="I106" s="41">
        <v>25</v>
      </c>
      <c r="J106" s="41">
        <v>50</v>
      </c>
      <c r="K106" s="41">
        <v>250</v>
      </c>
      <c r="L106" s="41"/>
      <c r="M106" s="41"/>
      <c r="N106" s="41"/>
      <c r="O106" s="41"/>
      <c r="P106" s="41"/>
      <c r="Q106" s="41"/>
      <c r="R106" s="41"/>
    </row>
    <row r="107" spans="1:18" ht="13.8" outlineLevel="1">
      <c r="A107" s="38"/>
      <c r="C107" s="39">
        <f t="shared" si="75"/>
        <v>450</v>
      </c>
      <c r="D107" s="40">
        <f t="shared" si="74"/>
        <v>42736</v>
      </c>
      <c r="E107" s="41"/>
      <c r="F107" s="41"/>
      <c r="G107" s="41"/>
      <c r="H107" s="41"/>
      <c r="I107" s="41"/>
      <c r="J107" s="41">
        <v>50</v>
      </c>
      <c r="K107" s="41">
        <v>50</v>
      </c>
      <c r="L107" s="41">
        <v>250</v>
      </c>
      <c r="M107" s="41">
        <v>50</v>
      </c>
      <c r="N107" s="41">
        <v>50</v>
      </c>
      <c r="O107" s="41"/>
      <c r="P107" s="41"/>
      <c r="Q107" s="41"/>
      <c r="R107" s="41"/>
    </row>
    <row r="108" spans="1:18" ht="13.8" outlineLevel="1">
      <c r="A108" s="38"/>
      <c r="C108" s="1"/>
      <c r="D108" s="16">
        <f t="shared" si="74"/>
        <v>43101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ht="13.8" outlineLevel="1">
      <c r="A109" s="38"/>
      <c r="C109" s="1"/>
      <c r="D109" s="16">
        <f t="shared" si="74"/>
        <v>43466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1:18" ht="13.8" outlineLevel="1">
      <c r="A110" s="38"/>
      <c r="C110" s="1"/>
      <c r="D110" s="16">
        <f t="shared" si="74"/>
        <v>43831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3.8" outlineLevel="1">
      <c r="A111" s="38"/>
      <c r="C111" s="1"/>
      <c r="D111" s="16">
        <f t="shared" si="74"/>
        <v>44197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ht="13.8" outlineLevel="1">
      <c r="A112" s="38"/>
      <c r="C112" s="1"/>
      <c r="D112" s="16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ht="13.8" outlineLevel="1">
      <c r="A113" s="38"/>
      <c r="C113" s="27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 ht="13.8">
      <c r="A114" s="38"/>
      <c r="B114" s="3" t="s">
        <v>63</v>
      </c>
      <c r="C114" s="3"/>
      <c r="D114" s="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</row>
    <row r="115" spans="1:18" ht="13.8" hidden="1" outlineLevel="1">
      <c r="A115" s="38"/>
      <c r="C115" s="1">
        <f>SUM(C116:C125)</f>
        <v>1400</v>
      </c>
      <c r="D115" s="12" t="s">
        <v>22</v>
      </c>
      <c r="E115" s="11">
        <v>40909</v>
      </c>
      <c r="F115" s="11">
        <f>EDATE(E115,12)</f>
        <v>41275</v>
      </c>
      <c r="G115" s="11">
        <f t="shared" ref="G115" si="76">EDATE(F115,12)</f>
        <v>41640</v>
      </c>
      <c r="H115" s="11">
        <f t="shared" ref="H115" si="77">EDATE(G115,12)</f>
        <v>42005</v>
      </c>
      <c r="I115" s="11">
        <f t="shared" ref="I115" si="78">EDATE(H115,12)</f>
        <v>42370</v>
      </c>
      <c r="J115" s="11">
        <f t="shared" ref="J115" si="79">EDATE(I115,12)</f>
        <v>42736</v>
      </c>
      <c r="K115" s="11">
        <f t="shared" ref="K115" si="80">EDATE(J115,12)</f>
        <v>43101</v>
      </c>
      <c r="L115" s="11">
        <f t="shared" ref="L115" si="81">EDATE(K115,12)</f>
        <v>43466</v>
      </c>
      <c r="M115" s="11">
        <f t="shared" ref="M115" si="82">EDATE(L115,12)</f>
        <v>43831</v>
      </c>
      <c r="N115" s="11">
        <f t="shared" ref="N115" si="83">EDATE(M115,12)</f>
        <v>44197</v>
      </c>
      <c r="O115" s="11">
        <f t="shared" ref="O115" si="84">EDATE(N115,12)</f>
        <v>44562</v>
      </c>
      <c r="P115" s="11">
        <f t="shared" ref="P115" si="85">EDATE(O115,12)</f>
        <v>44927</v>
      </c>
      <c r="Q115" s="11">
        <f t="shared" ref="Q115" si="86">EDATE(P115,12)</f>
        <v>45292</v>
      </c>
      <c r="R115" s="11">
        <f t="shared" ref="R115" si="87">EDATE(Q115,12)</f>
        <v>45658</v>
      </c>
    </row>
    <row r="116" spans="1:18" ht="13.8" hidden="1" outlineLevel="1">
      <c r="A116" s="38"/>
      <c r="C116" s="1"/>
      <c r="D116" s="16">
        <v>40909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ht="13.8" hidden="1" outlineLevel="1">
      <c r="A117" s="38"/>
      <c r="C117" s="39">
        <f>SUM(E117:R117)</f>
        <v>150</v>
      </c>
      <c r="D117" s="40">
        <f t="shared" ref="D117:D125" si="88">EDATE(D116,12)</f>
        <v>41275</v>
      </c>
      <c r="E117" s="41"/>
      <c r="F117" s="41"/>
      <c r="G117" s="41"/>
      <c r="H117" s="41"/>
      <c r="I117" s="41"/>
      <c r="J117" s="41"/>
      <c r="K117" s="41"/>
      <c r="L117" s="41">
        <f>L19-K19</f>
        <v>125</v>
      </c>
      <c r="M117" s="41">
        <f t="shared" ref="M117:R117" si="89">M19-L19</f>
        <v>25</v>
      </c>
      <c r="N117" s="41">
        <f t="shared" si="89"/>
        <v>0</v>
      </c>
      <c r="O117" s="41">
        <f t="shared" si="89"/>
        <v>0</v>
      </c>
      <c r="P117" s="41">
        <f t="shared" si="89"/>
        <v>0</v>
      </c>
      <c r="Q117" s="41">
        <f t="shared" si="89"/>
        <v>0</v>
      </c>
      <c r="R117" s="41">
        <f t="shared" si="89"/>
        <v>0</v>
      </c>
    </row>
    <row r="118" spans="1:18" ht="13.8" hidden="1" outlineLevel="1">
      <c r="A118" s="38"/>
      <c r="C118" s="39">
        <f t="shared" ref="C118:C121" si="90">SUM(E118:R118)</f>
        <v>175.00000000000006</v>
      </c>
      <c r="D118" s="40">
        <f t="shared" si="88"/>
        <v>41640</v>
      </c>
      <c r="E118" s="41"/>
      <c r="F118" s="41"/>
      <c r="G118" s="41"/>
      <c r="H118" s="41"/>
      <c r="I118" s="41"/>
      <c r="J118" s="41"/>
      <c r="K118" s="41"/>
      <c r="L118" s="41">
        <f t="shared" ref="L118:R121" si="91">L20-K20</f>
        <v>25.000000000000057</v>
      </c>
      <c r="M118" s="41">
        <f t="shared" si="91"/>
        <v>125</v>
      </c>
      <c r="N118" s="41">
        <f t="shared" si="91"/>
        <v>25</v>
      </c>
      <c r="O118" s="41">
        <f t="shared" si="91"/>
        <v>0</v>
      </c>
      <c r="P118" s="41">
        <f t="shared" si="91"/>
        <v>0</v>
      </c>
      <c r="Q118" s="41">
        <f t="shared" si="91"/>
        <v>0</v>
      </c>
      <c r="R118" s="41">
        <f t="shared" si="91"/>
        <v>0</v>
      </c>
    </row>
    <row r="119" spans="1:18" ht="13.8" hidden="1" outlineLevel="1">
      <c r="A119" s="38"/>
      <c r="C119" s="39">
        <f t="shared" si="90"/>
        <v>300</v>
      </c>
      <c r="D119" s="40">
        <f t="shared" si="88"/>
        <v>42005</v>
      </c>
      <c r="E119" s="41"/>
      <c r="F119" s="41"/>
      <c r="G119" s="41"/>
      <c r="H119" s="41"/>
      <c r="I119" s="41"/>
      <c r="J119" s="41"/>
      <c r="K119" s="41"/>
      <c r="L119" s="41">
        <f t="shared" si="91"/>
        <v>124.99999999999997</v>
      </c>
      <c r="M119" s="41">
        <f t="shared" si="91"/>
        <v>25.000000000000057</v>
      </c>
      <c r="N119" s="41">
        <f t="shared" si="91"/>
        <v>125</v>
      </c>
      <c r="O119" s="41">
        <f t="shared" si="91"/>
        <v>25</v>
      </c>
      <c r="P119" s="41">
        <f t="shared" si="91"/>
        <v>0</v>
      </c>
      <c r="Q119" s="41">
        <f t="shared" si="91"/>
        <v>0</v>
      </c>
      <c r="R119" s="41">
        <f t="shared" si="91"/>
        <v>0</v>
      </c>
    </row>
    <row r="120" spans="1:18" ht="13.8" hidden="1" outlineLevel="1">
      <c r="A120" s="38"/>
      <c r="C120" s="39">
        <f t="shared" si="90"/>
        <v>325</v>
      </c>
      <c r="D120" s="40">
        <f t="shared" si="88"/>
        <v>42370</v>
      </c>
      <c r="E120" s="41"/>
      <c r="F120" s="41"/>
      <c r="G120" s="41"/>
      <c r="H120" s="41"/>
      <c r="I120" s="41"/>
      <c r="J120" s="41"/>
      <c r="K120" s="41"/>
      <c r="L120" s="41">
        <f t="shared" si="91"/>
        <v>24.999999999999972</v>
      </c>
      <c r="M120" s="41">
        <f t="shared" si="91"/>
        <v>124.99999999999997</v>
      </c>
      <c r="N120" s="41">
        <f t="shared" si="91"/>
        <v>25.000000000000057</v>
      </c>
      <c r="O120" s="41">
        <f t="shared" si="91"/>
        <v>125</v>
      </c>
      <c r="P120" s="41">
        <f t="shared" si="91"/>
        <v>25</v>
      </c>
      <c r="Q120" s="41">
        <f t="shared" si="91"/>
        <v>0</v>
      </c>
      <c r="R120" s="41">
        <f t="shared" si="91"/>
        <v>0</v>
      </c>
    </row>
    <row r="121" spans="1:18" ht="13.8" hidden="1" outlineLevel="1">
      <c r="A121" s="38"/>
      <c r="C121" s="39">
        <f t="shared" si="90"/>
        <v>450</v>
      </c>
      <c r="D121" s="40">
        <f t="shared" si="88"/>
        <v>42736</v>
      </c>
      <c r="E121" s="41"/>
      <c r="F121" s="41"/>
      <c r="G121" s="41"/>
      <c r="H121" s="41"/>
      <c r="I121" s="41"/>
      <c r="J121" s="41"/>
      <c r="K121" s="41"/>
      <c r="L121" s="41">
        <f t="shared" si="91"/>
        <v>125</v>
      </c>
      <c r="M121" s="41">
        <f t="shared" si="91"/>
        <v>24.999999999999972</v>
      </c>
      <c r="N121" s="41">
        <f t="shared" si="91"/>
        <v>124.99999999999997</v>
      </c>
      <c r="O121" s="41">
        <f t="shared" si="91"/>
        <v>25.000000000000057</v>
      </c>
      <c r="P121" s="41">
        <f t="shared" si="91"/>
        <v>125</v>
      </c>
      <c r="Q121" s="41">
        <f t="shared" si="91"/>
        <v>25</v>
      </c>
      <c r="R121" s="41">
        <f t="shared" si="91"/>
        <v>0</v>
      </c>
    </row>
    <row r="122" spans="1:18" ht="13.8" hidden="1" outlineLevel="1">
      <c r="A122" s="38"/>
      <c r="C122" s="1"/>
      <c r="D122" s="16">
        <f t="shared" si="88"/>
        <v>43101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3.8" hidden="1" outlineLevel="1">
      <c r="A123" s="38"/>
      <c r="C123" s="1"/>
      <c r="D123" s="16">
        <f t="shared" si="88"/>
        <v>43466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3.8" hidden="1" outlineLevel="1">
      <c r="A124" s="38"/>
      <c r="C124" s="1"/>
      <c r="D124" s="16">
        <f t="shared" si="88"/>
        <v>43831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3.8" hidden="1" outlineLevel="1">
      <c r="A125" s="38"/>
      <c r="C125" s="1"/>
      <c r="D125" s="16">
        <f t="shared" si="88"/>
        <v>44197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hidden="1" outlineLevel="1">
      <c r="C126" s="27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 hidden="1" outlineLevel="1">
      <c r="C127" s="27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 hidden="1" outlineLevel="1">
      <c r="C128" s="27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 collapsed="1">
      <c r="B129" s="3" t="s">
        <v>55</v>
      </c>
      <c r="C129" s="3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P129" s="13"/>
    </row>
    <row r="130" spans="1:18">
      <c r="C130" s="1"/>
      <c r="D130" s="17" t="s">
        <v>10</v>
      </c>
      <c r="E130" s="23">
        <f>IF($F$6=1,F8,G8*$E$79)</f>
        <v>1000</v>
      </c>
      <c r="F130" s="4"/>
      <c r="G130" s="4"/>
      <c r="H130" s="4"/>
      <c r="I130" s="4"/>
      <c r="J130" s="4"/>
      <c r="K130" s="4"/>
      <c r="L130" s="4"/>
      <c r="M130" s="4"/>
      <c r="N130" s="4"/>
      <c r="P130" s="13"/>
    </row>
    <row r="131" spans="1:18">
      <c r="C131" s="1"/>
      <c r="D131" s="17" t="s">
        <v>6</v>
      </c>
      <c r="E131" s="23">
        <f>IF($F$6=1,F9,G9*$E$77)</f>
        <v>300</v>
      </c>
      <c r="F131" s="4"/>
      <c r="G131" s="4"/>
      <c r="H131" s="4"/>
      <c r="I131" s="4"/>
      <c r="J131" s="4"/>
      <c r="K131" s="4"/>
      <c r="L131" s="4"/>
      <c r="M131" s="4"/>
      <c r="N131" s="4"/>
      <c r="P131" s="13"/>
    </row>
    <row r="132" spans="1:18">
      <c r="C132" s="1"/>
      <c r="D132" s="1"/>
      <c r="F132" s="4"/>
      <c r="G132" s="4"/>
      <c r="H132" s="4"/>
      <c r="I132" s="4"/>
      <c r="J132" s="4"/>
      <c r="K132" s="4"/>
      <c r="L132" s="4"/>
      <c r="M132" s="4"/>
      <c r="N132" s="4"/>
      <c r="P132" s="13"/>
    </row>
    <row r="133" spans="1:18">
      <c r="B133" s="19"/>
      <c r="D133" s="1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8">
      <c r="B134" s="22" t="s">
        <v>7</v>
      </c>
      <c r="C134" s="20"/>
      <c r="D134" s="3"/>
      <c r="E134" s="21"/>
      <c r="F134" s="21"/>
      <c r="G134" s="21"/>
      <c r="H134" s="21"/>
      <c r="I134" s="4"/>
      <c r="J134" s="4"/>
      <c r="K134" s="4"/>
      <c r="L134" s="4"/>
      <c r="M134" s="4"/>
      <c r="N134" s="4"/>
    </row>
    <row r="135" spans="1:18" s="1" customFormat="1">
      <c r="D135" s="11"/>
      <c r="E135" s="11">
        <f>E69</f>
        <v>40909</v>
      </c>
      <c r="F135" s="11">
        <f t="shared" ref="F135:R135" si="92">F69</f>
        <v>41275</v>
      </c>
      <c r="G135" s="11">
        <f t="shared" si="92"/>
        <v>41640</v>
      </c>
      <c r="H135" s="11">
        <f t="shared" si="92"/>
        <v>42005</v>
      </c>
      <c r="I135" s="11">
        <f t="shared" si="92"/>
        <v>42370</v>
      </c>
      <c r="J135" s="11">
        <f t="shared" si="92"/>
        <v>42736</v>
      </c>
      <c r="K135" s="11">
        <f t="shared" si="92"/>
        <v>43101</v>
      </c>
      <c r="L135" s="11">
        <f t="shared" si="92"/>
        <v>43466</v>
      </c>
      <c r="M135" s="11">
        <f t="shared" si="92"/>
        <v>43831</v>
      </c>
      <c r="N135" s="11">
        <f t="shared" si="92"/>
        <v>44197</v>
      </c>
      <c r="O135" s="11">
        <f t="shared" si="92"/>
        <v>44562</v>
      </c>
      <c r="P135" s="11">
        <f t="shared" si="92"/>
        <v>44927</v>
      </c>
      <c r="Q135" s="11">
        <f t="shared" si="92"/>
        <v>45292</v>
      </c>
      <c r="R135" s="11">
        <f t="shared" si="92"/>
        <v>45658</v>
      </c>
    </row>
    <row r="136" spans="1:18" s="13" customFormat="1">
      <c r="C136" s="19" t="s">
        <v>44</v>
      </c>
      <c r="E136" s="14">
        <f>MAX(0,MIN($E$131,E83-$E$130))</f>
        <v>0</v>
      </c>
      <c r="F136" s="14">
        <f t="shared" ref="F136:R136" si="93">MAX(0,MIN($E$131,F83-$E$130))</f>
        <v>0</v>
      </c>
      <c r="G136" s="14">
        <f t="shared" si="93"/>
        <v>0</v>
      </c>
      <c r="H136" s="14">
        <f t="shared" si="93"/>
        <v>0</v>
      </c>
      <c r="I136" s="14">
        <f t="shared" si="93"/>
        <v>0</v>
      </c>
      <c r="J136" s="14">
        <f t="shared" si="93"/>
        <v>0</v>
      </c>
      <c r="K136" s="14">
        <f t="shared" si="93"/>
        <v>0</v>
      </c>
      <c r="L136" s="14">
        <f t="shared" si="93"/>
        <v>0</v>
      </c>
      <c r="M136" s="14">
        <f t="shared" si="93"/>
        <v>0</v>
      </c>
      <c r="N136" s="14">
        <f t="shared" si="93"/>
        <v>50</v>
      </c>
      <c r="O136" s="14">
        <f t="shared" si="93"/>
        <v>225</v>
      </c>
      <c r="P136" s="14">
        <f t="shared" si="93"/>
        <v>300</v>
      </c>
      <c r="Q136" s="14">
        <f t="shared" si="93"/>
        <v>300</v>
      </c>
      <c r="R136" s="14">
        <f t="shared" si="93"/>
        <v>300</v>
      </c>
    </row>
    <row r="137" spans="1:18" s="13" customFormat="1">
      <c r="C137" s="19" t="s">
        <v>56</v>
      </c>
      <c r="D137" s="17"/>
      <c r="E137" s="14">
        <f t="shared" ref="E137:R138" si="94">MAX(0,MIN($E$131,E84-$E$130))</f>
        <v>0</v>
      </c>
      <c r="F137" s="14">
        <f t="shared" si="94"/>
        <v>0</v>
      </c>
      <c r="G137" s="14">
        <f t="shared" si="94"/>
        <v>0</v>
      </c>
      <c r="H137" s="14">
        <f t="shared" si="94"/>
        <v>0</v>
      </c>
      <c r="I137" s="14">
        <f t="shared" si="94"/>
        <v>0</v>
      </c>
      <c r="J137" s="14">
        <f t="shared" si="94"/>
        <v>0</v>
      </c>
      <c r="K137" s="14">
        <f t="shared" si="94"/>
        <v>0</v>
      </c>
      <c r="L137" s="14">
        <f t="shared" si="94"/>
        <v>150</v>
      </c>
      <c r="M137" s="14">
        <f t="shared" si="94"/>
        <v>300</v>
      </c>
      <c r="N137" s="14">
        <f t="shared" si="94"/>
        <v>300</v>
      </c>
      <c r="O137" s="14">
        <f t="shared" si="94"/>
        <v>300</v>
      </c>
      <c r="P137" s="14">
        <f t="shared" si="94"/>
        <v>300</v>
      </c>
      <c r="Q137" s="14">
        <f t="shared" si="94"/>
        <v>300</v>
      </c>
      <c r="R137" s="14">
        <f t="shared" si="94"/>
        <v>300</v>
      </c>
    </row>
    <row r="138" spans="1:18" s="13" customFormat="1">
      <c r="C138" s="19" t="s">
        <v>45</v>
      </c>
      <c r="E138" s="14">
        <f t="shared" si="94"/>
        <v>0</v>
      </c>
      <c r="F138" s="14">
        <f t="shared" si="94"/>
        <v>0</v>
      </c>
      <c r="G138" s="14">
        <f t="shared" si="94"/>
        <v>0</v>
      </c>
      <c r="H138" s="14">
        <f t="shared" si="94"/>
        <v>0</v>
      </c>
      <c r="I138" s="14">
        <f t="shared" si="94"/>
        <v>0</v>
      </c>
      <c r="J138" s="14">
        <f t="shared" si="94"/>
        <v>300</v>
      </c>
      <c r="K138" s="14">
        <f t="shared" si="94"/>
        <v>300</v>
      </c>
      <c r="L138" s="14">
        <f t="shared" si="94"/>
        <v>300</v>
      </c>
      <c r="M138" s="14">
        <f t="shared" si="94"/>
        <v>300</v>
      </c>
      <c r="N138" s="14">
        <f t="shared" si="94"/>
        <v>300</v>
      </c>
      <c r="O138" s="14">
        <f t="shared" si="94"/>
        <v>300</v>
      </c>
      <c r="P138" s="14">
        <f t="shared" si="94"/>
        <v>300</v>
      </c>
      <c r="Q138" s="14">
        <f t="shared" si="94"/>
        <v>300</v>
      </c>
      <c r="R138" s="14">
        <f t="shared" si="94"/>
        <v>300</v>
      </c>
    </row>
    <row r="139" spans="1:18">
      <c r="C139" s="1"/>
      <c r="D139" s="17"/>
      <c r="E139" s="23"/>
      <c r="F139" s="4"/>
      <c r="G139" s="4"/>
      <c r="H139" s="4"/>
      <c r="I139" s="4"/>
      <c r="J139" s="4"/>
      <c r="K139" s="4"/>
      <c r="L139" s="4"/>
      <c r="M139" s="4"/>
      <c r="N139" s="4"/>
      <c r="P139" s="13"/>
    </row>
    <row r="140" spans="1:18" ht="13.8">
      <c r="A140" s="38"/>
      <c r="B140" s="3" t="s">
        <v>61</v>
      </c>
      <c r="C140" s="3"/>
      <c r="D140" s="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</row>
    <row r="141" spans="1:18" ht="13.8" hidden="1" outlineLevel="1">
      <c r="A141" s="38"/>
      <c r="C141" s="1">
        <f>SUM(C143:C152)</f>
        <v>300</v>
      </c>
      <c r="D141" s="12" t="s">
        <v>22</v>
      </c>
      <c r="E141" s="11">
        <v>40909</v>
      </c>
      <c r="F141" s="11">
        <f>EDATE(E141,12)</f>
        <v>41275</v>
      </c>
      <c r="G141" s="11">
        <f t="shared" ref="G141" si="95">EDATE(F141,12)</f>
        <v>41640</v>
      </c>
      <c r="H141" s="11">
        <f t="shared" ref="H141" si="96">EDATE(G141,12)</f>
        <v>42005</v>
      </c>
      <c r="I141" s="11">
        <f t="shared" ref="I141" si="97">EDATE(H141,12)</f>
        <v>42370</v>
      </c>
      <c r="J141" s="11">
        <f t="shared" ref="J141" si="98">EDATE(I141,12)</f>
        <v>42736</v>
      </c>
      <c r="K141" s="11">
        <f t="shared" ref="K141" si="99">EDATE(J141,12)</f>
        <v>43101</v>
      </c>
      <c r="L141" s="11">
        <f t="shared" ref="L141" si="100">EDATE(K141,12)</f>
        <v>43466</v>
      </c>
      <c r="M141" s="11">
        <f t="shared" ref="M141" si="101">EDATE(L141,12)</f>
        <v>43831</v>
      </c>
      <c r="N141" s="11">
        <f t="shared" ref="N141" si="102">EDATE(M141,12)</f>
        <v>44197</v>
      </c>
      <c r="O141" s="11">
        <f t="shared" ref="O141" si="103">EDATE(N141,12)</f>
        <v>44562</v>
      </c>
      <c r="P141" s="11">
        <f t="shared" ref="P141" si="104">EDATE(O141,12)</f>
        <v>44927</v>
      </c>
      <c r="Q141" s="11">
        <f t="shared" ref="Q141" si="105">EDATE(P141,12)</f>
        <v>45292</v>
      </c>
      <c r="R141" s="11">
        <f t="shared" ref="R141" si="106">EDATE(Q141,12)</f>
        <v>45658</v>
      </c>
    </row>
    <row r="142" spans="1:18" ht="13.8" hidden="1" outlineLevel="1">
      <c r="A142" s="38"/>
      <c r="C142" s="1"/>
      <c r="D142" s="12"/>
      <c r="E142" s="11"/>
      <c r="F142" s="42">
        <f>E142+SUM(F90:F94)</f>
        <v>150</v>
      </c>
      <c r="G142" s="42">
        <f t="shared" ref="G142:J142" si="107">F142+SUM(G90:G94)</f>
        <v>325.00000000000006</v>
      </c>
      <c r="H142" s="42">
        <f t="shared" si="107"/>
        <v>625</v>
      </c>
      <c r="I142" s="42">
        <f t="shared" si="107"/>
        <v>950</v>
      </c>
      <c r="J142" s="42">
        <f t="shared" si="107"/>
        <v>1400</v>
      </c>
      <c r="K142" s="11"/>
      <c r="L142" s="11"/>
      <c r="M142" s="11"/>
      <c r="N142" s="11"/>
      <c r="O142" s="11"/>
      <c r="P142" s="11"/>
      <c r="Q142" s="11"/>
      <c r="R142" s="11"/>
    </row>
    <row r="143" spans="1:18" ht="13.8" hidden="1" outlineLevel="1">
      <c r="A143" s="38"/>
      <c r="C143" s="1"/>
      <c r="D143" s="16">
        <v>40909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ht="13.8" hidden="1" outlineLevel="1">
      <c r="A144" s="38"/>
      <c r="C144" s="39">
        <f>SUM(E144:R144)</f>
        <v>0</v>
      </c>
      <c r="D144" s="40">
        <f t="shared" ref="D144:D152" si="108">EDATE(D143,12)</f>
        <v>41275</v>
      </c>
      <c r="E144" s="41"/>
      <c r="F144" s="41">
        <f>K98</f>
        <v>0</v>
      </c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</row>
    <row r="145" spans="1:18" ht="13.8" hidden="1" outlineLevel="1">
      <c r="A145" s="38"/>
      <c r="C145" s="39">
        <f t="shared" ref="C145:C148" si="109">SUM(E145:R145)</f>
        <v>0</v>
      </c>
      <c r="D145" s="40">
        <f t="shared" si="108"/>
        <v>41640</v>
      </c>
      <c r="E145" s="41"/>
      <c r="F145" s="41"/>
      <c r="G145" s="41">
        <f>K99</f>
        <v>0</v>
      </c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</row>
    <row r="146" spans="1:18" ht="13.8" hidden="1" outlineLevel="1">
      <c r="A146" s="38"/>
      <c r="C146" s="39">
        <f t="shared" si="109"/>
        <v>0</v>
      </c>
      <c r="D146" s="40">
        <f t="shared" si="108"/>
        <v>42005</v>
      </c>
      <c r="E146" s="41"/>
      <c r="F146" s="41"/>
      <c r="G146" s="41"/>
      <c r="H146" s="41">
        <f>K100</f>
        <v>0</v>
      </c>
      <c r="I146" s="41"/>
      <c r="J146" s="41"/>
      <c r="K146" s="41"/>
      <c r="L146" s="41"/>
      <c r="M146" s="41"/>
      <c r="N146" s="41"/>
      <c r="O146" s="41"/>
      <c r="P146" s="41"/>
      <c r="Q146" s="41"/>
      <c r="R146" s="41"/>
    </row>
    <row r="147" spans="1:18" ht="13.8" hidden="1" outlineLevel="1">
      <c r="A147" s="38"/>
      <c r="C147" s="39"/>
      <c r="D147" s="40">
        <f t="shared" si="108"/>
        <v>42370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1:18" ht="13.8" hidden="1" outlineLevel="1">
      <c r="A148" s="38"/>
      <c r="C148" s="39">
        <f t="shared" si="109"/>
        <v>300</v>
      </c>
      <c r="D148" s="40">
        <f t="shared" si="108"/>
        <v>42736</v>
      </c>
      <c r="E148" s="41"/>
      <c r="F148" s="41"/>
      <c r="G148" s="41"/>
      <c r="H148" s="41"/>
      <c r="I148" s="41"/>
      <c r="J148" s="41">
        <v>300</v>
      </c>
      <c r="K148" s="41"/>
      <c r="L148" s="41"/>
      <c r="M148" s="41"/>
      <c r="N148" s="41"/>
      <c r="O148" s="41"/>
      <c r="P148" s="41"/>
      <c r="Q148" s="41"/>
      <c r="R148" s="41"/>
    </row>
    <row r="149" spans="1:18" ht="13.8" hidden="1" outlineLevel="1">
      <c r="A149" s="38"/>
      <c r="C149" s="1"/>
      <c r="D149" s="16">
        <f t="shared" si="108"/>
        <v>43101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ht="13.8" hidden="1" outlineLevel="1">
      <c r="A150" s="38"/>
      <c r="C150" s="1"/>
      <c r="D150" s="16">
        <f t="shared" si="108"/>
        <v>43466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ht="13.8" hidden="1" outlineLevel="1">
      <c r="A151" s="38"/>
      <c r="C151" s="1"/>
      <c r="D151" s="16">
        <f t="shared" si="108"/>
        <v>43831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ht="13.8" hidden="1" outlineLevel="1">
      <c r="A152" s="38"/>
      <c r="C152" s="1"/>
      <c r="D152" s="16">
        <f t="shared" si="108"/>
        <v>44197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ht="13.8" hidden="1" outlineLevel="1">
      <c r="A153" s="38"/>
      <c r="C153" s="1"/>
      <c r="D153" s="16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ht="13.8" collapsed="1">
      <c r="A154" s="38"/>
      <c r="B154" s="3" t="s">
        <v>67</v>
      </c>
      <c r="C154" s="3"/>
      <c r="D154" s="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</row>
    <row r="155" spans="1:18" ht="13.8" outlineLevel="1">
      <c r="A155" s="38"/>
      <c r="C155" s="1">
        <f>SUM(C158:C167)</f>
        <v>350</v>
      </c>
      <c r="D155" s="12" t="s">
        <v>22</v>
      </c>
      <c r="E155" s="11">
        <v>40909</v>
      </c>
      <c r="F155" s="11">
        <f>EDATE(E155,12)</f>
        <v>41275</v>
      </c>
      <c r="G155" s="11">
        <f t="shared" ref="G155" si="110">EDATE(F155,12)</f>
        <v>41640</v>
      </c>
      <c r="H155" s="11">
        <f t="shared" ref="H155" si="111">EDATE(G155,12)</f>
        <v>42005</v>
      </c>
      <c r="I155" s="11">
        <f t="shared" ref="I155" si="112">EDATE(H155,12)</f>
        <v>42370</v>
      </c>
      <c r="J155" s="11">
        <f t="shared" ref="J155" si="113">EDATE(I155,12)</f>
        <v>42736</v>
      </c>
      <c r="K155" s="11">
        <f t="shared" ref="K155" si="114">EDATE(J155,12)</f>
        <v>43101</v>
      </c>
      <c r="L155" s="11">
        <f t="shared" ref="L155" si="115">EDATE(K155,12)</f>
        <v>43466</v>
      </c>
      <c r="M155" s="11">
        <f t="shared" ref="M155" si="116">EDATE(L155,12)</f>
        <v>43831</v>
      </c>
      <c r="N155" s="11">
        <f t="shared" ref="N155" si="117">EDATE(M155,12)</f>
        <v>44197</v>
      </c>
      <c r="O155" s="11">
        <f t="shared" ref="O155" si="118">EDATE(N155,12)</f>
        <v>44562</v>
      </c>
      <c r="P155" s="11">
        <f t="shared" ref="P155" si="119">EDATE(O155,12)</f>
        <v>44927</v>
      </c>
      <c r="Q155" s="11">
        <f t="shared" ref="Q155" si="120">EDATE(P155,12)</f>
        <v>45292</v>
      </c>
      <c r="R155" s="11">
        <f t="shared" ref="R155" si="121">EDATE(Q155,12)</f>
        <v>45658</v>
      </c>
    </row>
    <row r="156" spans="1:18" ht="13.8" outlineLevel="1">
      <c r="A156" s="38"/>
      <c r="C156" s="1"/>
      <c r="D156" s="12" t="s">
        <v>64</v>
      </c>
      <c r="E156" s="42">
        <f>SUM(E103:E107)</f>
        <v>0</v>
      </c>
      <c r="F156" s="42">
        <f t="shared" ref="F156:G156" si="122">SUM(F103:F107)+E156</f>
        <v>0</v>
      </c>
      <c r="G156" s="42">
        <f t="shared" si="122"/>
        <v>0</v>
      </c>
      <c r="H156" s="42">
        <f>SUM(H103:H107)+G156</f>
        <v>75</v>
      </c>
      <c r="I156" s="42">
        <f t="shared" ref="I156:N156" si="123">SUM(I103:I107)+H156</f>
        <v>400</v>
      </c>
      <c r="J156" s="42">
        <f t="shared" si="123"/>
        <v>650</v>
      </c>
      <c r="K156" s="42">
        <f t="shared" si="123"/>
        <v>1050</v>
      </c>
      <c r="L156" s="42">
        <f t="shared" si="123"/>
        <v>1300</v>
      </c>
      <c r="M156" s="42">
        <f t="shared" si="123"/>
        <v>1350</v>
      </c>
      <c r="N156" s="42">
        <f t="shared" si="123"/>
        <v>1400</v>
      </c>
      <c r="O156" s="11"/>
      <c r="P156" s="11"/>
      <c r="Q156" s="11"/>
      <c r="R156" s="11"/>
    </row>
    <row r="157" spans="1:18" ht="13.8" outlineLevel="1">
      <c r="A157" s="38"/>
      <c r="C157" s="1"/>
      <c r="D157" s="12" t="s">
        <v>65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 ht="13.8" outlineLevel="1">
      <c r="A158" s="38"/>
      <c r="C158" s="1"/>
      <c r="D158" s="16">
        <v>40909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ht="13.8" outlineLevel="1">
      <c r="A159" s="38"/>
      <c r="C159" s="39">
        <f>SUM(E159:R159)</f>
        <v>0</v>
      </c>
      <c r="D159" s="40">
        <f t="shared" ref="D159:D167" si="124">EDATE(D158,12)</f>
        <v>41275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</row>
    <row r="160" spans="1:18" ht="13.8" outlineLevel="1">
      <c r="A160" s="38"/>
      <c r="C160" s="39">
        <f t="shared" ref="C160:C163" si="125">SUM(E160:R160)</f>
        <v>0</v>
      </c>
      <c r="D160" s="40">
        <f t="shared" si="124"/>
        <v>41640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</row>
    <row r="161" spans="1:18" ht="13.8" outlineLevel="1">
      <c r="A161" s="38"/>
      <c r="C161" s="39">
        <f t="shared" si="125"/>
        <v>0</v>
      </c>
      <c r="D161" s="40">
        <f t="shared" si="124"/>
        <v>42005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</row>
    <row r="162" spans="1:18" ht="13.8" outlineLevel="1">
      <c r="A162" s="38"/>
      <c r="C162" s="39">
        <f t="shared" si="125"/>
        <v>0</v>
      </c>
      <c r="D162" s="40">
        <f t="shared" si="124"/>
        <v>42370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1:18" ht="13.8" outlineLevel="1">
      <c r="A163" s="38"/>
      <c r="C163" s="39">
        <f t="shared" si="125"/>
        <v>350</v>
      </c>
      <c r="D163" s="40">
        <f t="shared" si="124"/>
        <v>42736</v>
      </c>
      <c r="E163" s="41"/>
      <c r="F163" s="41"/>
      <c r="G163" s="41"/>
      <c r="H163" s="41"/>
      <c r="I163" s="41"/>
      <c r="J163" s="41"/>
      <c r="K163" s="44">
        <v>50</v>
      </c>
      <c r="L163" s="44">
        <v>250</v>
      </c>
      <c r="M163" s="44">
        <v>50</v>
      </c>
      <c r="N163" s="41"/>
      <c r="O163" s="41"/>
      <c r="P163" s="41"/>
      <c r="Q163" s="41"/>
      <c r="R163" s="41"/>
    </row>
    <row r="164" spans="1:18" ht="13.8" outlineLevel="1">
      <c r="A164" s="38"/>
      <c r="C164" s="1"/>
      <c r="D164" s="16">
        <f t="shared" si="124"/>
        <v>43101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ht="13.8" outlineLevel="1">
      <c r="A165" s="38"/>
      <c r="C165" s="1"/>
      <c r="D165" s="16">
        <f t="shared" si="124"/>
        <v>43466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ht="13.8" outlineLevel="1">
      <c r="A166" s="38"/>
      <c r="C166" s="1"/>
      <c r="D166" s="16">
        <f t="shared" si="124"/>
        <v>43831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ht="13.8" outlineLevel="1">
      <c r="A167" s="38"/>
      <c r="C167" s="1"/>
      <c r="D167" s="16">
        <f t="shared" si="124"/>
        <v>44197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ht="13.8" outlineLevel="1">
      <c r="A168" s="38"/>
      <c r="C168" s="1"/>
      <c r="D168" s="16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ht="13.8" outlineLevel="1">
      <c r="A169" s="38"/>
      <c r="C169" s="27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 ht="13.8">
      <c r="A170" s="38"/>
      <c r="B170" s="3" t="s">
        <v>62</v>
      </c>
      <c r="C170" s="3"/>
      <c r="D170" s="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</row>
    <row r="171" spans="1:18" ht="13.8">
      <c r="A171" s="38"/>
      <c r="C171" s="1">
        <f>SUM(C174:C183)</f>
        <v>300</v>
      </c>
      <c r="D171" s="12" t="s">
        <v>22</v>
      </c>
      <c r="E171" s="11">
        <v>40909</v>
      </c>
      <c r="F171" s="11">
        <f>EDATE(E171,12)</f>
        <v>41275</v>
      </c>
      <c r="G171" s="11">
        <f t="shared" ref="G171" si="126">EDATE(F171,12)</f>
        <v>41640</v>
      </c>
      <c r="H171" s="11">
        <f t="shared" ref="H171" si="127">EDATE(G171,12)</f>
        <v>42005</v>
      </c>
      <c r="I171" s="11">
        <f t="shared" ref="I171" si="128">EDATE(H171,12)</f>
        <v>42370</v>
      </c>
      <c r="J171" s="11">
        <f t="shared" ref="J171" si="129">EDATE(I171,12)</f>
        <v>42736</v>
      </c>
      <c r="K171" s="11">
        <f t="shared" ref="K171" si="130">EDATE(J171,12)</f>
        <v>43101</v>
      </c>
      <c r="L171" s="11">
        <f t="shared" ref="L171" si="131">EDATE(K171,12)</f>
        <v>43466</v>
      </c>
      <c r="M171" s="11">
        <f t="shared" ref="M171" si="132">EDATE(L171,12)</f>
        <v>43831</v>
      </c>
      <c r="N171" s="11">
        <f t="shared" ref="N171" si="133">EDATE(M171,12)</f>
        <v>44197</v>
      </c>
      <c r="O171" s="11">
        <f t="shared" ref="O171" si="134">EDATE(N171,12)</f>
        <v>44562</v>
      </c>
      <c r="P171" s="11">
        <f t="shared" ref="P171" si="135">EDATE(O171,12)</f>
        <v>44927</v>
      </c>
      <c r="Q171" s="11">
        <f t="shared" ref="Q171" si="136">EDATE(P171,12)</f>
        <v>45292</v>
      </c>
      <c r="R171" s="11">
        <f t="shared" ref="R171" si="137">EDATE(Q171,12)</f>
        <v>45658</v>
      </c>
    </row>
    <row r="172" spans="1:18" ht="13.8">
      <c r="A172" s="38"/>
      <c r="C172" s="1"/>
      <c r="D172" s="12" t="s">
        <v>64</v>
      </c>
      <c r="E172" s="11"/>
      <c r="F172" s="43">
        <f>SUM(F117:F121)+E172</f>
        <v>0</v>
      </c>
      <c r="G172" s="43">
        <f t="shared" ref="G172:R172" si="138">SUM(G117:G121)+F172</f>
        <v>0</v>
      </c>
      <c r="H172" s="43">
        <f t="shared" si="138"/>
        <v>0</v>
      </c>
      <c r="I172" s="43">
        <f t="shared" si="138"/>
        <v>0</v>
      </c>
      <c r="J172" s="43">
        <f t="shared" si="138"/>
        <v>0</v>
      </c>
      <c r="K172" s="43">
        <f t="shared" si="138"/>
        <v>0</v>
      </c>
      <c r="L172" s="43">
        <f t="shared" si="138"/>
        <v>425</v>
      </c>
      <c r="M172" s="43">
        <f t="shared" si="138"/>
        <v>750</v>
      </c>
      <c r="N172" s="43">
        <f t="shared" si="138"/>
        <v>1050</v>
      </c>
      <c r="O172" s="43">
        <f t="shared" si="138"/>
        <v>1225</v>
      </c>
      <c r="P172" s="43">
        <f t="shared" si="138"/>
        <v>1375</v>
      </c>
      <c r="Q172" s="43">
        <f t="shared" si="138"/>
        <v>1400</v>
      </c>
      <c r="R172" s="43">
        <f t="shared" si="138"/>
        <v>1400</v>
      </c>
    </row>
    <row r="173" spans="1:18" ht="13.8">
      <c r="A173" s="38"/>
      <c r="C173" s="1"/>
      <c r="D173" s="12" t="s">
        <v>65</v>
      </c>
      <c r="E173" s="11"/>
      <c r="F173" s="43"/>
      <c r="G173" s="43"/>
      <c r="H173" s="43"/>
      <c r="I173" s="43"/>
      <c r="J173" s="43"/>
      <c r="K173" s="43"/>
      <c r="L173" s="43"/>
      <c r="M173" s="43"/>
      <c r="N173" s="43">
        <v>50</v>
      </c>
      <c r="O173" s="43">
        <v>225</v>
      </c>
      <c r="P173" s="43">
        <v>300</v>
      </c>
      <c r="Q173" s="43">
        <v>300</v>
      </c>
      <c r="R173" s="43">
        <v>300</v>
      </c>
    </row>
    <row r="174" spans="1:18" ht="13.8">
      <c r="A174" s="38"/>
      <c r="C174" s="1"/>
      <c r="D174" s="16">
        <v>40909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ht="13.8">
      <c r="A175" s="38"/>
      <c r="C175" s="39">
        <f>SUM(E175:R175)</f>
        <v>0</v>
      </c>
      <c r="D175" s="40">
        <f t="shared" ref="D175:D183" si="139">EDATE(D174,12)</f>
        <v>41275</v>
      </c>
      <c r="E175" s="41"/>
      <c r="F175" s="41"/>
      <c r="G175" s="41"/>
      <c r="H175" s="41"/>
      <c r="I175" s="41"/>
      <c r="J175" s="41"/>
      <c r="K175" s="41"/>
      <c r="L175" s="41">
        <f>L72-K72</f>
        <v>0</v>
      </c>
      <c r="M175" s="41">
        <f t="shared" ref="M175:R175" si="140">M72-L72</f>
        <v>0</v>
      </c>
      <c r="N175" s="41">
        <f t="shared" si="140"/>
        <v>0</v>
      </c>
      <c r="O175" s="41">
        <f t="shared" si="140"/>
        <v>0</v>
      </c>
      <c r="P175" s="41">
        <f t="shared" si="140"/>
        <v>0</v>
      </c>
      <c r="Q175" s="41">
        <f t="shared" si="140"/>
        <v>0</v>
      </c>
      <c r="R175" s="41">
        <f t="shared" si="140"/>
        <v>0</v>
      </c>
    </row>
    <row r="176" spans="1:18" ht="13.8">
      <c r="A176" s="38"/>
      <c r="C176" s="39">
        <f t="shared" ref="C176:C179" si="141">SUM(E176:R176)</f>
        <v>0</v>
      </c>
      <c r="D176" s="40">
        <f t="shared" si="139"/>
        <v>41640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</row>
    <row r="177" spans="1:18" ht="13.8">
      <c r="A177" s="38"/>
      <c r="C177" s="39">
        <f t="shared" si="141"/>
        <v>0</v>
      </c>
      <c r="D177" s="40">
        <f t="shared" si="139"/>
        <v>42005</v>
      </c>
      <c r="E177" s="41"/>
      <c r="F177" s="41"/>
      <c r="G177" s="41"/>
      <c r="H177" s="41"/>
      <c r="I177" s="41"/>
      <c r="J177" s="41"/>
      <c r="K177" s="41"/>
      <c r="L177" s="41">
        <f t="shared" ref="L177:R177" si="142">L74-K74</f>
        <v>0</v>
      </c>
      <c r="M177" s="41">
        <f t="shared" si="142"/>
        <v>0</v>
      </c>
      <c r="N177" s="41">
        <f t="shared" si="142"/>
        <v>0</v>
      </c>
      <c r="O177" s="41">
        <f t="shared" si="142"/>
        <v>0</v>
      </c>
      <c r="P177" s="41">
        <f t="shared" si="142"/>
        <v>0</v>
      </c>
      <c r="Q177" s="41">
        <f t="shared" si="142"/>
        <v>0</v>
      </c>
      <c r="R177" s="41">
        <f t="shared" si="142"/>
        <v>0</v>
      </c>
    </row>
    <row r="178" spans="1:18" ht="13.8">
      <c r="A178" s="38"/>
      <c r="C178" s="39">
        <f t="shared" si="141"/>
        <v>0</v>
      </c>
      <c r="D178" s="40">
        <f t="shared" si="139"/>
        <v>42370</v>
      </c>
      <c r="E178" s="41"/>
      <c r="F178" s="41"/>
      <c r="G178" s="41"/>
      <c r="H178" s="41"/>
      <c r="I178" s="41"/>
      <c r="J178" s="41"/>
      <c r="K178" s="41"/>
      <c r="L178" s="41">
        <f t="shared" ref="L178:R178" si="143">L75-K75</f>
        <v>0</v>
      </c>
      <c r="M178" s="41">
        <f t="shared" si="143"/>
        <v>0</v>
      </c>
      <c r="N178" s="41">
        <f t="shared" si="143"/>
        <v>0</v>
      </c>
      <c r="O178" s="41">
        <f t="shared" si="143"/>
        <v>0</v>
      </c>
      <c r="P178" s="41">
        <f t="shared" si="143"/>
        <v>0</v>
      </c>
      <c r="Q178" s="41">
        <f t="shared" si="143"/>
        <v>0</v>
      </c>
      <c r="R178" s="41">
        <f t="shared" si="143"/>
        <v>0</v>
      </c>
    </row>
    <row r="179" spans="1:18" ht="13.8">
      <c r="A179" s="38"/>
      <c r="C179" s="39">
        <f t="shared" si="141"/>
        <v>300</v>
      </c>
      <c r="D179" s="40">
        <f t="shared" si="139"/>
        <v>42736</v>
      </c>
      <c r="E179" s="41"/>
      <c r="F179" s="41"/>
      <c r="G179" s="41"/>
      <c r="H179" s="41"/>
      <c r="I179" s="41"/>
      <c r="J179" s="41"/>
      <c r="K179" s="41"/>
      <c r="L179" s="41">
        <f t="shared" ref="L179:R179" si="144">L76-K76</f>
        <v>0</v>
      </c>
      <c r="M179" s="41">
        <f t="shared" si="144"/>
        <v>0</v>
      </c>
      <c r="N179" s="44">
        <v>50</v>
      </c>
      <c r="O179" s="44">
        <v>175</v>
      </c>
      <c r="P179" s="44">
        <v>75</v>
      </c>
      <c r="Q179" s="41"/>
      <c r="R179" s="41">
        <f t="shared" si="144"/>
        <v>0</v>
      </c>
    </row>
    <row r="180" spans="1:18" ht="13.8">
      <c r="A180" s="38"/>
      <c r="C180" s="1"/>
      <c r="D180" s="16">
        <f t="shared" si="139"/>
        <v>43101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ht="13.8">
      <c r="A181" s="38"/>
      <c r="C181" s="1"/>
      <c r="D181" s="16">
        <f t="shared" si="139"/>
        <v>43466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ht="13.8">
      <c r="A182" s="38"/>
      <c r="C182" s="1"/>
      <c r="D182" s="16">
        <f t="shared" si="139"/>
        <v>43831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ht="13.8">
      <c r="A183" s="38"/>
      <c r="C183" s="1"/>
      <c r="D183" s="16">
        <f t="shared" si="139"/>
        <v>44197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</sheetData>
  <conditionalFormatting sqref="D31:D40 D18:D27 D56:D65">
    <cfRule type="expression" dxfId="13" priority="14">
      <formula>$U18=1</formula>
    </cfRule>
  </conditionalFormatting>
  <conditionalFormatting sqref="E18:R27">
    <cfRule type="expression" dxfId="12" priority="13">
      <formula>$U18=1</formula>
    </cfRule>
  </conditionalFormatting>
  <conditionalFormatting sqref="E56:R65">
    <cfRule type="expression" dxfId="11" priority="12">
      <formula>$U56=1</formula>
    </cfRule>
  </conditionalFormatting>
  <conditionalFormatting sqref="E31:R40">
    <cfRule type="expression" dxfId="10" priority="11">
      <formula>$U31=1</formula>
    </cfRule>
  </conditionalFormatting>
  <conditionalFormatting sqref="D44:D53">
    <cfRule type="expression" dxfId="9" priority="10">
      <formula>$U44=1</formula>
    </cfRule>
  </conditionalFormatting>
  <conditionalFormatting sqref="E44:R53">
    <cfRule type="expression" dxfId="8" priority="9">
      <formula>$U44=1</formula>
    </cfRule>
  </conditionalFormatting>
  <conditionalFormatting sqref="D89:D112">
    <cfRule type="expression" dxfId="7" priority="8">
      <formula>$U89=1</formula>
    </cfRule>
  </conditionalFormatting>
  <conditionalFormatting sqref="E89:R112">
    <cfRule type="expression" dxfId="6" priority="7">
      <formula>$U89=1</formula>
    </cfRule>
  </conditionalFormatting>
  <conditionalFormatting sqref="D116:D125">
    <cfRule type="expression" dxfId="5" priority="6">
      <formula>$U116=1</formula>
    </cfRule>
  </conditionalFormatting>
  <conditionalFormatting sqref="E116:R125">
    <cfRule type="expression" dxfId="4" priority="5">
      <formula>$U116=1</formula>
    </cfRule>
  </conditionalFormatting>
  <conditionalFormatting sqref="D143:D168">
    <cfRule type="expression" dxfId="3" priority="4">
      <formula>$U143=1</formula>
    </cfRule>
  </conditionalFormatting>
  <conditionalFormatting sqref="E143:R168">
    <cfRule type="expression" dxfId="2" priority="3">
      <formula>$U143=1</formula>
    </cfRule>
  </conditionalFormatting>
  <conditionalFormatting sqref="D174:D183">
    <cfRule type="expression" dxfId="1" priority="2">
      <formula>$U174=1</formula>
    </cfRule>
  </conditionalFormatting>
  <conditionalFormatting sqref="E174:R183">
    <cfRule type="expression" dxfId="0" priority="1">
      <formula>$U174=1</formula>
    </cfRule>
  </conditionalFormatting>
  <pageMargins left="0.70866141732283472" right="0.70866141732283472" top="0.78740157480314965" bottom="0.78740157480314965" header="0.31496062992125984" footer="0.31496062992125984"/>
  <pageSetup paperSize="9" scale="64" fitToHeight="2" orientation="landscape" r:id="rId1"/>
  <rowBreaks count="1" manualBreakCount="1">
    <brk id="67" max="1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StopLoss</vt:lpstr>
      <vt:lpstr>Retroactive</vt:lpstr>
      <vt:lpstr>Retroactive Individual Packets</vt:lpstr>
      <vt:lpstr>Retroactive!Print_Area</vt:lpstr>
      <vt:lpstr>'Retroactive Individual Packets'!Print_Area</vt:lpstr>
    </vt:vector>
  </TitlesOfParts>
  <Company>Munich Re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Waßmer Arnold</dc:creator>
  <cp:lastModifiedBy>Stefan Kunz</cp:lastModifiedBy>
  <cp:lastPrinted>2012-10-18T13:37:08Z</cp:lastPrinted>
  <dcterms:created xsi:type="dcterms:W3CDTF">2012-10-10T11:51:05Z</dcterms:created>
  <dcterms:modified xsi:type="dcterms:W3CDTF">2013-02-28T11:46:46Z</dcterms:modified>
</cp:coreProperties>
</file>