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15" i="15"/>
  <c r="A16"/>
  <c r="A7" i="13" l="1"/>
  <c r="B7"/>
  <c r="A8"/>
  <c r="B8"/>
  <c r="A9"/>
  <c r="B9"/>
  <c r="A10"/>
  <c r="B10"/>
  <c r="A11"/>
  <c r="B11"/>
  <c r="A12"/>
  <c r="B12"/>
  <c r="A14" i="15"/>
  <c r="E51" i="4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36" s="1"/>
  <c r="F11"/>
  <c r="B3" i="15"/>
  <c r="A4"/>
  <c r="A5"/>
  <c r="A6"/>
  <c r="A3"/>
  <c r="B3" i="14"/>
  <c r="C3"/>
  <c r="D3"/>
  <c r="B4"/>
  <c r="C4"/>
  <c r="D4"/>
  <c r="B5"/>
  <c r="C5"/>
  <c r="D5"/>
  <c r="D2"/>
  <c r="C2"/>
  <c r="B2"/>
  <c r="I36" i="4" l="1"/>
  <c r="K36" s="1"/>
  <c r="J36"/>
  <c r="J57"/>
  <c r="I57"/>
  <c r="H49"/>
  <c r="H50"/>
  <c r="H52"/>
  <c r="H54"/>
  <c r="H56"/>
  <c r="H58"/>
  <c r="H48"/>
  <c r="H51"/>
  <c r="H53"/>
  <c r="H55"/>
  <c r="L51" l="1"/>
  <c r="J51"/>
  <c r="K51"/>
  <c r="I51"/>
  <c r="K54"/>
  <c r="I54"/>
  <c r="L54"/>
  <c r="J54"/>
  <c r="L53"/>
  <c r="J53"/>
  <c r="K53"/>
  <c r="I53"/>
  <c r="L48"/>
  <c r="J48"/>
  <c r="F37"/>
  <c r="K48"/>
  <c r="I48"/>
  <c r="F39"/>
  <c r="I56"/>
  <c r="J56"/>
  <c r="K52"/>
  <c r="I52"/>
  <c r="L52"/>
  <c r="J52"/>
  <c r="K49"/>
  <c r="I49"/>
  <c r="L49"/>
  <c r="J49"/>
  <c r="L55"/>
  <c r="J55"/>
  <c r="K55"/>
  <c r="I55"/>
  <c r="I58"/>
  <c r="J58"/>
  <c r="K50"/>
  <c r="I50"/>
  <c r="L50"/>
  <c r="J50"/>
  <c r="L36"/>
  <c r="G36" s="1"/>
  <c r="H36" s="1"/>
  <c r="B3" i="13"/>
  <c r="B4"/>
  <c r="B5"/>
  <c r="B6"/>
  <c r="B2"/>
  <c r="A3"/>
  <c r="A4"/>
  <c r="A5"/>
  <c r="A6"/>
  <c r="A2"/>
  <c r="J37" i="4" l="1"/>
  <c r="I37"/>
  <c r="K37" s="1"/>
  <c r="L37" l="1"/>
  <c r="G37" s="1"/>
  <c r="F41" l="1"/>
  <c r="H37"/>
  <c r="F42" s="1"/>
  <c r="F43" l="1"/>
  <c r="K56" s="1"/>
  <c r="K58" l="1"/>
  <c r="L58" s="1"/>
  <c r="B16" i="15" s="1"/>
  <c r="K57" i="4"/>
  <c r="L57" s="1"/>
  <c r="B15" i="15" s="1"/>
  <c r="L56" i="4"/>
  <c r="B14" i="15" s="1"/>
  <c r="K60" i="4" l="1"/>
  <c r="L60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<sst xmlns="http://schemas.openxmlformats.org/spreadsheetml/2006/main" count="89" uniqueCount="77">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</sst>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  <numFmt numFmtId="169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169" fontId="9" fillId="0" borderId="0" xfId="2" applyNumberFormat="1" applyFont="1"/>
    <xf numFmtId="164" fontId="9" fillId="0" borderId="0" xfId="2" applyNumberFormat="1" applyFont="1"/>
    <xf numFmtId="0" fontId="6" fillId="0" borderId="0" xfId="0" applyFont="1" applyAlignment="1">
      <alignment horizontal="center"/>
    </xf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G23" sqref="G23"/>
    </sheetView>
  </sheetViews>
  <sheetFormatPr baseColWidth="10"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43925</v>
      </c>
      <c r="M4" s="13"/>
      <c r="N4" s="13"/>
      <c r="O4" s="30" t="s">
        <v>50</v>
      </c>
    </row>
    <row r="5" spans="5:16">
      <c r="E5" s="1" t="s">
        <v>65</v>
      </c>
      <c r="F5" s="28" t="s">
        <v>67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15000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71</v>
      </c>
      <c r="F10" s="4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>
      <c r="E18" s="16">
        <v>1500</v>
      </c>
      <c r="F18" s="16">
        <v>6000</v>
      </c>
      <c r="G18" s="17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41258</v>
      </c>
      <c r="O27" s="29" t="s">
        <v>68</v>
      </c>
    </row>
    <row r="28" spans="5:16">
      <c r="E28" s="1" t="s">
        <v>19</v>
      </c>
      <c r="F28" s="11">
        <f ca="1">IF(OR($F$4&lt;$G$15,$G$15=""),0,OFFSET($E$15,MATCH($F$4,$G$15:$G$21,1)-1,0))</f>
        <v>1500</v>
      </c>
      <c r="G28" s="27" t="s">
        <v>46</v>
      </c>
      <c r="O28" s="29" t="s">
        <v>69</v>
      </c>
    </row>
    <row r="29" spans="5:16">
      <c r="E29" s="1" t="s">
        <v>7</v>
      </c>
      <c r="F29" s="14">
        <f ca="1">F8-F28</f>
        <v>13500</v>
      </c>
      <c r="O29" s="29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40637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20.366666666666667</v>
      </c>
      <c r="G36" s="25">
        <f ca="1">((J36-F36)*K36+(F36-I36)*L36)/(J36-I36)</f>
        <v>0.31180555555555561</v>
      </c>
      <c r="H36" s="26">
        <f ca="1">1-G36</f>
        <v>0.68819444444444433</v>
      </c>
      <c r="I36" s="43">
        <f ca="1">IF($F36&lt;$E$48,0,OFFSET($E$48,MATCH($F36,$E$48:$E$58,1)-1,0))</f>
        <v>15</v>
      </c>
      <c r="J36" s="43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115</v>
      </c>
      <c r="G37" s="25">
        <f ca="1">((J37-F37)*K37+(F37-I37)*L37)/(J37-I37)</f>
        <v>1</v>
      </c>
      <c r="H37" s="26">
        <f ca="1">1-G37</f>
        <v>0</v>
      </c>
      <c r="I37" s="43">
        <f ca="1">IF($F37&lt;$E$48,0,OFFSET($E$48,MATCH($F37,$E$48:$E$58,1)-1,0))</f>
        <v>115</v>
      </c>
      <c r="J37" s="43">
        <f ca="1">IF(F37&lt;$E$48,$E$48,OFFSET($E$48,MATCH(F37,$E$48:$E$58,1),0))</f>
        <v>127</v>
      </c>
      <c r="K37" s="25">
        <f ca="1">IF(I37=0,0,VLOOKUP(OFFSET($E$48,MATCH(F37,$E$48:$E$58,1)-1,0),$E$48:$G$58,3))</f>
        <v>1</v>
      </c>
      <c r="L37" s="25">
        <f ca="1">IF(J37=$E$48,$G$48,VLOOKUP(OFFSET($E$48,MATCH(F37,$E$48:$E$58,1),0),$E$48:$G$58,3))</f>
        <v>1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44138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0.68819444444444433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0.68819444444444433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41946</v>
      </c>
      <c r="I50" s="2">
        <f t="shared" si="1"/>
        <v>0</v>
      </c>
      <c r="J50" s="20" t="str">
        <f t="shared" si="2"/>
        <v/>
      </c>
      <c r="K50" s="35" t="str">
        <f>IF($H50&lt;=$F$4,"",IF($I50=1,$F$41,F50)/$F$43)</f>
        <v/>
      </c>
      <c r="L50" s="14" t="str">
        <f t="shared" ref="L50:L58" si="4">IF($H50&lt;=$F$4,"",$F$29*K50)</f>
        <v/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42311</v>
      </c>
      <c r="I51" s="2">
        <f t="shared" si="1"/>
        <v>0</v>
      </c>
      <c r="J51" s="20" t="str">
        <f t="shared" si="2"/>
        <v/>
      </c>
      <c r="K51" s="35" t="str">
        <f>IF($H51&lt;=$F$4,"",IF($I51=1,$F$41,F51)/$F$43)</f>
        <v/>
      </c>
      <c r="L51" s="14" t="str">
        <f t="shared" si="4"/>
        <v/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42677</v>
      </c>
      <c r="I52" s="2">
        <f t="shared" si="1"/>
        <v>0</v>
      </c>
      <c r="J52" s="20" t="str">
        <f t="shared" si="2"/>
        <v/>
      </c>
      <c r="K52" s="35" t="str">
        <f t="shared" ref="K52:K58" si="6">IF($H52&lt;=$F$4,"",IF($I52=1,$F$41,F52)/$F$43)</f>
        <v/>
      </c>
      <c r="L52" s="14" t="str">
        <f t="shared" si="4"/>
        <v/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43042</v>
      </c>
      <c r="I53" s="2">
        <f t="shared" si="1"/>
        <v>0</v>
      </c>
      <c r="J53" s="20" t="str">
        <f t="shared" si="2"/>
        <v/>
      </c>
      <c r="K53" s="35" t="str">
        <f t="shared" si="6"/>
        <v/>
      </c>
      <c r="L53" s="14" t="str">
        <f t="shared" si="4"/>
        <v/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43407</v>
      </c>
      <c r="I54" s="2">
        <f t="shared" si="1"/>
        <v>0</v>
      </c>
      <c r="J54" s="20" t="str">
        <f t="shared" si="2"/>
        <v/>
      </c>
      <c r="K54" s="35" t="str">
        <f t="shared" si="6"/>
        <v/>
      </c>
      <c r="L54" s="14" t="str">
        <f t="shared" si="4"/>
        <v/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43772</v>
      </c>
      <c r="I55" s="2">
        <f t="shared" si="1"/>
        <v>0</v>
      </c>
      <c r="J55" s="20" t="str">
        <f t="shared" si="2"/>
        <v/>
      </c>
      <c r="K55" s="35" t="str">
        <f t="shared" si="6"/>
        <v/>
      </c>
      <c r="L55" s="14" t="str">
        <f t="shared" si="4"/>
        <v/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44138</v>
      </c>
      <c r="I56" s="2">
        <f t="shared" si="1"/>
        <v>1</v>
      </c>
      <c r="J56" s="20">
        <f t="shared" si="2"/>
        <v>44138</v>
      </c>
      <c r="K56" s="35">
        <f t="shared" ca="1" si="6"/>
        <v>1</v>
      </c>
      <c r="L56" s="14">
        <f t="shared" ca="1" si="4"/>
        <v>13500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1</v>
      </c>
      <c r="L60" s="9">
        <f ca="1">SUM(L48:L58)</f>
        <v>13500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6" sqref="A6:B12"/>
    </sheetView>
  </sheetViews>
  <sheetFormatPr baseColWidth="10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74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  <row r="7" spans="1:2">
      <c r="A7" s="38">
        <f>Usage!E53</f>
        <v>79</v>
      </c>
      <c r="B7" s="37">
        <f>Usage!F53</f>
        <v>0</v>
      </c>
    </row>
    <row r="8" spans="1:2">
      <c r="A8" s="38">
        <f>Usage!E54</f>
        <v>91</v>
      </c>
      <c r="B8" s="37">
        <f>Usage!F54</f>
        <v>0</v>
      </c>
    </row>
    <row r="9" spans="1:2">
      <c r="A9" s="38">
        <f>Usage!E55</f>
        <v>103</v>
      </c>
      <c r="B9" s="37">
        <f>Usage!F55</f>
        <v>0</v>
      </c>
    </row>
    <row r="10" spans="1:2">
      <c r="A10" s="38">
        <f>Usage!E56</f>
        <v>115</v>
      </c>
      <c r="B10" s="37">
        <f>Usage!F56</f>
        <v>0</v>
      </c>
    </row>
    <row r="11" spans="1:2">
      <c r="A11" s="38">
        <f>Usage!E57</f>
        <v>127</v>
      </c>
      <c r="B11" s="37">
        <f>Usage!F57</f>
        <v>0</v>
      </c>
    </row>
    <row r="12" spans="1:2">
      <c r="A12" s="38">
        <f>Usage!E58</f>
        <v>139</v>
      </c>
      <c r="B12" s="37">
        <f>Usage!F58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baseColWidth="10" defaultRowHeight="15"/>
  <sheetData>
    <row r="1" spans="1:4">
      <c r="A1" s="36" t="s">
        <v>72</v>
      </c>
      <c r="B1" s="36" t="s">
        <v>73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>
      <c r="A5">
        <v>1</v>
      </c>
      <c r="B5">
        <f>Usage!F18</f>
        <v>6000</v>
      </c>
      <c r="C5">
        <f>Usage!E18</f>
        <v>1500</v>
      </c>
      <c r="D5" s="40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A2" sqref="A2"/>
    </sheetView>
  </sheetViews>
  <sheetFormatPr baseColWidth="10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2">
        <v>40637</v>
      </c>
      <c r="B2" s="41">
        <v>0</v>
      </c>
    </row>
    <row r="3" spans="1:2">
      <c r="A3" s="42">
        <f>Usage!G15</f>
        <v>40724</v>
      </c>
      <c r="B3" s="41">
        <f>Usage!E15</f>
        <v>500</v>
      </c>
    </row>
    <row r="4" spans="1:2">
      <c r="A4" s="42">
        <f>Usage!G16</f>
        <v>40908</v>
      </c>
      <c r="B4" s="41">
        <v>500</v>
      </c>
    </row>
    <row r="5" spans="1:2">
      <c r="A5" s="42">
        <f>Usage!G17</f>
        <v>41090</v>
      </c>
      <c r="B5" s="41">
        <v>250</v>
      </c>
    </row>
    <row r="6" spans="1:2">
      <c r="A6" s="42">
        <f>Usage!G18</f>
        <v>41258</v>
      </c>
      <c r="B6" s="41">
        <v>250</v>
      </c>
    </row>
    <row r="7" spans="1:2">
      <c r="A7" s="42">
        <v>41258</v>
      </c>
      <c r="B7" s="41">
        <v>0</v>
      </c>
    </row>
    <row r="8" spans="1:2">
      <c r="A8" s="42">
        <v>41258</v>
      </c>
      <c r="B8" s="41">
        <v>0</v>
      </c>
    </row>
    <row r="9" spans="1:2">
      <c r="A9" s="42">
        <v>41258</v>
      </c>
      <c r="B9" s="41">
        <v>0</v>
      </c>
    </row>
    <row r="10" spans="1:2">
      <c r="A10" s="42">
        <v>41258</v>
      </c>
      <c r="B10" s="41">
        <v>0</v>
      </c>
    </row>
    <row r="11" spans="1:2">
      <c r="A11" s="42">
        <v>41258</v>
      </c>
      <c r="B11" s="41">
        <v>0</v>
      </c>
    </row>
    <row r="12" spans="1:2">
      <c r="A12" s="42">
        <v>41258</v>
      </c>
      <c r="B12" s="41">
        <v>0</v>
      </c>
    </row>
    <row r="13" spans="1:2">
      <c r="A13" s="42">
        <v>41258</v>
      </c>
      <c r="B13" s="41">
        <v>0</v>
      </c>
    </row>
    <row r="14" spans="1:2">
      <c r="A14" s="42">
        <f>Usage!J56</f>
        <v>44138</v>
      </c>
      <c r="B14" s="41">
        <f ca="1">Usage!L56</f>
        <v>13500</v>
      </c>
    </row>
    <row r="15" spans="1:2">
      <c r="A15" s="42">
        <f>Usage!J57</f>
        <v>44503</v>
      </c>
      <c r="B15" s="41">
        <f ca="1">Usage!L57</f>
        <v>0</v>
      </c>
    </row>
    <row r="16" spans="1:2">
      <c r="A16" s="42">
        <f>Usage!J58</f>
        <v>44868</v>
      </c>
      <c r="B16" s="41">
        <f ca="1">Usage!L58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sku</cp:lastModifiedBy>
  <dcterms:created xsi:type="dcterms:W3CDTF">2011-07-27T13:01:19Z</dcterms:created>
  <dcterms:modified xsi:type="dcterms:W3CDTF">2012-05-05T18:58:07Z</dcterms:modified>
</cp:coreProperties>
</file>