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E217" i="8"/>
  <c r="F218"/>
  <c r="F217"/>
  <c r="F216"/>
  <c r="F215"/>
  <c r="E215"/>
  <c r="E216"/>
  <c r="D216"/>
  <c r="D215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210" s="1"/>
  <c r="C260" s="1"/>
  <c r="C199"/>
  <c r="E119"/>
  <c r="E254"/>
  <c r="C198"/>
  <c r="C216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<sst xmlns="http://schemas.openxmlformats.org/spreadsheetml/2006/main" count="614" uniqueCount="262">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</sst>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  <numFmt numFmtId="178" formatCode="#,##0.000000000;\-#,##0.000000000;0.00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  <xf numFmtId="178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63103488"/>
        <c:axId val="163105024"/>
      </c:lineChart>
      <c:catAx>
        <c:axId val="163103488"/>
        <c:scaling>
          <c:orientation val="minMax"/>
        </c:scaling>
        <c:axPos val="b"/>
        <c:numFmt formatCode="0.00%" sourceLinked="1"/>
        <c:tickLblPos val="nextTo"/>
        <c:crossAx val="163105024"/>
        <c:crosses val="autoZero"/>
        <c:auto val="1"/>
        <c:lblAlgn val="ctr"/>
        <c:lblOffset val="100"/>
      </c:catAx>
      <c:valAx>
        <c:axId val="163105024"/>
        <c:scaling>
          <c:orientation val="minMax"/>
        </c:scaling>
        <c:axPos val="l"/>
        <c:majorGridlines/>
        <c:numFmt formatCode="0.00%" sourceLinked="1"/>
        <c:tickLblPos val="nextTo"/>
        <c:crossAx val="1631034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63118464"/>
        <c:axId val="49493504"/>
      </c:scatterChart>
      <c:valAx>
        <c:axId val="163118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49493504"/>
        <c:crosses val="autoZero"/>
        <c:crossBetween val="midCat"/>
        <c:majorUnit val="0.1"/>
      </c:valAx>
      <c:valAx>
        <c:axId val="494935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631184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4</v>
      </c>
      <c r="C33" s="2" t="str">
        <f>VLOOKUP($B33,$B$24:$E$30,2,FALSE)</f>
        <v>profit</v>
      </c>
      <c r="D33" s="2" t="str">
        <f>VLOOKUP($B33,$B$24:$E$30,3,FALSE)</f>
        <v>yes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53" zoomScale="85" zoomScaleNormal="85" workbookViewId="0">
      <selection activeCell="E217" sqref="E21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yes</v>
      </c>
      <c r="I58" s="241">
        <f>IF(H58="yes",0,1)</f>
        <v>0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yes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41.830999999999989</v>
      </c>
      <c r="D174" s="160">
        <f t="shared" si="26"/>
        <v>48.108999999999995</v>
      </c>
      <c r="E174" s="160">
        <f t="shared" si="26"/>
        <v>60.975249999999988</v>
      </c>
      <c r="F174" s="160">
        <f t="shared" si="26"/>
        <v>71.630147499999978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27.608459999999994</v>
      </c>
      <c r="D189" s="160">
        <f t="shared" ref="D189:F189" si="31">$C$153*MAX(0,D174)</f>
        <v>31.751939999999998</v>
      </c>
      <c r="E189" s="160">
        <f t="shared" si="31"/>
        <v>40.243664999999993</v>
      </c>
      <c r="F189" s="160">
        <f t="shared" si="31"/>
        <v>47.275897349999987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45.12845999999999</v>
      </c>
      <c r="D196" s="200">
        <f t="shared" ref="D196:F196" si="35">D189+D181</f>
        <v>50.147939999999991</v>
      </c>
      <c r="E196" s="200">
        <f t="shared" si="35"/>
        <v>59.559464999999989</v>
      </c>
      <c r="F196" s="200">
        <f t="shared" si="35"/>
        <v>67.557487349999988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45.128459999999997</v>
      </c>
      <c r="D209" s="160">
        <f t="shared" ref="D209:F209" si="39">IF($C$203="profit",D196,IF($C$203="fix",D89,D144))</f>
        <v>50.147939999999991</v>
      </c>
      <c r="E209" s="160">
        <f t="shared" si="39"/>
        <v>59.559464999999989</v>
      </c>
      <c r="F209" s="160">
        <f t="shared" si="39"/>
        <v>67.557487349999988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64.941296399999999</v>
      </c>
      <c r="F210" s="160">
        <f t="shared" si="40"/>
        <v>74.660790150000011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57.666847859999997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>IF($C$203="profit",D181,IF($C$203="fix",D89,D137))</f>
        <v>18.395999999999997</v>
      </c>
      <c r="E215" s="199">
        <f>IF($C$203="profit",E181,IF($C$203="fix",E89,E137))</f>
        <v>19.315799999999999</v>
      </c>
      <c r="F215" s="199">
        <f>IF($C$203="profit",F181,IF($C$203="fix",F89,F137))</f>
        <v>20.281589999999998</v>
      </c>
      <c r="G215" s="172"/>
    </row>
    <row r="216" spans="2:7" outlineLevel="1">
      <c r="B216" s="175" t="s">
        <v>111</v>
      </c>
      <c r="C216" s="201">
        <f t="shared" ref="C216:F216" si="43">IF($C$203="profit",C190,IF($C$203="fix",C90,C138))</f>
        <v>0</v>
      </c>
      <c r="D216" s="199">
        <f>IF($C$203="profit",D182,IF($C$203="fix",D90,D138))</f>
        <v>18.395999999999997</v>
      </c>
      <c r="E216" s="199">
        <f>IF($C$203="profit",E182,IF($C$203="fix",E90,E138))</f>
        <v>19.315799999999999</v>
      </c>
      <c r="F216" s="199">
        <f>IF($C$203="profit",F182,IF($C$203="fix",F90,F138))</f>
        <v>20.281589999999998</v>
      </c>
      <c r="G216" s="172"/>
    </row>
    <row r="217" spans="2:7" outlineLevel="1">
      <c r="B217" s="175" t="s">
        <v>110</v>
      </c>
      <c r="C217" s="201">
        <f t="shared" ref="C217:F217" si="44">IF($C$203="profit",C191,IF($C$203="fix",C91,C139))</f>
        <v>0</v>
      </c>
      <c r="D217" s="201">
        <f t="shared" si="44"/>
        <v>0</v>
      </c>
      <c r="E217" s="199">
        <f>IF($C$203="profit",E183,IF($C$203="fix",E91,E139))</f>
        <v>16.643999999999998</v>
      </c>
      <c r="F217" s="199">
        <f>IF($C$203="profit",F183,IF($C$203="fix",F91,F139))</f>
        <v>17.476199999999999</v>
      </c>
      <c r="G217" s="172"/>
    </row>
    <row r="218" spans="2:7" outlineLevel="1">
      <c r="B218" s="175" t="s">
        <v>109</v>
      </c>
      <c r="C218" s="201">
        <f t="shared" ref="C218:F218" si="45">IF($C$203="profit",C192,IF($C$203="fix",C92,C140))</f>
        <v>0</v>
      </c>
      <c r="D218" s="201">
        <f t="shared" si="45"/>
        <v>0</v>
      </c>
      <c r="E218" s="201">
        <f t="shared" si="45"/>
        <v>0</v>
      </c>
      <c r="F218" s="199">
        <f>IF($C$203="profit",F184,IF($C$203="fix",F92,F140))</f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6">-$C$22*D16</f>
        <v>-153.29999999999998</v>
      </c>
      <c r="E225" s="160">
        <f t="shared" si="46"/>
        <v>-160.965</v>
      </c>
      <c r="F225" s="160">
        <f t="shared" si="46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7">-$C$22*C17</f>
        <v>0</v>
      </c>
      <c r="D226" s="161">
        <f t="shared" si="47"/>
        <v>-153.29999999999998</v>
      </c>
      <c r="E226" s="160">
        <f t="shared" si="47"/>
        <v>-160.965</v>
      </c>
      <c r="F226" s="160">
        <f t="shared" si="47"/>
        <v>-169.01325</v>
      </c>
    </row>
    <row r="227" spans="2:8" outlineLevel="1">
      <c r="B227" s="122" t="s">
        <v>110</v>
      </c>
      <c r="C227" s="158">
        <f t="shared" ref="C227:F227" si="48">-$C$22*C18</f>
        <v>0</v>
      </c>
      <c r="D227" s="158">
        <f t="shared" si="48"/>
        <v>0</v>
      </c>
      <c r="E227" s="161">
        <f t="shared" si="48"/>
        <v>-138.69999999999999</v>
      </c>
      <c r="F227" s="160">
        <f t="shared" si="48"/>
        <v>-145.63499999999999</v>
      </c>
    </row>
    <row r="228" spans="2:8" outlineLevel="1">
      <c r="B228" s="122" t="s">
        <v>109</v>
      </c>
      <c r="C228" s="158">
        <f t="shared" ref="C228:F228" si="49">-$C$22*C19</f>
        <v>0</v>
      </c>
      <c r="D228" s="158">
        <f t="shared" si="49"/>
        <v>0</v>
      </c>
      <c r="E228" s="158">
        <f t="shared" si="49"/>
        <v>0</v>
      </c>
      <c r="F228" s="161">
        <f t="shared" si="49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0">D16+D225</f>
        <v>56.700000000000017</v>
      </c>
      <c r="E232" s="160">
        <f t="shared" si="50"/>
        <v>59.534999999999997</v>
      </c>
      <c r="F232" s="160">
        <f t="shared" si="50"/>
        <v>62.511750000000006</v>
      </c>
    </row>
    <row r="233" spans="2:8" outlineLevel="1">
      <c r="B233" s="122" t="s">
        <v>111</v>
      </c>
      <c r="C233" s="158">
        <f t="shared" ref="C233:F233" si="51">C17+C226</f>
        <v>0</v>
      </c>
      <c r="D233" s="161">
        <f t="shared" si="51"/>
        <v>56.700000000000017</v>
      </c>
      <c r="E233" s="160">
        <f t="shared" si="51"/>
        <v>59.534999999999997</v>
      </c>
      <c r="F233" s="160">
        <f t="shared" si="51"/>
        <v>62.511750000000006</v>
      </c>
    </row>
    <row r="234" spans="2:8" outlineLevel="1">
      <c r="B234" s="122" t="s">
        <v>110</v>
      </c>
      <c r="C234" s="158">
        <f t="shared" ref="C234:F234" si="52">C18+C227</f>
        <v>0</v>
      </c>
      <c r="D234" s="158">
        <f t="shared" si="52"/>
        <v>0</v>
      </c>
      <c r="E234" s="161">
        <f t="shared" si="52"/>
        <v>51.300000000000011</v>
      </c>
      <c r="F234" s="160">
        <f t="shared" si="52"/>
        <v>53.865000000000009</v>
      </c>
    </row>
    <row r="235" spans="2:8" outlineLevel="1">
      <c r="B235" s="122" t="s">
        <v>109</v>
      </c>
      <c r="C235" s="158">
        <f t="shared" ref="C235:F235" si="53">C19+C228</f>
        <v>0</v>
      </c>
      <c r="D235" s="158">
        <f t="shared" si="53"/>
        <v>0</v>
      </c>
      <c r="E235" s="158">
        <f t="shared" si="53"/>
        <v>0</v>
      </c>
      <c r="F235" s="161">
        <f t="shared" si="53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4">D10</f>
        <v>-81</v>
      </c>
      <c r="E241" s="222">
        <f t="shared" si="54"/>
        <v>-72.09</v>
      </c>
      <c r="F241" s="222">
        <f t="shared" si="54"/>
        <v>-66.64500000000001</v>
      </c>
      <c r="H241" s="167"/>
    </row>
    <row r="242" spans="2:8" outlineLevel="1">
      <c r="B242" s="122" t="s">
        <v>111</v>
      </c>
      <c r="C242" s="222">
        <f t="shared" ref="C242:F242" si="55">C11</f>
        <v>0</v>
      </c>
      <c r="D242" s="223">
        <f t="shared" si="55"/>
        <v>-99</v>
      </c>
      <c r="E242" s="222">
        <f t="shared" si="55"/>
        <v>-89.1</v>
      </c>
      <c r="F242" s="222">
        <f t="shared" si="55"/>
        <v>-79.298999999999992</v>
      </c>
      <c r="H242" s="167"/>
    </row>
    <row r="243" spans="2:8" outlineLevel="1">
      <c r="B243" s="122" t="s">
        <v>110</v>
      </c>
      <c r="C243" s="222">
        <f t="shared" ref="C243:F243" si="56">C12</f>
        <v>0</v>
      </c>
      <c r="D243" s="222">
        <f t="shared" si="56"/>
        <v>0</v>
      </c>
      <c r="E243" s="223">
        <f t="shared" si="56"/>
        <v>-108.9</v>
      </c>
      <c r="F243" s="222">
        <f t="shared" si="56"/>
        <v>-98.01</v>
      </c>
      <c r="H243" s="167"/>
    </row>
    <row r="244" spans="2:8" outlineLevel="1">
      <c r="B244" s="122" t="s">
        <v>109</v>
      </c>
      <c r="C244" s="222">
        <f t="shared" ref="C244:F244" si="57">C13</f>
        <v>0</v>
      </c>
      <c r="D244" s="222">
        <f t="shared" si="57"/>
        <v>0</v>
      </c>
      <c r="E244" s="222">
        <f t="shared" si="57"/>
        <v>0</v>
      </c>
      <c r="F244" s="223">
        <f t="shared" si="57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8">D78*D16*$C$22</f>
        <v>59.129999999999995</v>
      </c>
      <c r="E247" s="160">
        <f t="shared" si="58"/>
        <v>52.625700000000002</v>
      </c>
      <c r="F247" s="160">
        <f t="shared" si="58"/>
        <v>48.650850000000005</v>
      </c>
    </row>
    <row r="248" spans="2:8" outlineLevel="1">
      <c r="B248" s="122" t="s">
        <v>111</v>
      </c>
      <c r="C248" s="158">
        <f t="shared" ref="C248:F248" si="59">C79*C17*$C$22</f>
        <v>0</v>
      </c>
      <c r="D248" s="161">
        <f t="shared" si="59"/>
        <v>62.743499999999997</v>
      </c>
      <c r="E248" s="160">
        <f>E79*E17*$C$22</f>
        <v>64.471410000000006</v>
      </c>
      <c r="F248" s="160">
        <f t="shared" si="59"/>
        <v>57.888269999999991</v>
      </c>
      <c r="H248" s="167"/>
    </row>
    <row r="249" spans="2:8" outlineLevel="1">
      <c r="B249" s="122" t="s">
        <v>110</v>
      </c>
      <c r="C249" s="158">
        <f t="shared" ref="C249:F249" si="60">C80*C18*$C$22</f>
        <v>0</v>
      </c>
      <c r="D249" s="158">
        <f t="shared" si="60"/>
        <v>0</v>
      </c>
      <c r="E249" s="161">
        <f t="shared" si="60"/>
        <v>67.430099999999996</v>
      </c>
      <c r="F249" s="160">
        <f t="shared" si="60"/>
        <v>59.982128999999993</v>
      </c>
      <c r="H249" s="167"/>
    </row>
    <row r="250" spans="2:8" outlineLevel="1">
      <c r="B250" s="122" t="s">
        <v>109</v>
      </c>
      <c r="C250" s="158">
        <f t="shared" ref="C250:F250" si="61">C81*C19*$C$22</f>
        <v>0</v>
      </c>
      <c r="D250" s="158">
        <f t="shared" si="61"/>
        <v>0</v>
      </c>
      <c r="E250" s="158">
        <f t="shared" si="61"/>
        <v>0</v>
      </c>
      <c r="F250" s="161">
        <f t="shared" si="61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2">D241+D247</f>
        <v>-21.870000000000005</v>
      </c>
      <c r="E253" s="222">
        <f t="shared" si="62"/>
        <v>-19.464300000000001</v>
      </c>
      <c r="F253" s="222">
        <f t="shared" si="62"/>
        <v>-17.994150000000005</v>
      </c>
    </row>
    <row r="254" spans="2:8" outlineLevel="1">
      <c r="B254" s="122" t="s">
        <v>111</v>
      </c>
      <c r="C254" s="222">
        <f t="shared" ref="C254:F254" si="63">C242+C248</f>
        <v>0</v>
      </c>
      <c r="D254" s="223">
        <f t="shared" si="63"/>
        <v>-36.256500000000003</v>
      </c>
      <c r="E254" s="222">
        <f t="shared" si="63"/>
        <v>-24.628589999999988</v>
      </c>
      <c r="F254" s="222">
        <f t="shared" si="63"/>
        <v>-21.410730000000001</v>
      </c>
    </row>
    <row r="255" spans="2:8" outlineLevel="1">
      <c r="B255" s="122" t="s">
        <v>110</v>
      </c>
      <c r="C255" s="222">
        <f t="shared" ref="C255:F255" si="64">C243+C249</f>
        <v>0</v>
      </c>
      <c r="D255" s="222">
        <f t="shared" si="64"/>
        <v>0</v>
      </c>
      <c r="E255" s="223">
        <f t="shared" si="64"/>
        <v>-41.46990000000001</v>
      </c>
      <c r="F255" s="222">
        <f t="shared" si="64"/>
        <v>-38.027871000000012</v>
      </c>
    </row>
    <row r="256" spans="2:8" outlineLevel="1">
      <c r="B256" s="122" t="s">
        <v>109</v>
      </c>
      <c r="C256" s="222">
        <f t="shared" ref="C256:F256" si="65">C244+C250</f>
        <v>0</v>
      </c>
      <c r="D256" s="222">
        <f t="shared" si="65"/>
        <v>0</v>
      </c>
      <c r="E256" s="222">
        <f t="shared" si="65"/>
        <v>0</v>
      </c>
      <c r="F256" s="223">
        <f t="shared" si="65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68.477459999999994</v>
      </c>
      <c r="D259" s="160">
        <f t="shared" ref="D259:F259" si="66">D253+D209+D232</f>
        <v>84.977940000000004</v>
      </c>
      <c r="E259" s="160">
        <f t="shared" si="66"/>
        <v>99.630164999999977</v>
      </c>
      <c r="F259" s="160">
        <f t="shared" si="66"/>
        <v>112.07508734999999</v>
      </c>
    </row>
    <row r="260" spans="2:11">
      <c r="B260" s="122" t="s">
        <v>111</v>
      </c>
      <c r="C260" s="158">
        <f t="shared" ref="C260:F260" si="67">C254+C210+C233</f>
        <v>0</v>
      </c>
      <c r="D260" s="161">
        <f t="shared" si="67"/>
        <v>81.406530000000018</v>
      </c>
      <c r="E260" s="160">
        <f t="shared" si="67"/>
        <v>99.847706400000007</v>
      </c>
      <c r="F260" s="160">
        <f t="shared" si="67"/>
        <v>115.76181015000002</v>
      </c>
    </row>
    <row r="261" spans="2:11">
      <c r="B261" s="122" t="s">
        <v>110</v>
      </c>
      <c r="C261" s="158">
        <f t="shared" ref="C261:F261" si="68">C255+C211+C234</f>
        <v>0</v>
      </c>
      <c r="D261" s="158">
        <f t="shared" si="68"/>
        <v>0</v>
      </c>
      <c r="E261" s="161">
        <f t="shared" si="68"/>
        <v>57.950094</v>
      </c>
      <c r="F261" s="160">
        <f t="shared" si="68"/>
        <v>73.503976859999995</v>
      </c>
    </row>
    <row r="262" spans="2:11">
      <c r="B262" s="122" t="s">
        <v>109</v>
      </c>
      <c r="C262" s="158">
        <f t="shared" ref="C262:F262" si="69">C256+C212+C235</f>
        <v>0</v>
      </c>
      <c r="D262" s="158">
        <f t="shared" si="69"/>
        <v>0</v>
      </c>
      <c r="E262" s="158">
        <f t="shared" si="69"/>
        <v>0</v>
      </c>
      <c r="F262" s="161">
        <f t="shared" si="69"/>
        <v>35.044979999999988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68.477459999999994</v>
      </c>
      <c r="D265" s="160">
        <f>D259-C259</f>
        <v>16.50048000000001</v>
      </c>
      <c r="E265" s="160">
        <f t="shared" ref="E265:F266" si="70">E259-D259</f>
        <v>14.652224999999973</v>
      </c>
      <c r="F265" s="160">
        <f t="shared" si="70"/>
        <v>12.444922350000013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0"/>
        <v>18.441176399999989</v>
      </c>
      <c r="F266" s="160">
        <f t="shared" si="70"/>
        <v>15.91410375000001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1">F261-E261</f>
        <v>15.553882859999995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68.477459999999994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16.50048000000001</v>
      </c>
      <c r="E274" s="188">
        <f t="shared" ref="E274:F274" si="72">SUM(E275:E278)</f>
        <v>33.093401399999962</v>
      </c>
      <c r="F274" s="188">
        <f t="shared" si="72"/>
        <v>43.912908960000017</v>
      </c>
    </row>
    <row r="275" spans="2:7" hidden="1" outlineLevel="1">
      <c r="B275" s="122" t="s">
        <v>112</v>
      </c>
      <c r="C275" s="181"/>
      <c r="D275" s="186">
        <f>D265</f>
        <v>16.50048000000001</v>
      </c>
      <c r="E275" s="186">
        <f t="shared" ref="E275:F275" si="73">E265</f>
        <v>14.652224999999973</v>
      </c>
      <c r="F275" s="186">
        <f t="shared" si="73"/>
        <v>12.444922350000013</v>
      </c>
    </row>
    <row r="276" spans="2:7" hidden="1" outlineLevel="1">
      <c r="B276" s="122" t="s">
        <v>111</v>
      </c>
      <c r="C276" s="185"/>
      <c r="D276" s="181"/>
      <c r="E276" s="186">
        <f>E266</f>
        <v>18.441176399999989</v>
      </c>
      <c r="F276" s="186">
        <f>F266</f>
        <v>15.91410375000001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15.553882859999995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68.477459999999994</v>
      </c>
      <c r="D279" s="182">
        <f>D273+D274</f>
        <v>97.907010000000028</v>
      </c>
      <c r="E279" s="182">
        <f>E273+E274</f>
        <v>91.043495399999955</v>
      </c>
      <c r="F279" s="182">
        <f>F273+F274</f>
        <v>78.957888960000005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4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2013-01-23T17:11:31Z</dcterms:modified>
</cp:coreProperties>
</file>