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B33" i="9"/>
  <c r="C33" s="1"/>
  <c r="D33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64" l="1"/>
  <c r="F157"/>
  <c r="C253"/>
  <c r="C156"/>
  <c r="E66"/>
  <c r="E158"/>
  <c r="E121"/>
  <c r="F119"/>
  <c r="C197"/>
  <c r="C199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<sst xmlns="http://schemas.openxmlformats.org/spreadsheetml/2006/main" count="614" uniqueCount="262">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</sst>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7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4" formatCode="#,##0.00000;\-#,##0.00000;0.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7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4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90437120"/>
        <c:axId val="90438656"/>
      </c:lineChart>
      <c:catAx>
        <c:axId val="90437120"/>
        <c:scaling>
          <c:orientation val="minMax"/>
        </c:scaling>
        <c:axPos val="b"/>
        <c:numFmt formatCode="0.00%" sourceLinked="1"/>
        <c:tickLblPos val="nextTo"/>
        <c:crossAx val="90438656"/>
        <c:crosses val="autoZero"/>
        <c:auto val="1"/>
        <c:lblAlgn val="ctr"/>
        <c:lblOffset val="100"/>
      </c:catAx>
      <c:valAx>
        <c:axId val="90438656"/>
        <c:scaling>
          <c:orientation val="minMax"/>
        </c:scaling>
        <c:axPos val="l"/>
        <c:majorGridlines/>
        <c:numFmt formatCode="0.00%" sourceLinked="1"/>
        <c:tickLblPos val="nextTo"/>
        <c:crossAx val="9043712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95424896"/>
        <c:axId val="95427200"/>
      </c:scatterChart>
      <c:valAx>
        <c:axId val="954248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95427200"/>
        <c:crosses val="autoZero"/>
        <c:crossBetween val="midCat"/>
        <c:majorUnit val="0.1"/>
      </c:valAx>
      <c:valAx>
        <c:axId val="954272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95424896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G9" sqref="G9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-1000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-600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-1099</v>
      </c>
      <c r="F15" s="218">
        <f>SUM($C7:F7)</f>
        <v>-1108.8009999999999</v>
      </c>
      <c r="G15" s="218">
        <f>SUM($C7:G7)</f>
        <v>-1114.7904999999998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-719.79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5</v>
      </c>
      <c r="C33" s="2" t="str">
        <f>VLOOKUP($B33,$B$24:$E$30,2,FALSE)</f>
        <v>fix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17" zoomScale="85" zoomScaleNormal="85" workbookViewId="0">
      <selection activeCell="C247" sqref="C247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-1099</v>
      </c>
      <c r="F11" s="158">
        <f>Input_for_Test!F15</f>
        <v>-1108.8009999999999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v>200</v>
      </c>
      <c r="E16" s="230">
        <v>200</v>
      </c>
      <c r="F16" s="230">
        <v>200</v>
      </c>
      <c r="H16" t="s">
        <v>123</v>
      </c>
    </row>
    <row r="17" spans="2:11">
      <c r="B17" s="122" t="s">
        <v>111</v>
      </c>
      <c r="C17" s="231">
        <v>200</v>
      </c>
      <c r="D17" s="232">
        <v>200</v>
      </c>
      <c r="E17" s="230">
        <v>200</v>
      </c>
      <c r="F17" s="230">
        <v>200</v>
      </c>
      <c r="H17" t="s">
        <v>191</v>
      </c>
    </row>
    <row r="18" spans="2:11">
      <c r="B18" s="122" t="s">
        <v>110</v>
      </c>
      <c r="C18" s="231">
        <v>200</v>
      </c>
      <c r="D18" s="231">
        <v>200</v>
      </c>
      <c r="E18" s="232">
        <v>200</v>
      </c>
      <c r="F18" s="230">
        <v>200</v>
      </c>
    </row>
    <row r="19" spans="2:11">
      <c r="B19" s="122" t="s">
        <v>109</v>
      </c>
      <c r="C19" s="231">
        <v>200</v>
      </c>
      <c r="D19" s="231">
        <v>200</v>
      </c>
      <c r="E19" s="231">
        <v>200</v>
      </c>
      <c r="F19" s="232">
        <v>200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50</v>
      </c>
      <c r="D25" s="41">
        <v>300</v>
      </c>
      <c r="H25" t="s">
        <v>173</v>
      </c>
    </row>
    <row r="26" spans="2:11">
      <c r="B26" s="122" t="s">
        <v>111</v>
      </c>
      <c r="C26" s="41">
        <v>50</v>
      </c>
      <c r="D26" s="41">
        <v>300</v>
      </c>
    </row>
    <row r="27" spans="2:11">
      <c r="B27" s="122" t="s">
        <v>110</v>
      </c>
      <c r="C27" s="41">
        <v>50</v>
      </c>
      <c r="D27" s="41">
        <v>300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50</v>
      </c>
      <c r="D28" s="41">
        <v>300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-40</v>
      </c>
      <c r="D31" s="160">
        <f t="shared" ref="D31:F31" si="0">-MIN(MAX(0,-D10-$C25),$D25)</f>
        <v>-49</v>
      </c>
      <c r="E31" s="160">
        <f t="shared" si="0"/>
        <v>-57.91</v>
      </c>
      <c r="F31" s="160">
        <f t="shared" si="0"/>
        <v>-63.35499999999999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-49</v>
      </c>
      <c r="E32" s="160">
        <f t="shared" si="1"/>
        <v>-300</v>
      </c>
      <c r="F32" s="160">
        <f t="shared" si="1"/>
        <v>-300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-58.900000000000006</v>
      </c>
      <c r="F33" s="160">
        <f t="shared" si="2"/>
        <v>-69.790000000000006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-69.790000000000006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0.2</v>
      </c>
      <c r="D37" s="25">
        <f>-D31/D16</f>
        <v>0.245</v>
      </c>
      <c r="E37" s="25">
        <f>-E31/E16</f>
        <v>0.28954999999999997</v>
      </c>
      <c r="F37" s="25">
        <f>-F31/F16</f>
        <v>0.31677499999999997</v>
      </c>
    </row>
    <row r="38" spans="1:24" hidden="1" outlineLevel="1">
      <c r="B38" s="122" t="s">
        <v>111</v>
      </c>
      <c r="C38" s="25"/>
      <c r="D38" s="124">
        <f>-D32/D17</f>
        <v>0.245</v>
      </c>
      <c r="E38" s="25">
        <f>-E32/E17</f>
        <v>1.5</v>
      </c>
      <c r="F38" s="25">
        <f>-F32/F17</f>
        <v>1.5</v>
      </c>
    </row>
    <row r="39" spans="1:24" hidden="1" outlineLevel="1">
      <c r="B39" s="122" t="s">
        <v>110</v>
      </c>
      <c r="C39" s="25"/>
      <c r="D39" s="25"/>
      <c r="E39" s="124">
        <f>-E33/E18</f>
        <v>0.29450000000000004</v>
      </c>
      <c r="F39" s="25">
        <f>-F33/F18</f>
        <v>0.34895000000000004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0.34895000000000004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8.699999999999998E-2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0.2</v>
      </c>
      <c r="D62" s="193">
        <f t="shared" si="7"/>
        <v>0.245</v>
      </c>
      <c r="E62" s="193">
        <f t="shared" si="7"/>
        <v>0.28954999999999997</v>
      </c>
      <c r="F62" s="193">
        <f t="shared" si="7"/>
        <v>0.31677499999999997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0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0.245</v>
      </c>
      <c r="E64" s="193">
        <f t="shared" si="8"/>
        <v>1.5</v>
      </c>
      <c r="F64" s="193">
        <f t="shared" si="8"/>
        <v>1.5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0</v>
      </c>
      <c r="E65" s="192">
        <v>8.699999999999998E-2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0.29450000000000004</v>
      </c>
      <c r="F66" s="193">
        <f t="shared" si="9"/>
        <v>0.34895000000000004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0</v>
      </c>
      <c r="F67" s="192">
        <v>0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0.34895000000000004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0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0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0</v>
      </c>
      <c r="E73" s="25">
        <f t="shared" si="12"/>
        <v>8.699999999999998E-2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0</v>
      </c>
      <c r="F74" s="25">
        <f t="shared" si="13"/>
        <v>0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0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0.2</v>
      </c>
      <c r="D78" s="25">
        <f>D37-D72</f>
        <v>0.245</v>
      </c>
      <c r="E78" s="25">
        <f>E37-E72</f>
        <v>0.28954999999999997</v>
      </c>
      <c r="F78" s="25">
        <f>F37-F72</f>
        <v>0.31677499999999997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0.245</v>
      </c>
      <c r="E79" s="25">
        <f>E38-E73</f>
        <v>1.413</v>
      </c>
      <c r="F79" s="25">
        <f>F38-F73</f>
        <v>1.413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0.29450000000000004</v>
      </c>
      <c r="F80" s="25">
        <f>F39-F74</f>
        <v>0.34895000000000004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0.34895000000000004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62.78</v>
      </c>
      <c r="E89" s="160">
        <f t="shared" si="15"/>
        <v>62.78</v>
      </c>
      <c r="F89" s="160">
        <f t="shared" si="15"/>
        <v>62.78</v>
      </c>
      <c r="H89" s="32" t="s">
        <v>183</v>
      </c>
    </row>
    <row r="90" spans="1:14" hidden="1" outlineLevel="1">
      <c r="B90" s="122" t="s">
        <v>111</v>
      </c>
      <c r="C90" s="158">
        <f t="shared" si="15"/>
        <v>62.78</v>
      </c>
      <c r="D90" s="161">
        <f t="shared" si="15"/>
        <v>62.78</v>
      </c>
      <c r="E90" s="160">
        <f t="shared" si="15"/>
        <v>62.78</v>
      </c>
      <c r="F90" s="160">
        <f t="shared" si="15"/>
        <v>62.78</v>
      </c>
    </row>
    <row r="91" spans="1:14" hidden="1" outlineLevel="1">
      <c r="B91" s="122" t="s">
        <v>110</v>
      </c>
      <c r="C91" s="158">
        <f t="shared" si="15"/>
        <v>62.78</v>
      </c>
      <c r="D91" s="158">
        <f t="shared" si="15"/>
        <v>62.78</v>
      </c>
      <c r="E91" s="161">
        <f t="shared" si="15"/>
        <v>62.78</v>
      </c>
      <c r="F91" s="160">
        <f t="shared" si="15"/>
        <v>62.78</v>
      </c>
    </row>
    <row r="92" spans="1:14" hidden="1" outlineLevel="1">
      <c r="B92" s="122" t="s">
        <v>109</v>
      </c>
      <c r="C92" s="158">
        <f t="shared" si="15"/>
        <v>62.78</v>
      </c>
      <c r="D92" s="158">
        <f t="shared" si="15"/>
        <v>62.78</v>
      </c>
      <c r="E92" s="158">
        <f t="shared" si="15"/>
        <v>62.78</v>
      </c>
      <c r="F92" s="161">
        <f t="shared" si="15"/>
        <v>62.78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0.2</v>
      </c>
      <c r="D117" s="191">
        <f t="shared" ref="D117:F117" si="17">D78</f>
        <v>0.245</v>
      </c>
      <c r="E117" s="191">
        <f t="shared" si="17"/>
        <v>0.28954999999999997</v>
      </c>
      <c r="F117" s="191">
        <f t="shared" si="17"/>
        <v>0.31677499999999997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0.67999999999999994</v>
      </c>
      <c r="D118" s="192">
        <v>0.63050000000000006</v>
      </c>
      <c r="E118" s="192">
        <v>0.5814950000000001</v>
      </c>
      <c r="F118" s="192">
        <v>0.55154750000000008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0.245</v>
      </c>
      <c r="E119" s="193">
        <f t="shared" si="18"/>
        <v>1.413</v>
      </c>
      <c r="F119" s="193">
        <f t="shared" si="18"/>
        <v>1.413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0.63050000000000006</v>
      </c>
      <c r="E120" s="192">
        <v>0.01</v>
      </c>
      <c r="F120" s="192">
        <v>0.01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0.29450000000000004</v>
      </c>
      <c r="F121" s="193">
        <f t="shared" si="19"/>
        <v>0.34895000000000004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0.57604999999999995</v>
      </c>
      <c r="F122" s="192">
        <v>0.51615499999999992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0.34895000000000004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0.51615499999999992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0.67999999999999994</v>
      </c>
      <c r="D127" s="25">
        <f>D118</f>
        <v>0.63050000000000006</v>
      </c>
      <c r="E127" s="25">
        <f>E118</f>
        <v>0.5814950000000001</v>
      </c>
      <c r="F127" s="25">
        <f>F118</f>
        <v>0.55154750000000008</v>
      </c>
      <c r="H127" s="32"/>
    </row>
    <row r="128" spans="1:14" hidden="1" outlineLevel="1">
      <c r="B128" s="122" t="s">
        <v>111</v>
      </c>
      <c r="C128" s="25"/>
      <c r="D128" s="124">
        <f>D120</f>
        <v>0.63050000000000006</v>
      </c>
      <c r="E128" s="25">
        <f>E120</f>
        <v>0.01</v>
      </c>
      <c r="F128" s="25">
        <f>F120</f>
        <v>0.01</v>
      </c>
    </row>
    <row r="129" spans="2:8" hidden="1" outlineLevel="1">
      <c r="B129" s="122" t="s">
        <v>110</v>
      </c>
      <c r="C129" s="25"/>
      <c r="D129" s="25"/>
      <c r="E129" s="124">
        <f>E122</f>
        <v>0.57604999999999995</v>
      </c>
      <c r="F129" s="25">
        <f>F122</f>
        <v>0.51615499999999992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0.51615499999999992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1.46</v>
      </c>
      <c r="E137" s="200">
        <f t="shared" si="21"/>
        <v>1.46</v>
      </c>
      <c r="F137" s="200">
        <f t="shared" si="21"/>
        <v>1.46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1.46</v>
      </c>
      <c r="D138" s="202">
        <f t="shared" si="21"/>
        <v>1.46</v>
      </c>
      <c r="E138" s="200">
        <f t="shared" si="21"/>
        <v>1.46</v>
      </c>
      <c r="F138" s="200">
        <f t="shared" si="21"/>
        <v>1.46</v>
      </c>
    </row>
    <row r="139" spans="2:8" hidden="1" outlineLevel="1">
      <c r="B139" s="175" t="s">
        <v>110</v>
      </c>
      <c r="C139" s="201">
        <f t="shared" si="21"/>
        <v>1.46</v>
      </c>
      <c r="D139" s="201">
        <f t="shared" si="21"/>
        <v>1.46</v>
      </c>
      <c r="E139" s="202">
        <f t="shared" si="21"/>
        <v>1.46</v>
      </c>
      <c r="F139" s="200">
        <f t="shared" si="21"/>
        <v>1.46</v>
      </c>
    </row>
    <row r="140" spans="2:8" hidden="1" outlineLevel="1">
      <c r="B140" s="175" t="s">
        <v>109</v>
      </c>
      <c r="C140" s="201">
        <f t="shared" si="21"/>
        <v>1.46</v>
      </c>
      <c r="D140" s="201">
        <f t="shared" si="21"/>
        <v>1.46</v>
      </c>
      <c r="E140" s="201">
        <f t="shared" si="21"/>
        <v>1.46</v>
      </c>
      <c r="F140" s="202">
        <f t="shared" si="21"/>
        <v>1.46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99.279999999999987</v>
      </c>
      <c r="D144" s="160">
        <f t="shared" si="22"/>
        <v>92.053000000000011</v>
      </c>
      <c r="E144" s="160">
        <f t="shared" si="22"/>
        <v>84.898270000000011</v>
      </c>
      <c r="F144" s="160">
        <f t="shared" si="22"/>
        <v>80.525935000000018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92.053000000000011</v>
      </c>
      <c r="E145" s="160">
        <f t="shared" si="22"/>
        <v>1.46</v>
      </c>
      <c r="F145" s="160">
        <f t="shared" si="22"/>
        <v>1.46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84.10329999999999</v>
      </c>
      <c r="F146" s="160">
        <f t="shared" si="22"/>
        <v>75.358629999999977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75.358629999999977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91.98</v>
      </c>
      <c r="D156" s="160">
        <f t="shared" si="23"/>
        <v>85.41</v>
      </c>
      <c r="E156" s="160">
        <f t="shared" si="23"/>
        <v>78.905699999999996</v>
      </c>
      <c r="F156" s="160">
        <f t="shared" si="23"/>
        <v>74.930849999999992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121.17999999999999</v>
      </c>
      <c r="D157" s="161">
        <f t="shared" si="23"/>
        <v>85.41</v>
      </c>
      <c r="E157" s="160">
        <f t="shared" si="23"/>
        <v>-85.118000000000009</v>
      </c>
      <c r="F157" s="160">
        <f t="shared" si="23"/>
        <v>-85.118000000000009</v>
      </c>
    </row>
    <row r="158" spans="1:8" hidden="1" outlineLevel="1">
      <c r="B158" s="122" t="s">
        <v>110</v>
      </c>
      <c r="C158" s="158">
        <f t="shared" si="23"/>
        <v>121.17999999999999</v>
      </c>
      <c r="D158" s="158">
        <f t="shared" si="23"/>
        <v>121.17999999999999</v>
      </c>
      <c r="E158" s="161">
        <f t="shared" si="23"/>
        <v>78.182999999999993</v>
      </c>
      <c r="F158" s="160">
        <f t="shared" si="23"/>
        <v>70.233299999999986</v>
      </c>
    </row>
    <row r="159" spans="1:8" hidden="1" outlineLevel="1">
      <c r="B159" s="122" t="s">
        <v>109</v>
      </c>
      <c r="C159" s="158">
        <f t="shared" si="23"/>
        <v>121.17999999999999</v>
      </c>
      <c r="D159" s="158">
        <f t="shared" si="23"/>
        <v>121.17999999999999</v>
      </c>
      <c r="E159" s="158">
        <f t="shared" si="23"/>
        <v>121.17999999999999</v>
      </c>
      <c r="F159" s="161">
        <f t="shared" si="23"/>
        <v>70.233299999999986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71.98</v>
      </c>
      <c r="D166" s="200">
        <f>D156+MIN(0,D165)</f>
        <v>65.41</v>
      </c>
      <c r="E166" s="200">
        <f>E156+MIN(0,E165)</f>
        <v>58.905699999999996</v>
      </c>
      <c r="F166" s="200">
        <f>F156+MIN(0,F165)</f>
        <v>54.930849999999992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85.41</v>
      </c>
      <c r="E167" s="200">
        <f t="shared" si="25"/>
        <v>-85.118000000000009</v>
      </c>
      <c r="F167" s="200">
        <f t="shared" si="25"/>
        <v>-85.118000000000009</v>
      </c>
    </row>
    <row r="168" spans="2:8" s="172" customFormat="1" hidden="1" outlineLevel="1">
      <c r="B168" s="175" t="s">
        <v>110</v>
      </c>
      <c r="C168" s="201"/>
      <c r="D168" s="201">
        <f t="shared" si="25"/>
        <v>121.17999999999999</v>
      </c>
      <c r="E168" s="202">
        <f t="shared" si="25"/>
        <v>-6.9350000000000165</v>
      </c>
      <c r="F168" s="200">
        <f t="shared" si="25"/>
        <v>-14.884700000000024</v>
      </c>
    </row>
    <row r="169" spans="2:8" s="172" customFormat="1" hidden="1" outlineLevel="1">
      <c r="B169" s="175" t="s">
        <v>109</v>
      </c>
      <c r="C169" s="201"/>
      <c r="D169" s="201">
        <f t="shared" si="25"/>
        <v>121.17999999999999</v>
      </c>
      <c r="E169" s="201">
        <f t="shared" si="25"/>
        <v>114.24499999999998</v>
      </c>
      <c r="F169" s="202">
        <f t="shared" si="25"/>
        <v>55.348599999999962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91.98</v>
      </c>
      <c r="D174" s="160">
        <f t="shared" si="26"/>
        <v>85.41</v>
      </c>
      <c r="E174" s="160">
        <f t="shared" si="26"/>
        <v>78.905699999999996</v>
      </c>
      <c r="F174" s="160">
        <f t="shared" si="26"/>
        <v>74.930849999999992</v>
      </c>
    </row>
    <row r="175" spans="2:8" hidden="1" outlineLevel="1">
      <c r="B175" s="122" t="s">
        <v>111</v>
      </c>
      <c r="C175" s="158">
        <f t="shared" si="26"/>
        <v>121.17999999999999</v>
      </c>
      <c r="D175" s="161">
        <f t="shared" si="26"/>
        <v>85.41</v>
      </c>
      <c r="E175" s="160">
        <f t="shared" si="26"/>
        <v>-85.118000000000009</v>
      </c>
      <c r="F175" s="160">
        <f t="shared" si="26"/>
        <v>-85.118000000000009</v>
      </c>
    </row>
    <row r="176" spans="2:8" hidden="1" outlineLevel="1">
      <c r="B176" s="122" t="s">
        <v>110</v>
      </c>
      <c r="C176" s="158">
        <f t="shared" si="26"/>
        <v>121.17999999999999</v>
      </c>
      <c r="D176" s="158">
        <f t="shared" si="26"/>
        <v>121.17999999999999</v>
      </c>
      <c r="E176" s="161">
        <f t="shared" si="26"/>
        <v>78.182999999999993</v>
      </c>
      <c r="F176" s="160">
        <f t="shared" si="26"/>
        <v>70.233299999999986</v>
      </c>
    </row>
    <row r="177" spans="2:8" hidden="1" outlineLevel="1">
      <c r="B177" s="122" t="s">
        <v>109</v>
      </c>
      <c r="C177" s="158">
        <f t="shared" si="26"/>
        <v>121.17999999999999</v>
      </c>
      <c r="D177" s="158">
        <f t="shared" si="26"/>
        <v>121.17999999999999</v>
      </c>
      <c r="E177" s="158">
        <f t="shared" si="26"/>
        <v>121.17999999999999</v>
      </c>
      <c r="F177" s="161">
        <f t="shared" si="26"/>
        <v>70.233299999999986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17.52</v>
      </c>
      <c r="E181" s="200">
        <f t="shared" si="27"/>
        <v>17.52</v>
      </c>
      <c r="F181" s="200">
        <f t="shared" si="27"/>
        <v>17.52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17.52</v>
      </c>
      <c r="D182" s="202">
        <f t="shared" si="28"/>
        <v>17.52</v>
      </c>
      <c r="E182" s="200">
        <f t="shared" si="28"/>
        <v>17.52</v>
      </c>
      <c r="F182" s="200">
        <f t="shared" si="28"/>
        <v>17.52</v>
      </c>
    </row>
    <row r="183" spans="2:8" hidden="1" outlineLevel="1">
      <c r="B183" s="175" t="s">
        <v>110</v>
      </c>
      <c r="C183" s="201">
        <f t="shared" ref="C183:F183" si="29">C18*$C$22* $C$151</f>
        <v>17.52</v>
      </c>
      <c r="D183" s="201">
        <f t="shared" si="29"/>
        <v>17.52</v>
      </c>
      <c r="E183" s="202">
        <f t="shared" si="29"/>
        <v>17.52</v>
      </c>
      <c r="F183" s="200">
        <f t="shared" si="29"/>
        <v>17.52</v>
      </c>
    </row>
    <row r="184" spans="2:8" hidden="1" outlineLevel="1">
      <c r="B184" s="175" t="s">
        <v>109</v>
      </c>
      <c r="C184" s="201">
        <f t="shared" ref="C184:F184" si="30">C19*$C$22* $C$151</f>
        <v>17.52</v>
      </c>
      <c r="D184" s="201">
        <f t="shared" si="30"/>
        <v>17.52</v>
      </c>
      <c r="E184" s="201">
        <f t="shared" si="30"/>
        <v>17.52</v>
      </c>
      <c r="F184" s="202">
        <f t="shared" si="30"/>
        <v>17.52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60.706800000000008</v>
      </c>
      <c r="D189" s="160">
        <f t="shared" ref="D189:F189" si="31">$C$153*MAX(0,D174)</f>
        <v>56.370600000000003</v>
      </c>
      <c r="E189" s="160">
        <f t="shared" si="31"/>
        <v>52.077762</v>
      </c>
      <c r="F189" s="160">
        <f t="shared" si="31"/>
        <v>49.454360999999999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79.978799999999993</v>
      </c>
      <c r="D190" s="161">
        <f t="shared" si="32"/>
        <v>56.370600000000003</v>
      </c>
      <c r="E190" s="160">
        <f t="shared" si="32"/>
        <v>0</v>
      </c>
      <c r="F190" s="160">
        <f t="shared" si="32"/>
        <v>0</v>
      </c>
    </row>
    <row r="191" spans="2:8" hidden="1" outlineLevel="1">
      <c r="B191" s="122" t="s">
        <v>110</v>
      </c>
      <c r="C191" s="158">
        <f t="shared" ref="C191:F191" si="33">$C$153*MAX(0,C176)</f>
        <v>79.978799999999993</v>
      </c>
      <c r="D191" s="158">
        <f t="shared" si="33"/>
        <v>79.978799999999993</v>
      </c>
      <c r="E191" s="161">
        <f t="shared" si="33"/>
        <v>51.60078</v>
      </c>
      <c r="F191" s="160">
        <f t="shared" si="33"/>
        <v>46.353977999999991</v>
      </c>
    </row>
    <row r="192" spans="2:8" hidden="1" outlineLevel="1">
      <c r="B192" s="122" t="s">
        <v>109</v>
      </c>
      <c r="C192" s="158">
        <f t="shared" ref="C192:F192" si="34">$C$153*MAX(0,C177)</f>
        <v>79.978799999999993</v>
      </c>
      <c r="D192" s="158">
        <f t="shared" si="34"/>
        <v>79.978799999999993</v>
      </c>
      <c r="E192" s="158">
        <f t="shared" si="34"/>
        <v>79.978799999999993</v>
      </c>
      <c r="F192" s="161">
        <f t="shared" si="34"/>
        <v>46.353977999999991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78.226800000000011</v>
      </c>
      <c r="D196" s="200">
        <f t="shared" ref="D196:F196" si="35">D189+D181</f>
        <v>73.890600000000006</v>
      </c>
      <c r="E196" s="200">
        <f t="shared" si="35"/>
        <v>69.597762000000003</v>
      </c>
      <c r="F196" s="200">
        <f t="shared" si="35"/>
        <v>66.974361000000002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97.498799999999989</v>
      </c>
      <c r="D197" s="202">
        <f t="shared" si="36"/>
        <v>73.890600000000006</v>
      </c>
      <c r="E197" s="200">
        <f t="shared" si="36"/>
        <v>17.52</v>
      </c>
      <c r="F197" s="200">
        <f t="shared" si="36"/>
        <v>17.52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97.498799999999989</v>
      </c>
      <c r="D198" s="201">
        <f t="shared" si="37"/>
        <v>97.498799999999989</v>
      </c>
      <c r="E198" s="202">
        <f t="shared" si="37"/>
        <v>69.120779999999996</v>
      </c>
      <c r="F198" s="200">
        <f t="shared" si="37"/>
        <v>63.873977999999994</v>
      </c>
    </row>
    <row r="199" spans="1:10" hidden="1" outlineLevel="1">
      <c r="A199" s="172"/>
      <c r="B199" s="175" t="s">
        <v>109</v>
      </c>
      <c r="C199" s="201">
        <f t="shared" ref="C199:F199" si="38">C192+C184</f>
        <v>97.498799999999989</v>
      </c>
      <c r="D199" s="201">
        <f t="shared" si="38"/>
        <v>97.498799999999989</v>
      </c>
      <c r="E199" s="201">
        <f t="shared" si="38"/>
        <v>97.498799999999989</v>
      </c>
      <c r="F199" s="202">
        <f t="shared" si="38"/>
        <v>63.873977999999994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fix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outlineLevel="1">
      <c r="B209" s="122" t="s">
        <v>112</v>
      </c>
      <c r="C209" s="159">
        <f>IF($C$203="profit",C196,IF($C$203="fix",C89,C144))</f>
        <v>62.78</v>
      </c>
      <c r="D209" s="160">
        <f t="shared" ref="D209:F209" si="39">IF($C$203="profit",D196,IF($C$203="fix",D89,D144))</f>
        <v>62.78</v>
      </c>
      <c r="E209" s="160">
        <f t="shared" si="39"/>
        <v>62.78</v>
      </c>
      <c r="F209" s="160">
        <f t="shared" si="39"/>
        <v>62.78</v>
      </c>
    </row>
    <row r="210" spans="2:7" outlineLevel="1">
      <c r="B210" s="122" t="s">
        <v>111</v>
      </c>
      <c r="C210" s="158">
        <f t="shared" ref="C210:F210" si="40">IF($C$203="profit",C197,IF($C$203="fix",C90,C145))</f>
        <v>62.78</v>
      </c>
      <c r="D210" s="161">
        <f t="shared" si="40"/>
        <v>62.78</v>
      </c>
      <c r="E210" s="160">
        <f t="shared" si="40"/>
        <v>62.78</v>
      </c>
      <c r="F210" s="160">
        <f t="shared" si="40"/>
        <v>62.78</v>
      </c>
    </row>
    <row r="211" spans="2:7" outlineLevel="1">
      <c r="B211" s="122" t="s">
        <v>110</v>
      </c>
      <c r="C211" s="158">
        <f t="shared" ref="C211:F211" si="41">IF($C$203="profit",C198,IF($C$203="fix",C91,C146))</f>
        <v>62.78</v>
      </c>
      <c r="D211" s="158">
        <f t="shared" si="41"/>
        <v>62.78</v>
      </c>
      <c r="E211" s="161">
        <f t="shared" si="41"/>
        <v>62.78</v>
      </c>
      <c r="F211" s="160">
        <f t="shared" si="41"/>
        <v>62.78</v>
      </c>
    </row>
    <row r="212" spans="2:7" outlineLevel="1">
      <c r="B212" s="122" t="s">
        <v>109</v>
      </c>
      <c r="C212" s="158">
        <f t="shared" ref="C212:F212" si="42">IF($C$203="profit",C199,IF($C$203="fix",C92,C147))</f>
        <v>62.78</v>
      </c>
      <c r="D212" s="158">
        <f t="shared" si="42"/>
        <v>62.78</v>
      </c>
      <c r="E212" s="158">
        <f t="shared" si="42"/>
        <v>62.78</v>
      </c>
      <c r="F212" s="161">
        <f t="shared" si="42"/>
        <v>62.78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IF($C$203="profit",C189,IF($C$203="fix",C89,C137))</f>
        <v>62.78</v>
      </c>
      <c r="D215" s="200">
        <f t="shared" ref="D215:F215" si="43">IF($C$203="profit",D189,IF($C$203="fix",D89,D137))</f>
        <v>62.78</v>
      </c>
      <c r="E215" s="200">
        <f t="shared" si="43"/>
        <v>62.78</v>
      </c>
      <c r="F215" s="200">
        <f t="shared" si="43"/>
        <v>62.78</v>
      </c>
      <c r="G215" s="172"/>
    </row>
    <row r="216" spans="2:7" outlineLevel="1">
      <c r="B216" s="175" t="s">
        <v>111</v>
      </c>
      <c r="C216" s="201">
        <f t="shared" ref="C216:F216" si="44">IF($C$203="profit",C190,IF($C$203="fix",C90,C138))</f>
        <v>62.78</v>
      </c>
      <c r="D216" s="202">
        <f t="shared" si="44"/>
        <v>62.78</v>
      </c>
      <c r="E216" s="200">
        <f t="shared" si="44"/>
        <v>62.78</v>
      </c>
      <c r="F216" s="200">
        <f t="shared" si="44"/>
        <v>62.78</v>
      </c>
      <c r="G216" s="172"/>
    </row>
    <row r="217" spans="2:7" outlineLevel="1">
      <c r="B217" s="175" t="s">
        <v>110</v>
      </c>
      <c r="C217" s="201">
        <f t="shared" ref="C217:F217" si="45">IF($C$203="profit",C191,IF($C$203="fix",C91,C139))</f>
        <v>62.78</v>
      </c>
      <c r="D217" s="201">
        <f t="shared" si="45"/>
        <v>62.78</v>
      </c>
      <c r="E217" s="202">
        <f t="shared" si="45"/>
        <v>62.78</v>
      </c>
      <c r="F217" s="200">
        <f t="shared" si="45"/>
        <v>62.78</v>
      </c>
      <c r="G217" s="172"/>
    </row>
    <row r="218" spans="2:7" outlineLevel="1">
      <c r="B218" s="175" t="s">
        <v>109</v>
      </c>
      <c r="C218" s="201">
        <f t="shared" ref="C218:F218" si="46">IF($C$203="profit",C192,IF($C$203="fix",C92,C140))</f>
        <v>62.78</v>
      </c>
      <c r="D218" s="201">
        <f t="shared" si="46"/>
        <v>62.78</v>
      </c>
      <c r="E218" s="201">
        <f t="shared" si="46"/>
        <v>62.78</v>
      </c>
      <c r="F218" s="202">
        <f t="shared" si="46"/>
        <v>62.78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7">-$C$22*D16</f>
        <v>-146</v>
      </c>
      <c r="E225" s="160">
        <f t="shared" si="47"/>
        <v>-146</v>
      </c>
      <c r="F225" s="160">
        <f t="shared" si="47"/>
        <v>-146</v>
      </c>
      <c r="H225" t="s">
        <v>231</v>
      </c>
    </row>
    <row r="226" spans="2:8" outlineLevel="1">
      <c r="B226" s="122" t="s">
        <v>111</v>
      </c>
      <c r="C226" s="158">
        <f t="shared" ref="C226:F226" si="48">-$C$22*C17</f>
        <v>-146</v>
      </c>
      <c r="D226" s="161">
        <f t="shared" si="48"/>
        <v>-146</v>
      </c>
      <c r="E226" s="160">
        <f t="shared" si="48"/>
        <v>-146</v>
      </c>
      <c r="F226" s="160">
        <f t="shared" si="48"/>
        <v>-146</v>
      </c>
    </row>
    <row r="227" spans="2:8" outlineLevel="1">
      <c r="B227" s="122" t="s">
        <v>110</v>
      </c>
      <c r="C227" s="158">
        <f t="shared" ref="C227:F227" si="49">-$C$22*C18</f>
        <v>-146</v>
      </c>
      <c r="D227" s="158">
        <f t="shared" si="49"/>
        <v>-146</v>
      </c>
      <c r="E227" s="161">
        <f t="shared" si="49"/>
        <v>-146</v>
      </c>
      <c r="F227" s="160">
        <f t="shared" si="49"/>
        <v>-146</v>
      </c>
    </row>
    <row r="228" spans="2:8" outlineLevel="1">
      <c r="B228" s="122" t="s">
        <v>109</v>
      </c>
      <c r="C228" s="158">
        <f t="shared" ref="C228:F228" si="50">-$C$22*C19</f>
        <v>-146</v>
      </c>
      <c r="D228" s="158">
        <f t="shared" si="50"/>
        <v>-146</v>
      </c>
      <c r="E228" s="158">
        <f t="shared" si="50"/>
        <v>-146</v>
      </c>
      <c r="F228" s="161">
        <f t="shared" si="50"/>
        <v>-146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51">D16+D225</f>
        <v>54</v>
      </c>
      <c r="E232" s="160">
        <f t="shared" si="51"/>
        <v>54</v>
      </c>
      <c r="F232" s="160">
        <f t="shared" si="51"/>
        <v>54</v>
      </c>
    </row>
    <row r="233" spans="2:8" outlineLevel="1">
      <c r="B233" s="122" t="s">
        <v>111</v>
      </c>
      <c r="C233" s="158">
        <f t="shared" ref="C233:F233" si="52">C17+C226</f>
        <v>54</v>
      </c>
      <c r="D233" s="161">
        <f t="shared" si="52"/>
        <v>54</v>
      </c>
      <c r="E233" s="160">
        <f t="shared" si="52"/>
        <v>54</v>
      </c>
      <c r="F233" s="160">
        <f t="shared" si="52"/>
        <v>54</v>
      </c>
    </row>
    <row r="234" spans="2:8" outlineLevel="1">
      <c r="B234" s="122" t="s">
        <v>110</v>
      </c>
      <c r="C234" s="158">
        <f t="shared" ref="C234:F234" si="53">C18+C227</f>
        <v>54</v>
      </c>
      <c r="D234" s="158">
        <f t="shared" si="53"/>
        <v>54</v>
      </c>
      <c r="E234" s="161">
        <f t="shared" si="53"/>
        <v>54</v>
      </c>
      <c r="F234" s="160">
        <f t="shared" si="53"/>
        <v>54</v>
      </c>
    </row>
    <row r="235" spans="2:8" outlineLevel="1">
      <c r="B235" s="122" t="s">
        <v>109</v>
      </c>
      <c r="C235" s="158">
        <f t="shared" ref="C235:F235" si="54">C19+C228</f>
        <v>54</v>
      </c>
      <c r="D235" s="158">
        <f t="shared" si="54"/>
        <v>54</v>
      </c>
      <c r="E235" s="158">
        <f t="shared" si="54"/>
        <v>54</v>
      </c>
      <c r="F235" s="161">
        <f t="shared" si="54"/>
        <v>54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5">D10</f>
        <v>-99</v>
      </c>
      <c r="E241" s="222">
        <f t="shared" si="55"/>
        <v>-107.91</v>
      </c>
      <c r="F241" s="222">
        <f t="shared" si="55"/>
        <v>-113.35499999999999</v>
      </c>
      <c r="H241" s="167"/>
    </row>
    <row r="242" spans="2:8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-1099</v>
      </c>
      <c r="F242" s="222">
        <f t="shared" si="56"/>
        <v>-1108.8009999999999</v>
      </c>
      <c r="H242" s="167"/>
    </row>
    <row r="243" spans="2:8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-119.79</v>
      </c>
      <c r="H243" s="167"/>
    </row>
    <row r="244" spans="2:8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29.2</v>
      </c>
      <c r="D247" s="160">
        <f t="shared" ref="D247:F247" si="59">D78*D16*$C$22</f>
        <v>35.769999999999996</v>
      </c>
      <c r="E247" s="160">
        <f t="shared" si="59"/>
        <v>42.274299999999997</v>
      </c>
      <c r="F247" s="160">
        <f t="shared" si="59"/>
        <v>46.249149999999993</v>
      </c>
    </row>
    <row r="248" spans="2:8" outlineLevel="1">
      <c r="B248" s="122" t="s">
        <v>111</v>
      </c>
      <c r="C248" s="158">
        <f t="shared" ref="C248:F248" si="60">C79*C17*$C$22</f>
        <v>0</v>
      </c>
      <c r="D248" s="161">
        <f t="shared" si="60"/>
        <v>35.769999999999996</v>
      </c>
      <c r="E248" s="160">
        <f>E79*E17*$C$22</f>
        <v>206.298</v>
      </c>
      <c r="F248" s="160">
        <f t="shared" si="60"/>
        <v>206.298</v>
      </c>
      <c r="H248" s="167"/>
    </row>
    <row r="249" spans="2:8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42.997</v>
      </c>
      <c r="F249" s="160">
        <f t="shared" si="61"/>
        <v>50.9467</v>
      </c>
      <c r="H249" s="167"/>
    </row>
    <row r="250" spans="2:8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50.9467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-60.8</v>
      </c>
      <c r="D253" s="222">
        <f t="shared" ref="D253:F253" si="63">D241+D247</f>
        <v>-63.230000000000004</v>
      </c>
      <c r="E253" s="222">
        <f t="shared" si="63"/>
        <v>-65.6357</v>
      </c>
      <c r="F253" s="222">
        <f t="shared" si="63"/>
        <v>-67.105850000000004</v>
      </c>
    </row>
    <row r="254" spans="2:8" outlineLevel="1">
      <c r="B254" s="122" t="s">
        <v>111</v>
      </c>
      <c r="C254" s="222">
        <f t="shared" ref="C254:F254" si="64">C242+C248</f>
        <v>0</v>
      </c>
      <c r="D254" s="223">
        <f t="shared" si="64"/>
        <v>-63.230000000000004</v>
      </c>
      <c r="E254" s="222">
        <f t="shared" si="64"/>
        <v>-892.702</v>
      </c>
      <c r="F254" s="222">
        <f t="shared" si="64"/>
        <v>-902.50299999999993</v>
      </c>
    </row>
    <row r="255" spans="2:8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-65.903000000000006</v>
      </c>
      <c r="F255" s="222">
        <f t="shared" si="65"/>
        <v>-68.843299999999999</v>
      </c>
    </row>
    <row r="256" spans="2:8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-68.843299999999999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55.980000000000004</v>
      </c>
      <c r="D259" s="160">
        <f t="shared" ref="D259:F259" si="67">D253+D209+D232</f>
        <v>53.55</v>
      </c>
      <c r="E259" s="160">
        <f t="shared" si="67"/>
        <v>51.144300000000001</v>
      </c>
      <c r="F259" s="160">
        <f t="shared" si="67"/>
        <v>49.674149999999997</v>
      </c>
    </row>
    <row r="260" spans="2:11">
      <c r="B260" s="122" t="s">
        <v>111</v>
      </c>
      <c r="C260" s="158">
        <f t="shared" ref="C260:F260" si="68">C254+C210+C233</f>
        <v>116.78</v>
      </c>
      <c r="D260" s="161">
        <f t="shared" si="68"/>
        <v>53.55</v>
      </c>
      <c r="E260" s="160">
        <f t="shared" si="68"/>
        <v>-775.92200000000003</v>
      </c>
      <c r="F260" s="160">
        <f t="shared" si="68"/>
        <v>-785.72299999999996</v>
      </c>
    </row>
    <row r="261" spans="2:11">
      <c r="B261" s="122" t="s">
        <v>110</v>
      </c>
      <c r="C261" s="158">
        <f t="shared" ref="C261:F261" si="69">C255+C211+C234</f>
        <v>116.78</v>
      </c>
      <c r="D261" s="158">
        <f t="shared" si="69"/>
        <v>116.78</v>
      </c>
      <c r="E261" s="161">
        <f t="shared" si="69"/>
        <v>50.876999999999995</v>
      </c>
      <c r="F261" s="160">
        <f t="shared" si="69"/>
        <v>47.936700000000002</v>
      </c>
    </row>
    <row r="262" spans="2:11">
      <c r="B262" s="122" t="s">
        <v>109</v>
      </c>
      <c r="C262" s="158">
        <f t="shared" ref="C262:F262" si="70">C256+C212+C235</f>
        <v>116.78</v>
      </c>
      <c r="D262" s="158">
        <f t="shared" si="70"/>
        <v>116.78</v>
      </c>
      <c r="E262" s="158">
        <f t="shared" si="70"/>
        <v>116.78</v>
      </c>
      <c r="F262" s="161">
        <f t="shared" si="70"/>
        <v>47.936700000000002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55.980000000000004</v>
      </c>
      <c r="D265" s="160">
        <f>D259-C259</f>
        <v>-2.4300000000000068</v>
      </c>
      <c r="E265" s="160">
        <f t="shared" ref="E265:F266" si="71">E259-D259</f>
        <v>-2.405699999999996</v>
      </c>
      <c r="F265" s="160">
        <f t="shared" si="71"/>
        <v>-1.4701500000000038</v>
      </c>
    </row>
    <row r="266" spans="2:11" hidden="1" outlineLevel="1">
      <c r="B266" s="122" t="s">
        <v>111</v>
      </c>
      <c r="C266" s="158"/>
      <c r="D266" s="161">
        <f>D260</f>
        <v>53.55</v>
      </c>
      <c r="E266" s="160">
        <f t="shared" si="71"/>
        <v>-829.47199999999998</v>
      </c>
      <c r="F266" s="160">
        <f t="shared" si="71"/>
        <v>-9.8009999999999309</v>
      </c>
    </row>
    <row r="267" spans="2:11" hidden="1" outlineLevel="1">
      <c r="B267" s="122" t="s">
        <v>110</v>
      </c>
      <c r="C267" s="158"/>
      <c r="D267" s="158"/>
      <c r="E267" s="161">
        <f>E261</f>
        <v>50.876999999999995</v>
      </c>
      <c r="F267" s="160">
        <f t="shared" ref="F267" si="72">F261-E261</f>
        <v>-2.9402999999999935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47.936700000000002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55.980000000000004</v>
      </c>
      <c r="D273" s="179">
        <f>D266</f>
        <v>53.55</v>
      </c>
      <c r="E273" s="179">
        <f>E267</f>
        <v>50.876999999999995</v>
      </c>
      <c r="F273" s="178">
        <f>F268</f>
        <v>47.936700000000002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-2.4300000000000068</v>
      </c>
      <c r="E274" s="188">
        <f t="shared" ref="E274:F274" si="73">SUM(E275:E278)</f>
        <v>-831.8777</v>
      </c>
      <c r="F274" s="188">
        <f t="shared" si="73"/>
        <v>-14.211449999999928</v>
      </c>
    </row>
    <row r="275" spans="2:7" hidden="1" outlineLevel="1">
      <c r="B275" s="122" t="s">
        <v>112</v>
      </c>
      <c r="C275" s="181"/>
      <c r="D275" s="186">
        <f>D265</f>
        <v>-2.4300000000000068</v>
      </c>
      <c r="E275" s="186">
        <f t="shared" ref="E275:F275" si="74">E265</f>
        <v>-2.405699999999996</v>
      </c>
      <c r="F275" s="186">
        <f t="shared" si="74"/>
        <v>-1.4701500000000038</v>
      </c>
    </row>
    <row r="276" spans="2:7" hidden="1" outlineLevel="1">
      <c r="B276" s="122" t="s">
        <v>111</v>
      </c>
      <c r="C276" s="185"/>
      <c r="D276" s="181"/>
      <c r="E276" s="186">
        <f>E266</f>
        <v>-829.47199999999998</v>
      </c>
      <c r="F276" s="186">
        <f>F266</f>
        <v>-9.8009999999999309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-2.9402999999999935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55.980000000000004</v>
      </c>
      <c r="D279" s="182">
        <f>D273+D274</f>
        <v>51.11999999999999</v>
      </c>
      <c r="E279" s="182">
        <f>E273+E274</f>
        <v>-781.00070000000005</v>
      </c>
      <c r="F279" s="182">
        <f>F273+F274</f>
        <v>33.725250000000074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5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2013-01-24T10:19:56Z</dcterms:modified>
</cp:coreProperties>
</file>