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<sst xmlns="http://schemas.openxmlformats.org/spreadsheetml/2006/main" count="614" uniqueCount="262">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</sst>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7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7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58712960"/>
        <c:axId val="158714496"/>
      </c:lineChart>
      <c:catAx>
        <c:axId val="158712960"/>
        <c:scaling>
          <c:orientation val="minMax"/>
        </c:scaling>
        <c:axPos val="b"/>
        <c:numFmt formatCode="0.00%" sourceLinked="1"/>
        <c:tickLblPos val="nextTo"/>
        <c:crossAx val="158714496"/>
        <c:crosses val="autoZero"/>
        <c:auto val="1"/>
        <c:lblAlgn val="ctr"/>
        <c:lblOffset val="100"/>
      </c:catAx>
      <c:valAx>
        <c:axId val="158714496"/>
        <c:scaling>
          <c:orientation val="minMax"/>
        </c:scaling>
        <c:axPos val="l"/>
        <c:majorGridlines/>
        <c:numFmt formatCode="0.00%" sourceLinked="1"/>
        <c:tickLblPos val="nextTo"/>
        <c:crossAx val="1587129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60190464"/>
        <c:axId val="160192384"/>
      </c:scatterChart>
      <c:valAx>
        <c:axId val="160190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160192384"/>
        <c:crosses val="autoZero"/>
        <c:crossBetween val="midCat"/>
        <c:majorUnit val="0.1"/>
      </c:valAx>
      <c:valAx>
        <c:axId val="1601923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6019046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6</v>
      </c>
      <c r="C33" s="2" t="str">
        <f>VLOOKUP($B33,$B$24:$E$30,2,FALSE)</f>
        <v>sliding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62" zoomScale="85" zoomScaleNormal="85" workbookViewId="0">
      <selection activeCell="J213" sqref="J213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1</v>
      </c>
      <c r="F47" s="35"/>
      <c r="G47" s="35"/>
      <c r="H47" s="27">
        <f t="shared" si="4"/>
        <v>9.9999999999999978E-2</v>
      </c>
      <c r="I47" s="5">
        <f t="shared" si="5"/>
        <v>9.9999999999999978E-2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9.9999999999999978E-2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9.9999999999999978E-2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9.9999999999999978E-2</v>
      </c>
      <c r="C63" s="192">
        <f t="dataTable" ref="C63:F63" dt2D="0" dtr="1" r1="D57" ca="1"/>
        <v>4.9999999999999989E-2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9.9999999999999978E-2</v>
      </c>
      <c r="C65" s="126">
        <f t="dataTable" ref="C65:F65" dt2D="0" dtr="1" r1="D57" ca="1"/>
        <v>0</v>
      </c>
      <c r="D65" s="192">
        <v>7.1428571428571397E-2</v>
      </c>
      <c r="E65" s="192">
        <v>4.0816326530611624E-3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9.9999999999999978E-2</v>
      </c>
      <c r="C67" s="126">
        <f t="dataTable" ref="C67:F67" dt2D="0" dtr="1" r1="D57" ca="1"/>
        <v>0</v>
      </c>
      <c r="D67" s="126">
        <v>0</v>
      </c>
      <c r="E67" s="192">
        <v>9.9999999999999978E-2</v>
      </c>
      <c r="F67" s="192">
        <v>9.1278195488721792E-2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9.9999999999999978E-2</v>
      </c>
      <c r="C69" s="126">
        <f t="dataTable" ref="C69:F69" dt2D="0" dtr="1" r1="D57"/>
        <v>0</v>
      </c>
      <c r="D69" s="126">
        <v>0</v>
      </c>
      <c r="E69" s="126">
        <v>0</v>
      </c>
      <c r="F69" s="192">
        <v>9.9999999999999978E-2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4.9999999999999989E-2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7.1428571428571397E-2</v>
      </c>
      <c r="E73" s="25">
        <f t="shared" si="12"/>
        <v>4.0816326530611624E-3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9.9999999999999978E-2</v>
      </c>
      <c r="F74" s="25">
        <f t="shared" si="13"/>
        <v>9.1278195488721792E-2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9.9999999999999978E-2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</v>
      </c>
      <c r="E79" s="25">
        <f>E38-E73</f>
        <v>0.4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0.47315789473684211</v>
      </c>
      <c r="F80" s="25">
        <f>F39-F74</f>
        <v>0.4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0.60464705882352943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 ca="1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/>
        <v>0.45999999999999996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</v>
      </c>
      <c r="E119" s="193">
        <f t="shared" si="18"/>
        <v>0.4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0.45999999999999996</v>
      </c>
      <c r="E120" s="192">
        <v>0.45999999999999996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0.47315789473684211</v>
      </c>
      <c r="F121" s="193">
        <f t="shared" si="19"/>
        <v>0.4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0.37952631578947371</v>
      </c>
      <c r="F122" s="192">
        <v>0.45999999999999996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0.60464705882352943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0.34209999999999985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0.45999999999999996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0.45999999999999996</v>
      </c>
      <c r="E128" s="25">
        <f>E120</f>
        <v>0.45999999999999996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0.37952631578947371</v>
      </c>
      <c r="F129" s="25">
        <f>F122</f>
        <v>0.45999999999999996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0.34209999999999985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67.16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70.518000000000001</v>
      </c>
      <c r="E145" s="160">
        <f t="shared" si="22"/>
        <v>74.043899999999994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52.640300000000003</v>
      </c>
      <c r="F146" s="160">
        <f t="shared" si="22"/>
        <v>66.992099999999994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42.454609999999981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62.78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65.918999999999997</v>
      </c>
      <c r="E157" s="160">
        <f t="shared" si="23"/>
        <v>69.214950000000002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49.494</v>
      </c>
      <c r="F158" s="160">
        <f t="shared" si="23"/>
        <v>62.623049999999992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27.9663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42.78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65.918999999999997</v>
      </c>
      <c r="E167" s="200">
        <f t="shared" si="25"/>
        <v>69.214950000000002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49.494</v>
      </c>
      <c r="F168" s="200">
        <f t="shared" si="25"/>
        <v>62.623049999999992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27.9663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62.78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65.918999999999997</v>
      </c>
      <c r="E175" s="160">
        <f t="shared" si="26"/>
        <v>69.214950000000002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49.494</v>
      </c>
      <c r="F176" s="160">
        <f t="shared" si="26"/>
        <v>62.623049999999992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27.9663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41.434800000000003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43.506540000000001</v>
      </c>
      <c r="E190" s="160">
        <f t="shared" si="32"/>
        <v>45.681867000000004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32.666040000000002</v>
      </c>
      <c r="F191" s="160">
        <f t="shared" si="33"/>
        <v>41.331212999999998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18.457758000000002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58.954800000000006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61.902540000000002</v>
      </c>
      <c r="E197" s="200">
        <f t="shared" si="36"/>
        <v>64.997667000000007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49.310040000000001</v>
      </c>
      <c r="F198" s="200">
        <f t="shared" si="37"/>
        <v>58.807412999999997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33.349758000000001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sliding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6">
        <v>67.16</v>
      </c>
      <c r="D209" s="160">
        <f t="shared" ref="D209:F209" si="39">IF($C$203="profit",D196,IF($C$203="fix",D89,D144))</f>
        <v>72.926999999999992</v>
      </c>
      <c r="E209" s="160">
        <f t="shared" si="39"/>
        <v>86.980230000000006</v>
      </c>
      <c r="F209" s="160">
        <f t="shared" si="39"/>
        <v>98.59599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70.518000000000001</v>
      </c>
      <c r="E210" s="160">
        <f t="shared" si="40"/>
        <v>74.043899999999994</v>
      </c>
      <c r="F210" s="160">
        <f t="shared" si="40"/>
        <v>88.43482800000001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52.640300000000003</v>
      </c>
      <c r="F211" s="160">
        <f t="shared" si="41"/>
        <v>66.992099999999994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42.454609999999981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199">
        <f>IF($C$203="profit",C189,IF($C$203="fix",C89,C137))</f>
        <v>1.46</v>
      </c>
      <c r="D215" s="200">
        <f t="shared" ref="D215:F215" si="43">IF($C$203="profit",D189,IF($C$203="fix",D89,D137))</f>
        <v>1.5329999999999999</v>
      </c>
      <c r="E215" s="200">
        <f t="shared" si="43"/>
        <v>1.60965</v>
      </c>
      <c r="F215" s="200">
        <f t="shared" si="43"/>
        <v>1.6901325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1.5329999999999999</v>
      </c>
      <c r="E216" s="200">
        <f t="shared" si="44"/>
        <v>1.60965</v>
      </c>
      <c r="F216" s="200">
        <f t="shared" si="44"/>
        <v>1.6901325</v>
      </c>
      <c r="G216" s="172"/>
    </row>
    <row r="217" spans="2:7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1.387</v>
      </c>
      <c r="F217" s="200">
        <f t="shared" si="45"/>
        <v>1.45635</v>
      </c>
      <c r="G217" s="172"/>
    </row>
    <row r="218" spans="2:7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1.2410000000000001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58.4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outlineLevel="1">
      <c r="B248" s="122" t="s">
        <v>111</v>
      </c>
      <c r="C248" s="158">
        <f t="shared" ref="C248:F248" si="60">C79*C17*$C$22</f>
        <v>0</v>
      </c>
      <c r="D248" s="161">
        <f t="shared" si="60"/>
        <v>61.32</v>
      </c>
      <c r="E248" s="160">
        <f>E79*E17*$C$22</f>
        <v>64.385999999999996</v>
      </c>
      <c r="F248" s="160">
        <f t="shared" si="60"/>
        <v>57.888269999999991</v>
      </c>
      <c r="H248" s="167"/>
    </row>
    <row r="249" spans="2:8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65.62700000000001</v>
      </c>
      <c r="F249" s="160">
        <f t="shared" si="61"/>
        <v>58.254000000000005</v>
      </c>
      <c r="H249" s="167"/>
    </row>
    <row r="250" spans="2:8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75.036699999999996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-31.6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outlineLevel="1">
      <c r="B254" s="122" t="s">
        <v>111</v>
      </c>
      <c r="C254" s="222">
        <f t="shared" ref="C254:F254" si="64">C242+C248</f>
        <v>0</v>
      </c>
      <c r="D254" s="223">
        <f t="shared" si="64"/>
        <v>-37.68</v>
      </c>
      <c r="E254" s="222">
        <f t="shared" si="64"/>
        <v>-24.713999999999999</v>
      </c>
      <c r="F254" s="222">
        <f t="shared" si="64"/>
        <v>-21.410730000000001</v>
      </c>
    </row>
    <row r="255" spans="2:8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-43.272999999999996</v>
      </c>
      <c r="F255" s="222">
        <f t="shared" si="65"/>
        <v>-39.756</v>
      </c>
    </row>
    <row r="256" spans="2:8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-44.75330000000001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89.56</v>
      </c>
      <c r="D259" s="160">
        <f t="shared" ref="D259:F259" si="67">D253+D209+D232</f>
        <v>107.75700000000001</v>
      </c>
      <c r="E259" s="160">
        <f t="shared" si="67"/>
        <v>127.05092999999999</v>
      </c>
      <c r="F259" s="160">
        <f t="shared" si="67"/>
        <v>143.11358999999999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89.538000000000011</v>
      </c>
      <c r="E260" s="160">
        <f t="shared" si="68"/>
        <v>108.86489999999999</v>
      </c>
      <c r="F260" s="160">
        <f t="shared" si="68"/>
        <v>129.53584800000002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60.667300000000019</v>
      </c>
      <c r="F261" s="160">
        <f t="shared" si="69"/>
        <v>81.101100000000002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43.601309999999977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89.56</v>
      </c>
      <c r="D265" s="160">
        <f>D259-C259</f>
        <v>18.197000000000003</v>
      </c>
      <c r="E265" s="160">
        <f t="shared" ref="E265:F266" si="71">E259-D259</f>
        <v>19.293929999999989</v>
      </c>
      <c r="F265" s="160">
        <f t="shared" si="71"/>
        <v>16.062659999999994</v>
      </c>
    </row>
    <row r="266" spans="2:11" hidden="1" outlineLevel="1">
      <c r="B266" s="122" t="s">
        <v>111</v>
      </c>
      <c r="C266" s="158"/>
      <c r="D266" s="161">
        <f>D260</f>
        <v>89.538000000000011</v>
      </c>
      <c r="E266" s="160">
        <f t="shared" si="71"/>
        <v>19.326899999999981</v>
      </c>
      <c r="F266" s="160">
        <f t="shared" si="71"/>
        <v>20.670948000000024</v>
      </c>
    </row>
    <row r="267" spans="2:11" hidden="1" outlineLevel="1">
      <c r="B267" s="122" t="s">
        <v>110</v>
      </c>
      <c r="C267" s="158"/>
      <c r="D267" s="158"/>
      <c r="E267" s="161">
        <f>E261</f>
        <v>60.667300000000019</v>
      </c>
      <c r="F267" s="160">
        <f t="shared" ref="F267" si="72">F261-E261</f>
        <v>20.433799999999984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43.601309999999977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89.56</v>
      </c>
      <c r="D273" s="179">
        <f>D266</f>
        <v>89.538000000000011</v>
      </c>
      <c r="E273" s="179">
        <f>E267</f>
        <v>60.667300000000019</v>
      </c>
      <c r="F273" s="178">
        <f>F268</f>
        <v>43.601309999999977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18.197000000000003</v>
      </c>
      <c r="E274" s="188">
        <f t="shared" ref="E274:F274" si="73">SUM(E275:E278)</f>
        <v>38.62082999999997</v>
      </c>
      <c r="F274" s="188">
        <f t="shared" si="73"/>
        <v>57.167408000000002</v>
      </c>
    </row>
    <row r="275" spans="2:7" hidden="1" outlineLevel="1">
      <c r="B275" s="122" t="s">
        <v>112</v>
      </c>
      <c r="C275" s="181"/>
      <c r="D275" s="186">
        <f>D265</f>
        <v>18.197000000000003</v>
      </c>
      <c r="E275" s="186">
        <f t="shared" ref="E275:F275" si="74">E265</f>
        <v>19.293929999999989</v>
      </c>
      <c r="F275" s="186">
        <f t="shared" si="74"/>
        <v>16.062659999999994</v>
      </c>
    </row>
    <row r="276" spans="2:7" hidden="1" outlineLevel="1">
      <c r="B276" s="122" t="s">
        <v>111</v>
      </c>
      <c r="C276" s="185"/>
      <c r="D276" s="181"/>
      <c r="E276" s="186">
        <f>E266</f>
        <v>19.326899999999981</v>
      </c>
      <c r="F276" s="186">
        <f>F266</f>
        <v>20.670948000000024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20.433799999999984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89.56</v>
      </c>
      <c r="D279" s="182">
        <f>D273+D274</f>
        <v>107.73500000000001</v>
      </c>
      <c r="E279" s="182">
        <f>E273+E274</f>
        <v>99.288129999999995</v>
      </c>
      <c r="F279" s="182">
        <f>F273+F274</f>
        <v>100.76871799999998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6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2013-01-23T19:28:34Z</dcterms:modified>
</cp:coreProperties>
</file>