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D215" i="8"/>
  <c r="E215"/>
  <c r="F215"/>
  <c r="D216"/>
  <c r="E216"/>
  <c r="F216"/>
  <c r="D217"/>
  <c r="E217"/>
  <c r="F217"/>
  <c r="D218"/>
  <c r="E218"/>
  <c r="F218"/>
  <c r="C216"/>
  <c r="C217"/>
  <c r="C218"/>
  <c r="C215"/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81" l="1"/>
  <c r="F159" s="1"/>
  <c r="F157"/>
  <c r="C253"/>
  <c r="C156"/>
  <c r="E66"/>
  <c r="E158"/>
  <c r="E121"/>
  <c r="F119"/>
  <c r="C197"/>
  <c r="C199"/>
  <c r="E119"/>
  <c r="E254"/>
  <c r="C198"/>
  <c r="C210"/>
  <c r="C260" s="1"/>
  <c r="F80"/>
  <c r="F66"/>
  <c r="C211"/>
  <c r="C261" s="1"/>
  <c r="D62"/>
  <c r="D78"/>
  <c r="D79"/>
  <c r="D64"/>
  <c r="E157"/>
  <c r="C212"/>
  <c r="C262" s="1"/>
  <c r="E62"/>
  <c r="E78"/>
  <c r="F78"/>
  <c r="F62"/>
  <c r="F123" l="1"/>
  <c r="F250"/>
  <c r="F256" s="1"/>
  <c r="C166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59" s="1"/>
  <c r="C265" s="1"/>
  <c r="C273" s="1"/>
  <c r="C279" s="1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F265" l="1"/>
  <c r="F275" s="1"/>
  <c r="D197"/>
  <c r="D210" s="1"/>
  <c r="D260" s="1"/>
  <c r="D266" s="1"/>
  <c r="D273" s="1"/>
  <c r="D199"/>
  <c r="D212" s="1"/>
  <c r="D262" s="1"/>
  <c r="D198"/>
  <c r="D211" s="1"/>
  <c r="D261" s="1"/>
  <c r="D196"/>
  <c r="D209" s="1"/>
  <c r="D259" s="1"/>
  <c r="D265" s="1"/>
  <c r="D275" s="1"/>
  <c r="D274" s="1"/>
  <c r="F197"/>
  <c r="F210" s="1"/>
  <c r="F260" s="1"/>
  <c r="E197"/>
  <c r="E210" s="1"/>
  <c r="E260" s="1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65"/>
  <c r="E275" s="1"/>
  <c r="D279"/>
  <c r="F266"/>
  <c r="F276" s="1"/>
  <c r="F199"/>
  <c r="F212" s="1"/>
  <c r="F262" s="1"/>
  <c r="F268" s="1"/>
  <c r="F273" s="1"/>
  <c r="F198"/>
  <c r="F211" s="1"/>
  <c r="F261" s="1"/>
  <c r="E199"/>
  <c r="E212" s="1"/>
  <c r="E262" s="1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<sst xmlns="http://schemas.openxmlformats.org/spreadsheetml/2006/main" count="614" uniqueCount="262">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</sst>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7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3" formatCode="#,##0.0000;\-#,##0.0000;0.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7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3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49355008"/>
        <c:axId val="49377280"/>
      </c:lineChart>
      <c:catAx>
        <c:axId val="49355008"/>
        <c:scaling>
          <c:orientation val="minMax"/>
        </c:scaling>
        <c:axPos val="b"/>
        <c:numFmt formatCode="0.00%" sourceLinked="1"/>
        <c:tickLblPos val="nextTo"/>
        <c:crossAx val="49377280"/>
        <c:crosses val="autoZero"/>
        <c:auto val="1"/>
        <c:lblAlgn val="ctr"/>
        <c:lblOffset val="100"/>
      </c:catAx>
      <c:valAx>
        <c:axId val="49377280"/>
        <c:scaling>
          <c:orientation val="minMax"/>
        </c:scaling>
        <c:axPos val="l"/>
        <c:majorGridlines/>
        <c:numFmt formatCode="0.00%" sourceLinked="1"/>
        <c:tickLblPos val="nextTo"/>
        <c:crossAx val="4935500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49132672"/>
        <c:axId val="49134592"/>
      </c:scatterChart>
      <c:valAx>
        <c:axId val="491326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49134592"/>
        <c:crosses val="autoZero"/>
        <c:crossBetween val="midCat"/>
        <c:majorUnit val="0.1"/>
      </c:valAx>
      <c:valAx>
        <c:axId val="491345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49132672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33"/>
  <sheetViews>
    <sheetView topLeftCell="B1" zoomScale="130" zoomScaleNormal="130" workbookViewId="0">
      <selection activeCell="G9" sqref="G9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9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9">
      <c r="B4" s="41"/>
      <c r="C4" s="41"/>
      <c r="D4" s="41"/>
      <c r="E4" s="41"/>
      <c r="F4" s="41"/>
      <c r="G4" s="41"/>
    </row>
    <row r="5" spans="2:9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9">
      <c r="B6" s="41">
        <v>2012</v>
      </c>
      <c r="C6" s="214">
        <v>-90</v>
      </c>
      <c r="D6" s="214">
        <v>9</v>
      </c>
      <c r="E6" s="214">
        <v>8.91</v>
      </c>
      <c r="F6" s="214">
        <v>5.4450000000000003</v>
      </c>
      <c r="G6" s="214">
        <v>0</v>
      </c>
      <c r="I6" s="214">
        <v>-1</v>
      </c>
    </row>
    <row r="7" spans="2:9">
      <c r="B7" s="41">
        <v>2013</v>
      </c>
      <c r="C7" s="41">
        <v>0</v>
      </c>
      <c r="D7" s="214">
        <v>-99</v>
      </c>
      <c r="E7" s="214">
        <v>9.9</v>
      </c>
      <c r="F7" s="214">
        <v>9.8010000000000002</v>
      </c>
      <c r="G7" s="214">
        <v>5.9894999999999996</v>
      </c>
    </row>
    <row r="8" spans="2:9">
      <c r="B8" s="41">
        <v>2014</v>
      </c>
      <c r="C8" s="41">
        <v>0</v>
      </c>
      <c r="D8" s="41">
        <v>0</v>
      </c>
      <c r="E8" s="214">
        <v>-108.9</v>
      </c>
      <c r="F8" s="214">
        <v>10.89</v>
      </c>
      <c r="G8" s="214">
        <v>10.7811</v>
      </c>
    </row>
    <row r="9" spans="2:9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11.978999999999999</v>
      </c>
    </row>
    <row r="10" spans="2:9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9">
      <c r="B13" s="2" t="s">
        <v>249</v>
      </c>
      <c r="C13" s="218"/>
      <c r="D13" s="218"/>
      <c r="E13" s="218"/>
      <c r="F13" s="218"/>
      <c r="G13" s="218"/>
    </row>
    <row r="14" spans="2:9">
      <c r="B14" s="2">
        <v>2012</v>
      </c>
      <c r="C14" s="218">
        <f>SUM($C6:C6)</f>
        <v>-90</v>
      </c>
      <c r="D14" s="218">
        <f>SUM($C6:D6)</f>
        <v>-81</v>
      </c>
      <c r="E14" s="218">
        <f>SUM($C6:E6)</f>
        <v>-72.09</v>
      </c>
      <c r="F14" s="218">
        <f>SUM($C6:F6)</f>
        <v>-66.64500000000001</v>
      </c>
      <c r="G14" s="218">
        <f>SUM($C6:G6)</f>
        <v>-66.64500000000001</v>
      </c>
    </row>
    <row r="15" spans="2:9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-89.1</v>
      </c>
      <c r="F15" s="218">
        <f>SUM($C7:F7)</f>
        <v>-79.298999999999992</v>
      </c>
      <c r="G15" s="218">
        <f>SUM($C7:G7)</f>
        <v>-73.309499999999986</v>
      </c>
    </row>
    <row r="16" spans="2:9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-98.01</v>
      </c>
      <c r="G16" s="218">
        <f>SUM($C8:G8)</f>
        <v>-87.22890000000001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-107.81100000000001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7</v>
      </c>
      <c r="C33" s="2" t="str">
        <f>VLOOKUP($B33,$B$24:$E$30,2,FALSE)</f>
        <v>profit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103" zoomScale="85" zoomScaleNormal="85" workbookViewId="0">
      <selection activeCell="E210" sqref="E210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-81</v>
      </c>
      <c r="E10" s="158">
        <f>Input_for_Test!E14</f>
        <v>-72.09</v>
      </c>
      <c r="F10" s="158">
        <f>Input_for_Test!F14</f>
        <v>-66.64500000000001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-89.1</v>
      </c>
      <c r="F11" s="158">
        <f>Input_for_Test!F15</f>
        <v>-79.298999999999992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-98.01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1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123</v>
      </c>
      <c r="D25" s="41">
        <v>50</v>
      </c>
      <c r="H25" t="s">
        <v>173</v>
      </c>
    </row>
    <row r="26" spans="2:11">
      <c r="B26" s="122" t="s">
        <v>111</v>
      </c>
      <c r="C26" s="41">
        <v>123</v>
      </c>
      <c r="D26" s="41">
        <v>50</v>
      </c>
    </row>
    <row r="27" spans="2:11">
      <c r="B27" s="122" t="s">
        <v>110</v>
      </c>
      <c r="C27" s="41">
        <v>123</v>
      </c>
      <c r="D27" s="41">
        <v>50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123</v>
      </c>
      <c r="D28" s="41">
        <v>50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0</v>
      </c>
      <c r="D31" s="160">
        <f t="shared" ref="D31:F31" si="0">-MIN(MAX(0,-D10-$C25),$D25)</f>
        <v>0</v>
      </c>
      <c r="E31" s="160">
        <f t="shared" si="0"/>
        <v>0</v>
      </c>
      <c r="F31" s="160">
        <f t="shared" si="0"/>
        <v>0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0</v>
      </c>
      <c r="E32" s="160">
        <f t="shared" si="1"/>
        <v>0</v>
      </c>
      <c r="F32" s="160">
        <f t="shared" si="1"/>
        <v>0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0</v>
      </c>
      <c r="F33" s="160">
        <f t="shared" si="2"/>
        <v>0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0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</v>
      </c>
      <c r="D37" s="25">
        <f>-D31/D16</f>
        <v>0</v>
      </c>
      <c r="E37" s="25">
        <f>-E31/E16</f>
        <v>0</v>
      </c>
      <c r="F37" s="25">
        <f>-F31/F16</f>
        <v>0</v>
      </c>
    </row>
    <row r="38" spans="1:24" hidden="1" outlineLevel="1">
      <c r="B38" s="122" t="s">
        <v>111</v>
      </c>
      <c r="C38" s="25"/>
      <c r="D38" s="124">
        <f>-D32/D17</f>
        <v>0</v>
      </c>
      <c r="E38" s="25">
        <f>-E32/E17</f>
        <v>0</v>
      </c>
      <c r="F38" s="25">
        <f>-F32/F17</f>
        <v>0</v>
      </c>
    </row>
    <row r="39" spans="1:24" hidden="1" outlineLevel="1">
      <c r="B39" s="122" t="s">
        <v>110</v>
      </c>
      <c r="C39" s="25"/>
      <c r="D39" s="25"/>
      <c r="E39" s="124">
        <f>-E33/E18</f>
        <v>0</v>
      </c>
      <c r="F39" s="25">
        <f>-F33/F18</f>
        <v>0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8.699999999999998E-2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</v>
      </c>
      <c r="D62" s="193">
        <f t="shared" si="7"/>
        <v>0</v>
      </c>
      <c r="E62" s="193">
        <f t="shared" si="7"/>
        <v>0</v>
      </c>
      <c r="F62" s="193">
        <f t="shared" si="7"/>
        <v>0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0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</v>
      </c>
      <c r="E64" s="193">
        <f t="shared" si="8"/>
        <v>0</v>
      </c>
      <c r="F64" s="193">
        <f t="shared" si="8"/>
        <v>0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0</v>
      </c>
      <c r="E65" s="192">
        <v>0</v>
      </c>
      <c r="F65" s="192">
        <v>0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</v>
      </c>
      <c r="F66" s="193">
        <f t="shared" si="9"/>
        <v>0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0</v>
      </c>
      <c r="F67" s="192">
        <v>0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0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0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0</v>
      </c>
      <c r="E73" s="25">
        <f t="shared" si="12"/>
        <v>0</v>
      </c>
      <c r="F73" s="25">
        <f t="shared" si="12"/>
        <v>0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0</v>
      </c>
      <c r="F74" s="25">
        <f t="shared" si="13"/>
        <v>0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0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</v>
      </c>
      <c r="D78" s="25">
        <f>D37-D72</f>
        <v>0</v>
      </c>
      <c r="E78" s="25">
        <f>E37-E72</f>
        <v>0</v>
      </c>
      <c r="F78" s="25">
        <f>F37-F72</f>
        <v>0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</v>
      </c>
      <c r="E79" s="25">
        <f>E38-E73</f>
        <v>0</v>
      </c>
      <c r="F79" s="25">
        <f>F38-F73</f>
        <v>0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</v>
      </c>
      <c r="F80" s="25">
        <f>F39-F74</f>
        <v>0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86</v>
      </c>
      <c r="D89" s="160">
        <f t="shared" si="15"/>
        <v>90.3</v>
      </c>
      <c r="E89" s="160">
        <f t="shared" si="15"/>
        <v>94.814999999999998</v>
      </c>
      <c r="F89" s="160">
        <f t="shared" si="15"/>
        <v>99.555750000000003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90.3</v>
      </c>
      <c r="E90" s="160">
        <f t="shared" si="15"/>
        <v>94.814999999999998</v>
      </c>
      <c r="F90" s="160">
        <f t="shared" si="15"/>
        <v>99.555750000000003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81.7</v>
      </c>
      <c r="F91" s="160">
        <f t="shared" si="15"/>
        <v>85.784999999999997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73.099999999999994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</v>
      </c>
      <c r="D117" s="191">
        <f t="shared" ref="D117:F117" si="17">D78</f>
        <v>0</v>
      </c>
      <c r="E117" s="191">
        <f t="shared" si="17"/>
        <v>0</v>
      </c>
      <c r="F117" s="191">
        <f t="shared" si="17"/>
        <v>0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0.9</v>
      </c>
      <c r="D118" s="192">
        <v>0.9</v>
      </c>
      <c r="E118" s="192">
        <v>0.9</v>
      </c>
      <c r="F118" s="192">
        <v>0.9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</v>
      </c>
      <c r="E119" s="193">
        <f t="shared" si="18"/>
        <v>0</v>
      </c>
      <c r="F119" s="193">
        <f t="shared" si="18"/>
        <v>0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0.9</v>
      </c>
      <c r="E120" s="192">
        <v>0.9</v>
      </c>
      <c r="F120" s="192">
        <v>0.9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</v>
      </c>
      <c r="F121" s="193">
        <f t="shared" si="19"/>
        <v>0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0.9</v>
      </c>
      <c r="F122" s="192">
        <v>0.9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0.9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0.9</v>
      </c>
      <c r="D127" s="25">
        <f>D118</f>
        <v>0.9</v>
      </c>
      <c r="E127" s="25">
        <f>E118</f>
        <v>0.9</v>
      </c>
      <c r="F127" s="25">
        <f>F118</f>
        <v>0.9</v>
      </c>
      <c r="H127" s="32"/>
    </row>
    <row r="128" spans="1:14" hidden="1" outlineLevel="1">
      <c r="B128" s="122" t="s">
        <v>111</v>
      </c>
      <c r="C128" s="25"/>
      <c r="D128" s="124">
        <f>D120</f>
        <v>0.9</v>
      </c>
      <c r="E128" s="25">
        <f>E120</f>
        <v>0.9</v>
      </c>
      <c r="F128" s="25">
        <f>F120</f>
        <v>0.9</v>
      </c>
    </row>
    <row r="129" spans="2:8" hidden="1" outlineLevel="1">
      <c r="B129" s="122" t="s">
        <v>110</v>
      </c>
      <c r="C129" s="25"/>
      <c r="D129" s="25"/>
      <c r="E129" s="124">
        <f>E122</f>
        <v>0.9</v>
      </c>
      <c r="F129" s="25">
        <f>F122</f>
        <v>0.9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0.9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2</v>
      </c>
      <c r="D137" s="200">
        <f t="shared" si="21"/>
        <v>2.1</v>
      </c>
      <c r="E137" s="200">
        <f t="shared" si="21"/>
        <v>2.2050000000000001</v>
      </c>
      <c r="F137" s="200">
        <f t="shared" si="21"/>
        <v>2.3152500000000003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2.1</v>
      </c>
      <c r="E138" s="200">
        <f t="shared" si="21"/>
        <v>2.2050000000000001</v>
      </c>
      <c r="F138" s="200">
        <f t="shared" si="21"/>
        <v>2.3152500000000003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1.9000000000000001</v>
      </c>
      <c r="F139" s="200">
        <f t="shared" si="21"/>
        <v>1.9950000000000001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1.7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180</v>
      </c>
      <c r="D144" s="160">
        <f t="shared" si="22"/>
        <v>189</v>
      </c>
      <c r="E144" s="160">
        <f t="shared" si="22"/>
        <v>198.45000000000002</v>
      </c>
      <c r="F144" s="160">
        <f t="shared" si="22"/>
        <v>208.3725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189</v>
      </c>
      <c r="E145" s="160">
        <f t="shared" si="22"/>
        <v>198.45000000000002</v>
      </c>
      <c r="F145" s="160">
        <f t="shared" si="22"/>
        <v>208.3725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171</v>
      </c>
      <c r="F146" s="160">
        <f t="shared" si="22"/>
        <v>179.55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153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166</v>
      </c>
      <c r="D156" s="160">
        <f t="shared" si="23"/>
        <v>174.29999999999998</v>
      </c>
      <c r="E156" s="160">
        <f t="shared" si="23"/>
        <v>183.01499999999999</v>
      </c>
      <c r="F156" s="160">
        <f t="shared" si="23"/>
        <v>192.16575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174.29999999999998</v>
      </c>
      <c r="E157" s="160">
        <f t="shared" si="23"/>
        <v>183.01499999999999</v>
      </c>
      <c r="F157" s="160">
        <f t="shared" si="23"/>
        <v>192.16575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157.69999999999999</v>
      </c>
      <c r="F158" s="160">
        <f t="shared" si="23"/>
        <v>165.58499999999998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141.1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146</v>
      </c>
      <c r="D166" s="200">
        <f>D156+MIN(0,D165)</f>
        <v>154.29999999999998</v>
      </c>
      <c r="E166" s="200">
        <f>E156+MIN(0,E165)</f>
        <v>163.01499999999999</v>
      </c>
      <c r="F166" s="200">
        <f>F156+MIN(0,F165)</f>
        <v>172.16575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174.29999999999998</v>
      </c>
      <c r="E167" s="200">
        <f t="shared" si="25"/>
        <v>183.01499999999999</v>
      </c>
      <c r="F167" s="200">
        <f t="shared" si="25"/>
        <v>192.16575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157.69999999999999</v>
      </c>
      <c r="F168" s="200">
        <f t="shared" si="25"/>
        <v>165.58499999999998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141.1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166</v>
      </c>
      <c r="D174" s="160">
        <f t="shared" si="26"/>
        <v>174.29999999999998</v>
      </c>
      <c r="E174" s="160">
        <f t="shared" si="26"/>
        <v>183.01499999999999</v>
      </c>
      <c r="F174" s="160">
        <f t="shared" si="26"/>
        <v>192.16575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174.29999999999998</v>
      </c>
      <c r="E175" s="160">
        <f t="shared" si="26"/>
        <v>183.01499999999999</v>
      </c>
      <c r="F175" s="160">
        <f t="shared" si="26"/>
        <v>192.16575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157.69999999999999</v>
      </c>
      <c r="F176" s="160">
        <f t="shared" si="26"/>
        <v>165.58499999999998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141.1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24</v>
      </c>
      <c r="D181" s="200">
        <f t="shared" ref="D181:F181" si="27">D16*$C$22* $C$151</f>
        <v>25.2</v>
      </c>
      <c r="E181" s="200">
        <f t="shared" si="27"/>
        <v>26.459999999999997</v>
      </c>
      <c r="F181" s="200">
        <f t="shared" si="27"/>
        <v>27.783000000000001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25.2</v>
      </c>
      <c r="E182" s="200">
        <f t="shared" si="28"/>
        <v>26.459999999999997</v>
      </c>
      <c r="F182" s="200">
        <f t="shared" si="28"/>
        <v>27.783000000000001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22.8</v>
      </c>
      <c r="F183" s="200">
        <f t="shared" si="29"/>
        <v>23.939999999999998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20.399999999999999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109.56</v>
      </c>
      <c r="D189" s="160">
        <f t="shared" ref="D189:F189" si="31">$C$153*MAX(0,D174)</f>
        <v>115.038</v>
      </c>
      <c r="E189" s="160">
        <f t="shared" si="31"/>
        <v>120.7899</v>
      </c>
      <c r="F189" s="160">
        <f t="shared" si="31"/>
        <v>126.82939500000001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115.038</v>
      </c>
      <c r="E190" s="160">
        <f t="shared" si="32"/>
        <v>120.7899</v>
      </c>
      <c r="F190" s="160">
        <f t="shared" si="32"/>
        <v>126.82939500000001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104.08199999999999</v>
      </c>
      <c r="F191" s="160">
        <f t="shared" si="33"/>
        <v>109.28609999999999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93.126000000000005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133.56</v>
      </c>
      <c r="D196" s="200">
        <f t="shared" ref="D196:F196" si="35">D189+D181</f>
        <v>140.238</v>
      </c>
      <c r="E196" s="200">
        <f t="shared" si="35"/>
        <v>147.2499</v>
      </c>
      <c r="F196" s="200">
        <f t="shared" si="35"/>
        <v>154.61239499999999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140.238</v>
      </c>
      <c r="E197" s="200">
        <f t="shared" si="36"/>
        <v>147.2499</v>
      </c>
      <c r="F197" s="200">
        <f t="shared" si="36"/>
        <v>154.61239499999999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126.88199999999999</v>
      </c>
      <c r="F198" s="200">
        <f t="shared" si="37"/>
        <v>133.22609999999997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113.52600000000001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t="14.4" outlineLevel="1">
      <c r="B209" s="122" t="s">
        <v>112</v>
      </c>
      <c r="C209" s="246">
        <v>133.56</v>
      </c>
      <c r="D209" s="160">
        <f t="shared" ref="D209:F209" si="39">IF($C$203="profit",D196,IF($C$203="fix",D89,D144))</f>
        <v>140.238</v>
      </c>
      <c r="E209" s="160">
        <f t="shared" si="39"/>
        <v>147.2499</v>
      </c>
      <c r="F209" s="160">
        <f t="shared" si="39"/>
        <v>154.61239499999999</v>
      </c>
    </row>
    <row r="210" spans="2:7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140.238</v>
      </c>
      <c r="E210" s="160">
        <f t="shared" si="40"/>
        <v>147.2499</v>
      </c>
      <c r="F210" s="160">
        <f t="shared" si="40"/>
        <v>154.61239499999999</v>
      </c>
    </row>
    <row r="211" spans="2:7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126.88199999999999</v>
      </c>
      <c r="F211" s="160">
        <f t="shared" si="41"/>
        <v>133.22609999999997</v>
      </c>
    </row>
    <row r="212" spans="2:7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113.52600000000001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IF($C$203="profit",C181,IF($C$203="fix",C89,C137))</f>
        <v>24</v>
      </c>
      <c r="D215" s="199">
        <f t="shared" ref="D215:F215" si="43">IF($C$203="profit",D181,IF($C$203="fix",D89,D137))</f>
        <v>25.2</v>
      </c>
      <c r="E215" s="199">
        <f t="shared" si="43"/>
        <v>26.459999999999997</v>
      </c>
      <c r="F215" s="199">
        <f t="shared" si="43"/>
        <v>27.783000000000001</v>
      </c>
      <c r="G215" s="172"/>
    </row>
    <row r="216" spans="2:7" outlineLevel="1">
      <c r="B216" s="175" t="s">
        <v>111</v>
      </c>
      <c r="C216" s="199">
        <f t="shared" ref="C216:F218" si="44">IF($C$203="profit",C182,IF($C$203="fix",C90,C138))</f>
        <v>0</v>
      </c>
      <c r="D216" s="199">
        <f t="shared" si="44"/>
        <v>25.2</v>
      </c>
      <c r="E216" s="199">
        <f t="shared" si="44"/>
        <v>26.459999999999997</v>
      </c>
      <c r="F216" s="199">
        <f t="shared" si="44"/>
        <v>27.783000000000001</v>
      </c>
      <c r="G216" s="172"/>
    </row>
    <row r="217" spans="2:7" outlineLevel="1">
      <c r="B217" s="175" t="s">
        <v>110</v>
      </c>
      <c r="C217" s="199">
        <f t="shared" si="44"/>
        <v>0</v>
      </c>
      <c r="D217" s="199">
        <f t="shared" si="44"/>
        <v>0</v>
      </c>
      <c r="E217" s="199">
        <f t="shared" si="44"/>
        <v>22.8</v>
      </c>
      <c r="F217" s="199">
        <f t="shared" si="44"/>
        <v>23.939999999999998</v>
      </c>
      <c r="G217" s="172"/>
    </row>
    <row r="218" spans="2:7" outlineLevel="1">
      <c r="B218" s="175" t="s">
        <v>109</v>
      </c>
      <c r="C218" s="199">
        <f t="shared" si="44"/>
        <v>0</v>
      </c>
      <c r="D218" s="199">
        <f t="shared" si="44"/>
        <v>0</v>
      </c>
      <c r="E218" s="199">
        <f t="shared" si="44"/>
        <v>0</v>
      </c>
      <c r="F218" s="199">
        <f t="shared" si="44"/>
        <v>20.399999999999999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-200</v>
      </c>
      <c r="D225" s="160">
        <f t="shared" ref="D225:F225" si="45">-$C$22*D16</f>
        <v>-210</v>
      </c>
      <c r="E225" s="160">
        <f t="shared" si="45"/>
        <v>-220.5</v>
      </c>
      <c r="F225" s="160">
        <f t="shared" si="45"/>
        <v>-231.52500000000001</v>
      </c>
      <c r="H225" t="s">
        <v>231</v>
      </c>
    </row>
    <row r="226" spans="2:8" outlineLevel="1">
      <c r="B226" s="122" t="s">
        <v>111</v>
      </c>
      <c r="C226" s="158">
        <f t="shared" ref="C226:F226" si="46">-$C$22*C17</f>
        <v>0</v>
      </c>
      <c r="D226" s="161">
        <f t="shared" si="46"/>
        <v>-210</v>
      </c>
      <c r="E226" s="160">
        <f t="shared" si="46"/>
        <v>-220.5</v>
      </c>
      <c r="F226" s="160">
        <f t="shared" si="46"/>
        <v>-231.52500000000001</v>
      </c>
    </row>
    <row r="227" spans="2:8" outlineLevel="1">
      <c r="B227" s="122" t="s">
        <v>110</v>
      </c>
      <c r="C227" s="158">
        <f t="shared" ref="C227:F227" si="47">-$C$22*C18</f>
        <v>0</v>
      </c>
      <c r="D227" s="158">
        <f t="shared" si="47"/>
        <v>0</v>
      </c>
      <c r="E227" s="161">
        <f t="shared" si="47"/>
        <v>-190</v>
      </c>
      <c r="F227" s="160">
        <f t="shared" si="47"/>
        <v>-199.5</v>
      </c>
    </row>
    <row r="228" spans="2:8" outlineLevel="1">
      <c r="B228" s="122" t="s">
        <v>109</v>
      </c>
      <c r="C228" s="158">
        <f t="shared" ref="C228:F228" si="48">-$C$22*C19</f>
        <v>0</v>
      </c>
      <c r="D228" s="158">
        <f t="shared" si="48"/>
        <v>0</v>
      </c>
      <c r="E228" s="158">
        <f t="shared" si="48"/>
        <v>0</v>
      </c>
      <c r="F228" s="161">
        <f t="shared" si="48"/>
        <v>-170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0</v>
      </c>
      <c r="D232" s="160">
        <f t="shared" ref="D232:F232" si="49">D16+D225</f>
        <v>0</v>
      </c>
      <c r="E232" s="160">
        <f t="shared" si="49"/>
        <v>0</v>
      </c>
      <c r="F232" s="160">
        <f t="shared" si="49"/>
        <v>0</v>
      </c>
    </row>
    <row r="233" spans="2:8" outlineLevel="1">
      <c r="B233" s="122" t="s">
        <v>111</v>
      </c>
      <c r="C233" s="158">
        <f t="shared" ref="C233:F233" si="50">C17+C226</f>
        <v>0</v>
      </c>
      <c r="D233" s="161">
        <f t="shared" si="50"/>
        <v>0</v>
      </c>
      <c r="E233" s="160">
        <f t="shared" si="50"/>
        <v>0</v>
      </c>
      <c r="F233" s="160">
        <f t="shared" si="50"/>
        <v>0</v>
      </c>
    </row>
    <row r="234" spans="2:8" outlineLevel="1">
      <c r="B234" s="122" t="s">
        <v>110</v>
      </c>
      <c r="C234" s="158">
        <f t="shared" ref="C234:F234" si="51">C18+C227</f>
        <v>0</v>
      </c>
      <c r="D234" s="158">
        <f t="shared" si="51"/>
        <v>0</v>
      </c>
      <c r="E234" s="161">
        <f t="shared" si="51"/>
        <v>0</v>
      </c>
      <c r="F234" s="160">
        <f t="shared" si="51"/>
        <v>0</v>
      </c>
    </row>
    <row r="235" spans="2:8" outlineLevel="1">
      <c r="B235" s="122" t="s">
        <v>109</v>
      </c>
      <c r="C235" s="158">
        <f t="shared" ref="C235:F235" si="52">C19+C228</f>
        <v>0</v>
      </c>
      <c r="D235" s="158">
        <f t="shared" si="52"/>
        <v>0</v>
      </c>
      <c r="E235" s="158">
        <f t="shared" si="52"/>
        <v>0</v>
      </c>
      <c r="F235" s="161">
        <f t="shared" si="52"/>
        <v>0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3">D10</f>
        <v>-81</v>
      </c>
      <c r="E241" s="222">
        <f t="shared" si="53"/>
        <v>-72.09</v>
      </c>
      <c r="F241" s="222">
        <f t="shared" si="53"/>
        <v>-66.64500000000001</v>
      </c>
      <c r="H241" s="167"/>
    </row>
    <row r="242" spans="2:8" outlineLevel="1">
      <c r="B242" s="122" t="s">
        <v>111</v>
      </c>
      <c r="C242" s="222">
        <f t="shared" ref="C242:F242" si="54">C11</f>
        <v>0</v>
      </c>
      <c r="D242" s="223">
        <f t="shared" si="54"/>
        <v>-99</v>
      </c>
      <c r="E242" s="222">
        <f t="shared" si="54"/>
        <v>-89.1</v>
      </c>
      <c r="F242" s="222">
        <f t="shared" si="54"/>
        <v>-79.298999999999992</v>
      </c>
      <c r="H242" s="167"/>
    </row>
    <row r="243" spans="2:8" outlineLevel="1">
      <c r="B243" s="122" t="s">
        <v>110</v>
      </c>
      <c r="C243" s="222">
        <f t="shared" ref="C243:F243" si="55">C12</f>
        <v>0</v>
      </c>
      <c r="D243" s="222">
        <f t="shared" si="55"/>
        <v>0</v>
      </c>
      <c r="E243" s="223">
        <f t="shared" si="55"/>
        <v>-108.9</v>
      </c>
      <c r="F243" s="222">
        <f t="shared" si="55"/>
        <v>-98.01</v>
      </c>
      <c r="H243" s="167"/>
    </row>
    <row r="244" spans="2:8" outlineLevel="1">
      <c r="B244" s="122" t="s">
        <v>109</v>
      </c>
      <c r="C244" s="222">
        <f t="shared" ref="C244:F244" si="56">C13</f>
        <v>0</v>
      </c>
      <c r="D244" s="222">
        <f t="shared" si="56"/>
        <v>0</v>
      </c>
      <c r="E244" s="222">
        <f t="shared" si="56"/>
        <v>0</v>
      </c>
      <c r="F244" s="223">
        <f t="shared" si="56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0</v>
      </c>
      <c r="D247" s="160">
        <f t="shared" ref="D247:F247" si="57">D78*D16*$C$22</f>
        <v>0</v>
      </c>
      <c r="E247" s="160">
        <f t="shared" si="57"/>
        <v>0</v>
      </c>
      <c r="F247" s="160">
        <f t="shared" si="57"/>
        <v>0</v>
      </c>
    </row>
    <row r="248" spans="2:8" outlineLevel="1">
      <c r="B248" s="122" t="s">
        <v>111</v>
      </c>
      <c r="C248" s="158">
        <f t="shared" ref="C248:F248" si="58">C79*C17*$C$22</f>
        <v>0</v>
      </c>
      <c r="D248" s="161">
        <f t="shared" si="58"/>
        <v>0</v>
      </c>
      <c r="E248" s="160">
        <f>E79*E17*$C$22</f>
        <v>0</v>
      </c>
      <c r="F248" s="160">
        <f t="shared" si="58"/>
        <v>0</v>
      </c>
      <c r="H248" s="167"/>
    </row>
    <row r="249" spans="2:8" outlineLevel="1">
      <c r="B249" s="122" t="s">
        <v>110</v>
      </c>
      <c r="C249" s="158">
        <f t="shared" ref="C249:F249" si="59">C80*C18*$C$22</f>
        <v>0</v>
      </c>
      <c r="D249" s="158">
        <f t="shared" si="59"/>
        <v>0</v>
      </c>
      <c r="E249" s="161">
        <f t="shared" si="59"/>
        <v>0</v>
      </c>
      <c r="F249" s="160">
        <f t="shared" si="59"/>
        <v>0</v>
      </c>
      <c r="H249" s="167"/>
    </row>
    <row r="250" spans="2:8" outlineLevel="1">
      <c r="B250" s="122" t="s">
        <v>109</v>
      </c>
      <c r="C250" s="158">
        <f t="shared" ref="C250:F250" si="60">C81*C19*$C$22</f>
        <v>0</v>
      </c>
      <c r="D250" s="158">
        <f t="shared" si="60"/>
        <v>0</v>
      </c>
      <c r="E250" s="158">
        <f t="shared" si="60"/>
        <v>0</v>
      </c>
      <c r="F250" s="161">
        <f t="shared" si="60"/>
        <v>0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-90</v>
      </c>
      <c r="D253" s="222">
        <f t="shared" ref="D253:F253" si="61">D241+D247</f>
        <v>-81</v>
      </c>
      <c r="E253" s="222">
        <f t="shared" si="61"/>
        <v>-72.09</v>
      </c>
      <c r="F253" s="222">
        <f t="shared" si="61"/>
        <v>-66.64500000000001</v>
      </c>
    </row>
    <row r="254" spans="2:8" outlineLevel="1">
      <c r="B254" s="122" t="s">
        <v>111</v>
      </c>
      <c r="C254" s="222">
        <f t="shared" ref="C254:F254" si="62">C242+C248</f>
        <v>0</v>
      </c>
      <c r="D254" s="223">
        <f t="shared" si="62"/>
        <v>-99</v>
      </c>
      <c r="E254" s="222">
        <f t="shared" si="62"/>
        <v>-89.1</v>
      </c>
      <c r="F254" s="222">
        <f t="shared" si="62"/>
        <v>-79.298999999999992</v>
      </c>
    </row>
    <row r="255" spans="2:8" outlineLevel="1">
      <c r="B255" s="122" t="s">
        <v>110</v>
      </c>
      <c r="C255" s="222">
        <f t="shared" ref="C255:F255" si="63">C243+C249</f>
        <v>0</v>
      </c>
      <c r="D255" s="222">
        <f t="shared" si="63"/>
        <v>0</v>
      </c>
      <c r="E255" s="223">
        <f t="shared" si="63"/>
        <v>-108.9</v>
      </c>
      <c r="F255" s="222">
        <f t="shared" si="63"/>
        <v>-98.01</v>
      </c>
    </row>
    <row r="256" spans="2:8" outlineLevel="1">
      <c r="B256" s="122" t="s">
        <v>109</v>
      </c>
      <c r="C256" s="222">
        <f t="shared" ref="C256:F256" si="64">C244+C250</f>
        <v>0</v>
      </c>
      <c r="D256" s="222">
        <f t="shared" si="64"/>
        <v>0</v>
      </c>
      <c r="E256" s="222">
        <f t="shared" si="64"/>
        <v>0</v>
      </c>
      <c r="F256" s="223">
        <f t="shared" si="64"/>
        <v>-119.79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43.56</v>
      </c>
      <c r="D259" s="160">
        <f t="shared" ref="D259:F259" si="65">D253+D209+D232</f>
        <v>59.238</v>
      </c>
      <c r="E259" s="160">
        <f t="shared" si="65"/>
        <v>75.159899999999993</v>
      </c>
      <c r="F259" s="160">
        <f t="shared" si="65"/>
        <v>87.967394999999982</v>
      </c>
    </row>
    <row r="260" spans="2:11">
      <c r="B260" s="122" t="s">
        <v>111</v>
      </c>
      <c r="C260" s="158">
        <f t="shared" ref="C260:F260" si="66">C254+C210+C233</f>
        <v>0</v>
      </c>
      <c r="D260" s="161">
        <f t="shared" si="66"/>
        <v>41.238</v>
      </c>
      <c r="E260" s="160">
        <f t="shared" si="66"/>
        <v>58.149900000000002</v>
      </c>
      <c r="F260" s="160">
        <f t="shared" si="66"/>
        <v>75.313395</v>
      </c>
    </row>
    <row r="261" spans="2:11">
      <c r="B261" s="122" t="s">
        <v>110</v>
      </c>
      <c r="C261" s="158">
        <f t="shared" ref="C261:F261" si="67">C255+C211+C234</f>
        <v>0</v>
      </c>
      <c r="D261" s="158">
        <f t="shared" si="67"/>
        <v>0</v>
      </c>
      <c r="E261" s="161">
        <f t="shared" si="67"/>
        <v>17.981999999999985</v>
      </c>
      <c r="F261" s="160">
        <f t="shared" si="67"/>
        <v>35.216099999999969</v>
      </c>
    </row>
    <row r="262" spans="2:11">
      <c r="B262" s="122" t="s">
        <v>109</v>
      </c>
      <c r="C262" s="158">
        <f t="shared" ref="C262:F262" si="68">C256+C212+C235</f>
        <v>0</v>
      </c>
      <c r="D262" s="158">
        <f t="shared" si="68"/>
        <v>0</v>
      </c>
      <c r="E262" s="158">
        <f t="shared" si="68"/>
        <v>0</v>
      </c>
      <c r="F262" s="161">
        <f t="shared" si="68"/>
        <v>-6.2639999999999958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43.56</v>
      </c>
      <c r="D265" s="160">
        <f>D259-C259</f>
        <v>15.677999999999997</v>
      </c>
      <c r="E265" s="160">
        <f t="shared" ref="E265:F266" si="69">E259-D259</f>
        <v>15.921899999999994</v>
      </c>
      <c r="F265" s="160">
        <f t="shared" si="69"/>
        <v>12.807494999999989</v>
      </c>
    </row>
    <row r="266" spans="2:11" hidden="1" outlineLevel="1">
      <c r="B266" s="122" t="s">
        <v>111</v>
      </c>
      <c r="C266" s="158"/>
      <c r="D266" s="161">
        <f>D260</f>
        <v>41.238</v>
      </c>
      <c r="E266" s="160">
        <f t="shared" si="69"/>
        <v>16.911900000000003</v>
      </c>
      <c r="F266" s="160">
        <f t="shared" si="69"/>
        <v>17.163494999999998</v>
      </c>
    </row>
    <row r="267" spans="2:11" hidden="1" outlineLevel="1">
      <c r="B267" s="122" t="s">
        <v>110</v>
      </c>
      <c r="C267" s="158"/>
      <c r="D267" s="158"/>
      <c r="E267" s="161">
        <f>E261</f>
        <v>17.981999999999985</v>
      </c>
      <c r="F267" s="160">
        <f t="shared" ref="F267" si="70">F261-E261</f>
        <v>17.234099999999984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-6.2639999999999958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43.56</v>
      </c>
      <c r="D273" s="179">
        <f>D266</f>
        <v>41.238</v>
      </c>
      <c r="E273" s="179">
        <f>E267</f>
        <v>17.981999999999985</v>
      </c>
      <c r="F273" s="178">
        <f>F268</f>
        <v>-6.2639999999999958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15.677999999999997</v>
      </c>
      <c r="E274" s="188">
        <f t="shared" ref="E274:F274" si="71">SUM(E275:E278)</f>
        <v>32.833799999999997</v>
      </c>
      <c r="F274" s="188">
        <f t="shared" si="71"/>
        <v>47.20508999999997</v>
      </c>
    </row>
    <row r="275" spans="2:7" hidden="1" outlineLevel="1">
      <c r="B275" s="122" t="s">
        <v>112</v>
      </c>
      <c r="C275" s="181"/>
      <c r="D275" s="186">
        <f>D265</f>
        <v>15.677999999999997</v>
      </c>
      <c r="E275" s="186">
        <f t="shared" ref="E275:F275" si="72">E265</f>
        <v>15.921899999999994</v>
      </c>
      <c r="F275" s="186">
        <f t="shared" si="72"/>
        <v>12.807494999999989</v>
      </c>
    </row>
    <row r="276" spans="2:7" hidden="1" outlineLevel="1">
      <c r="B276" s="122" t="s">
        <v>111</v>
      </c>
      <c r="C276" s="185"/>
      <c r="D276" s="181"/>
      <c r="E276" s="186">
        <f>E266</f>
        <v>16.911900000000003</v>
      </c>
      <c r="F276" s="186">
        <f>F266</f>
        <v>17.163494999999998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17.234099999999984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43.56</v>
      </c>
      <c r="D279" s="182">
        <f>D273+D274</f>
        <v>56.915999999999997</v>
      </c>
      <c r="E279" s="182">
        <f>E273+E274</f>
        <v>50.815799999999982</v>
      </c>
      <c r="F279" s="182">
        <f>F273+F274</f>
        <v>40.941089999999974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7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2013-01-23T17:33:07Z</dcterms:modified>
</cp:coreProperties>
</file>