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tkaco\Desktop\"/>
    </mc:Choice>
  </mc:AlternateContent>
  <xr:revisionPtr revIDLastSave="0" documentId="8_{C4DD92A6-1E8C-4C23-8949-3444F0BD732C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apr" sheetId="3" r:id="rId1"/>
    <sheet name="mai" sheetId="4" r:id="rId2"/>
    <sheet name="jun" sheetId="5" r:id="rId3"/>
    <sheet name="2.cet kopa" sheetId="6" r:id="rId4"/>
    <sheet name="Absolūtā adresācija" sheetId="7" r:id="rId5"/>
    <sheet name="2.uzd absol adres" sheetId="1" r:id="rId6"/>
    <sheet name="1.uzd jaukta adreses" sheetId="2" r:id="rId7"/>
    <sheet name="2.uzd jauktās adrese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2" i="8" l="1"/>
  <c r="D52" i="8"/>
  <c r="E52" i="8"/>
  <c r="F52" i="8"/>
  <c r="G52" i="8"/>
  <c r="H52" i="8"/>
  <c r="I52" i="8"/>
  <c r="J52" i="8"/>
  <c r="K52" i="8"/>
  <c r="L52" i="8"/>
  <c r="M52" i="8"/>
  <c r="N52" i="8"/>
  <c r="O52" i="8"/>
  <c r="P52" i="8"/>
  <c r="Q52" i="8"/>
  <c r="C53" i="8"/>
  <c r="D53" i="8"/>
  <c r="E53" i="8"/>
  <c r="F53" i="8"/>
  <c r="G53" i="8"/>
  <c r="H53" i="8"/>
  <c r="I53" i="8"/>
  <c r="J53" i="8"/>
  <c r="K53" i="8"/>
  <c r="L53" i="8"/>
  <c r="M53" i="8"/>
  <c r="N53" i="8"/>
  <c r="O53" i="8"/>
  <c r="P53" i="8"/>
  <c r="Q53" i="8"/>
  <c r="C54" i="8"/>
  <c r="D54" i="8"/>
  <c r="E54" i="8"/>
  <c r="F54" i="8"/>
  <c r="G54" i="8"/>
  <c r="H54" i="8"/>
  <c r="I54" i="8"/>
  <c r="J54" i="8"/>
  <c r="K54" i="8"/>
  <c r="L54" i="8"/>
  <c r="M54" i="8"/>
  <c r="N54" i="8"/>
  <c r="O54" i="8"/>
  <c r="P54" i="8"/>
  <c r="Q54" i="8"/>
  <c r="C55" i="8"/>
  <c r="D55" i="8"/>
  <c r="E55" i="8"/>
  <c r="F55" i="8"/>
  <c r="G55" i="8"/>
  <c r="H55" i="8"/>
  <c r="I55" i="8"/>
  <c r="J55" i="8"/>
  <c r="K55" i="8"/>
  <c r="L55" i="8"/>
  <c r="M55" i="8"/>
  <c r="N55" i="8"/>
  <c r="O55" i="8"/>
  <c r="P55" i="8"/>
  <c r="Q55" i="8"/>
  <c r="C56" i="8"/>
  <c r="D56" i="8"/>
  <c r="E56" i="8"/>
  <c r="F56" i="8"/>
  <c r="G56" i="8"/>
  <c r="H56" i="8"/>
  <c r="I56" i="8"/>
  <c r="J56" i="8"/>
  <c r="K56" i="8"/>
  <c r="L56" i="8"/>
  <c r="M56" i="8"/>
  <c r="N56" i="8"/>
  <c r="O56" i="8"/>
  <c r="P56" i="8"/>
  <c r="Q56" i="8"/>
  <c r="C57" i="8"/>
  <c r="D57" i="8"/>
  <c r="E57" i="8"/>
  <c r="F57" i="8"/>
  <c r="G57" i="8"/>
  <c r="H57" i="8"/>
  <c r="I57" i="8"/>
  <c r="J57" i="8"/>
  <c r="K57" i="8"/>
  <c r="L57" i="8"/>
  <c r="M57" i="8"/>
  <c r="N57" i="8"/>
  <c r="O57" i="8"/>
  <c r="P57" i="8"/>
  <c r="Q57" i="8"/>
  <c r="C58" i="8"/>
  <c r="D58" i="8"/>
  <c r="E58" i="8"/>
  <c r="F58" i="8"/>
  <c r="G58" i="8"/>
  <c r="H58" i="8"/>
  <c r="I58" i="8"/>
  <c r="J58" i="8"/>
  <c r="K58" i="8"/>
  <c r="L58" i="8"/>
  <c r="M58" i="8"/>
  <c r="N58" i="8"/>
  <c r="O58" i="8"/>
  <c r="P58" i="8"/>
  <c r="Q58" i="8"/>
  <c r="C59" i="8"/>
  <c r="D59" i="8"/>
  <c r="E59" i="8"/>
  <c r="F59" i="8"/>
  <c r="G59" i="8"/>
  <c r="H59" i="8"/>
  <c r="I59" i="8"/>
  <c r="J59" i="8"/>
  <c r="K59" i="8"/>
  <c r="L59" i="8"/>
  <c r="M59" i="8"/>
  <c r="N59" i="8"/>
  <c r="O59" i="8"/>
  <c r="P59" i="8"/>
  <c r="Q59" i="8"/>
  <c r="C60" i="8"/>
  <c r="D60" i="8"/>
  <c r="E60" i="8"/>
  <c r="F60" i="8"/>
  <c r="G60" i="8"/>
  <c r="H60" i="8"/>
  <c r="I60" i="8"/>
  <c r="J60" i="8"/>
  <c r="K60" i="8"/>
  <c r="L60" i="8"/>
  <c r="M60" i="8"/>
  <c r="N60" i="8"/>
  <c r="O60" i="8"/>
  <c r="P60" i="8"/>
  <c r="Q60" i="8"/>
  <c r="C61" i="8"/>
  <c r="D61" i="8"/>
  <c r="E61" i="8"/>
  <c r="F61" i="8"/>
  <c r="G61" i="8"/>
  <c r="H61" i="8"/>
  <c r="I61" i="8"/>
  <c r="J61" i="8"/>
  <c r="K61" i="8"/>
  <c r="L61" i="8"/>
  <c r="M61" i="8"/>
  <c r="N61" i="8"/>
  <c r="O61" i="8"/>
  <c r="P61" i="8"/>
  <c r="Q61" i="8"/>
  <c r="C62" i="8"/>
  <c r="D62" i="8"/>
  <c r="E62" i="8"/>
  <c r="F62" i="8"/>
  <c r="G62" i="8"/>
  <c r="H62" i="8"/>
  <c r="I62" i="8"/>
  <c r="J62" i="8"/>
  <c r="K62" i="8"/>
  <c r="L62" i="8"/>
  <c r="M62" i="8"/>
  <c r="N62" i="8"/>
  <c r="O62" i="8"/>
  <c r="P62" i="8"/>
  <c r="Q62" i="8"/>
  <c r="C63" i="8"/>
  <c r="D63" i="8"/>
  <c r="E63" i="8"/>
  <c r="F63" i="8"/>
  <c r="G63" i="8"/>
  <c r="H63" i="8"/>
  <c r="I63" i="8"/>
  <c r="J63" i="8"/>
  <c r="K63" i="8"/>
  <c r="L63" i="8"/>
  <c r="M63" i="8"/>
  <c r="N63" i="8"/>
  <c r="O63" i="8"/>
  <c r="P63" i="8"/>
  <c r="Q63" i="8"/>
  <c r="C64" i="8"/>
  <c r="D64" i="8"/>
  <c r="E64" i="8"/>
  <c r="F64" i="8"/>
  <c r="G64" i="8"/>
  <c r="H64" i="8"/>
  <c r="I64" i="8"/>
  <c r="J64" i="8"/>
  <c r="K64" i="8"/>
  <c r="L64" i="8"/>
  <c r="M64" i="8"/>
  <c r="N64" i="8"/>
  <c r="O64" i="8"/>
  <c r="P64" i="8"/>
  <c r="Q64" i="8"/>
  <c r="C65" i="8"/>
  <c r="D65" i="8"/>
  <c r="E65" i="8"/>
  <c r="F65" i="8"/>
  <c r="G65" i="8"/>
  <c r="H65" i="8"/>
  <c r="I65" i="8"/>
  <c r="J65" i="8"/>
  <c r="K65" i="8"/>
  <c r="L65" i="8"/>
  <c r="M65" i="8"/>
  <c r="N65" i="8"/>
  <c r="O65" i="8"/>
  <c r="P65" i="8"/>
  <c r="Q65" i="8"/>
  <c r="C66" i="8"/>
  <c r="D66" i="8"/>
  <c r="E66" i="8"/>
  <c r="F66" i="8"/>
  <c r="G66" i="8"/>
  <c r="H66" i="8"/>
  <c r="I66" i="8"/>
  <c r="J66" i="8"/>
  <c r="K66" i="8"/>
  <c r="L66" i="8"/>
  <c r="M66" i="8"/>
  <c r="N66" i="8"/>
  <c r="O66" i="8"/>
  <c r="P66" i="8"/>
  <c r="Q66" i="8"/>
  <c r="C67" i="8"/>
  <c r="D67" i="8"/>
  <c r="E67" i="8"/>
  <c r="F67" i="8"/>
  <c r="G67" i="8"/>
  <c r="H67" i="8"/>
  <c r="I67" i="8"/>
  <c r="J67" i="8"/>
  <c r="K67" i="8"/>
  <c r="L67" i="8"/>
  <c r="M67" i="8"/>
  <c r="N67" i="8"/>
  <c r="O67" i="8"/>
  <c r="P67" i="8"/>
  <c r="Q67" i="8"/>
  <c r="C68" i="8"/>
  <c r="D68" i="8"/>
  <c r="E68" i="8"/>
  <c r="F68" i="8"/>
  <c r="G68" i="8"/>
  <c r="H68" i="8"/>
  <c r="I68" i="8"/>
  <c r="J68" i="8"/>
  <c r="K68" i="8"/>
  <c r="L68" i="8"/>
  <c r="M68" i="8"/>
  <c r="N68" i="8"/>
  <c r="O68" i="8"/>
  <c r="P68" i="8"/>
  <c r="Q68" i="8"/>
  <c r="C69" i="8"/>
  <c r="D69" i="8"/>
  <c r="E69" i="8"/>
  <c r="F69" i="8"/>
  <c r="G69" i="8"/>
  <c r="H69" i="8"/>
  <c r="I69" i="8"/>
  <c r="J69" i="8"/>
  <c r="K69" i="8"/>
  <c r="L69" i="8"/>
  <c r="M69" i="8"/>
  <c r="N69" i="8"/>
  <c r="O69" i="8"/>
  <c r="P69" i="8"/>
  <c r="Q69" i="8"/>
  <c r="C70" i="8"/>
  <c r="D70" i="8"/>
  <c r="E70" i="8"/>
  <c r="F70" i="8"/>
  <c r="G70" i="8"/>
  <c r="H70" i="8"/>
  <c r="I70" i="8"/>
  <c r="J70" i="8"/>
  <c r="K70" i="8"/>
  <c r="L70" i="8"/>
  <c r="M70" i="8"/>
  <c r="N70" i="8"/>
  <c r="O70" i="8"/>
  <c r="P70" i="8"/>
  <c r="Q70" i="8"/>
  <c r="C71" i="8"/>
  <c r="D71" i="8"/>
  <c r="E71" i="8"/>
  <c r="F71" i="8"/>
  <c r="G71" i="8"/>
  <c r="H71" i="8"/>
  <c r="I71" i="8"/>
  <c r="J71" i="8"/>
  <c r="K71" i="8"/>
  <c r="L71" i="8"/>
  <c r="M71" i="8"/>
  <c r="N71" i="8"/>
  <c r="O71" i="8"/>
  <c r="P71" i="8"/>
  <c r="Q71" i="8"/>
  <c r="C72" i="8"/>
  <c r="D72" i="8"/>
  <c r="E72" i="8"/>
  <c r="F72" i="8"/>
  <c r="G72" i="8"/>
  <c r="H72" i="8"/>
  <c r="I72" i="8"/>
  <c r="J72" i="8"/>
  <c r="K72" i="8"/>
  <c r="L72" i="8"/>
  <c r="M72" i="8"/>
  <c r="N72" i="8"/>
  <c r="O72" i="8"/>
  <c r="P72" i="8"/>
  <c r="Q72" i="8"/>
  <c r="C73" i="8"/>
  <c r="D73" i="8"/>
  <c r="E73" i="8"/>
  <c r="F73" i="8"/>
  <c r="G73" i="8"/>
  <c r="H73" i="8"/>
  <c r="I73" i="8"/>
  <c r="J73" i="8"/>
  <c r="K73" i="8"/>
  <c r="L73" i="8"/>
  <c r="M73" i="8"/>
  <c r="N73" i="8"/>
  <c r="O73" i="8"/>
  <c r="P73" i="8"/>
  <c r="Q73" i="8"/>
  <c r="C74" i="8"/>
  <c r="D74" i="8"/>
  <c r="E74" i="8"/>
  <c r="F74" i="8"/>
  <c r="G74" i="8"/>
  <c r="H74" i="8"/>
  <c r="I74" i="8"/>
  <c r="J74" i="8"/>
  <c r="K74" i="8"/>
  <c r="L74" i="8"/>
  <c r="M74" i="8"/>
  <c r="N74" i="8"/>
  <c r="O74" i="8"/>
  <c r="P74" i="8"/>
  <c r="Q74" i="8"/>
  <c r="D50" i="8"/>
  <c r="E50" i="8"/>
  <c r="F50" i="8"/>
  <c r="G50" i="8"/>
  <c r="H50" i="8"/>
  <c r="I50" i="8"/>
  <c r="J50" i="8"/>
  <c r="K50" i="8"/>
  <c r="L50" i="8"/>
  <c r="M50" i="8"/>
  <c r="N50" i="8"/>
  <c r="O50" i="8"/>
  <c r="P50" i="8"/>
  <c r="Q50" i="8"/>
  <c r="D51" i="8"/>
  <c r="E51" i="8"/>
  <c r="F51" i="8"/>
  <c r="G51" i="8"/>
  <c r="H51" i="8"/>
  <c r="I51" i="8"/>
  <c r="J51" i="8"/>
  <c r="K51" i="8"/>
  <c r="L51" i="8"/>
  <c r="M51" i="8"/>
  <c r="N51" i="8"/>
  <c r="O51" i="8"/>
  <c r="P51" i="8"/>
  <c r="Q51" i="8"/>
  <c r="C51" i="8"/>
  <c r="C50" i="8"/>
  <c r="C29" i="8"/>
  <c r="D29" i="8"/>
  <c r="E29" i="8"/>
  <c r="F29" i="8"/>
  <c r="G29" i="8"/>
  <c r="H29" i="8"/>
  <c r="I29" i="8"/>
  <c r="J29" i="8"/>
  <c r="K29" i="8"/>
  <c r="L29" i="8"/>
  <c r="M29" i="8"/>
  <c r="N29" i="8"/>
  <c r="O29" i="8"/>
  <c r="P29" i="8"/>
  <c r="Q29" i="8"/>
  <c r="R29" i="8"/>
  <c r="C30" i="8"/>
  <c r="D30" i="8"/>
  <c r="E30" i="8"/>
  <c r="F30" i="8"/>
  <c r="G30" i="8"/>
  <c r="H30" i="8"/>
  <c r="I30" i="8"/>
  <c r="J30" i="8"/>
  <c r="K30" i="8"/>
  <c r="L30" i="8"/>
  <c r="M30" i="8"/>
  <c r="N30" i="8"/>
  <c r="O30" i="8"/>
  <c r="P30" i="8"/>
  <c r="Q30" i="8"/>
  <c r="R30" i="8"/>
  <c r="C31" i="8"/>
  <c r="D31" i="8"/>
  <c r="E31" i="8"/>
  <c r="F31" i="8"/>
  <c r="G31" i="8"/>
  <c r="H31" i="8"/>
  <c r="I31" i="8"/>
  <c r="J31" i="8"/>
  <c r="K31" i="8"/>
  <c r="L31" i="8"/>
  <c r="M31" i="8"/>
  <c r="N31" i="8"/>
  <c r="O31" i="8"/>
  <c r="P31" i="8"/>
  <c r="Q31" i="8"/>
  <c r="R31" i="8"/>
  <c r="C32" i="8"/>
  <c r="D32" i="8"/>
  <c r="E32" i="8"/>
  <c r="F32" i="8"/>
  <c r="G32" i="8"/>
  <c r="H32" i="8"/>
  <c r="I32" i="8"/>
  <c r="J32" i="8"/>
  <c r="K32" i="8"/>
  <c r="L32" i="8"/>
  <c r="M32" i="8"/>
  <c r="N32" i="8"/>
  <c r="O32" i="8"/>
  <c r="P32" i="8"/>
  <c r="Q32" i="8"/>
  <c r="R32" i="8"/>
  <c r="C33" i="8"/>
  <c r="D33" i="8"/>
  <c r="E33" i="8"/>
  <c r="F33" i="8"/>
  <c r="G33" i="8"/>
  <c r="H33" i="8"/>
  <c r="I33" i="8"/>
  <c r="J33" i="8"/>
  <c r="K33" i="8"/>
  <c r="L33" i="8"/>
  <c r="M33" i="8"/>
  <c r="N33" i="8"/>
  <c r="O33" i="8"/>
  <c r="P33" i="8"/>
  <c r="Q33" i="8"/>
  <c r="R33" i="8"/>
  <c r="C34" i="8"/>
  <c r="D34" i="8"/>
  <c r="E34" i="8"/>
  <c r="F34" i="8"/>
  <c r="G34" i="8"/>
  <c r="H34" i="8"/>
  <c r="I34" i="8"/>
  <c r="J34" i="8"/>
  <c r="K34" i="8"/>
  <c r="L34" i="8"/>
  <c r="M34" i="8"/>
  <c r="N34" i="8"/>
  <c r="O34" i="8"/>
  <c r="P34" i="8"/>
  <c r="Q34" i="8"/>
  <c r="R34" i="8"/>
  <c r="C35" i="8"/>
  <c r="D35" i="8"/>
  <c r="E35" i="8"/>
  <c r="F35" i="8"/>
  <c r="G35" i="8"/>
  <c r="H35" i="8"/>
  <c r="I35" i="8"/>
  <c r="J35" i="8"/>
  <c r="K35" i="8"/>
  <c r="L35" i="8"/>
  <c r="M35" i="8"/>
  <c r="N35" i="8"/>
  <c r="O35" i="8"/>
  <c r="P35" i="8"/>
  <c r="Q35" i="8"/>
  <c r="R35" i="8"/>
  <c r="C36" i="8"/>
  <c r="D36" i="8"/>
  <c r="E36" i="8"/>
  <c r="F36" i="8"/>
  <c r="G36" i="8"/>
  <c r="H36" i="8"/>
  <c r="I36" i="8"/>
  <c r="J36" i="8"/>
  <c r="K36" i="8"/>
  <c r="L36" i="8"/>
  <c r="M36" i="8"/>
  <c r="N36" i="8"/>
  <c r="O36" i="8"/>
  <c r="P36" i="8"/>
  <c r="Q36" i="8"/>
  <c r="R36" i="8"/>
  <c r="C37" i="8"/>
  <c r="D37" i="8"/>
  <c r="E37" i="8"/>
  <c r="F37" i="8"/>
  <c r="G37" i="8"/>
  <c r="H37" i="8"/>
  <c r="I37" i="8"/>
  <c r="J37" i="8"/>
  <c r="K37" i="8"/>
  <c r="L37" i="8"/>
  <c r="M37" i="8"/>
  <c r="N37" i="8"/>
  <c r="O37" i="8"/>
  <c r="P37" i="8"/>
  <c r="Q37" i="8"/>
  <c r="R37" i="8"/>
  <c r="C38" i="8"/>
  <c r="D38" i="8"/>
  <c r="E38" i="8"/>
  <c r="F38" i="8"/>
  <c r="G38" i="8"/>
  <c r="H38" i="8"/>
  <c r="I38" i="8"/>
  <c r="J38" i="8"/>
  <c r="K38" i="8"/>
  <c r="L38" i="8"/>
  <c r="M38" i="8"/>
  <c r="N38" i="8"/>
  <c r="O38" i="8"/>
  <c r="P38" i="8"/>
  <c r="Q38" i="8"/>
  <c r="R38" i="8"/>
  <c r="C39" i="8"/>
  <c r="D39" i="8"/>
  <c r="E39" i="8"/>
  <c r="F39" i="8"/>
  <c r="G39" i="8"/>
  <c r="H39" i="8"/>
  <c r="I39" i="8"/>
  <c r="J39" i="8"/>
  <c r="K39" i="8"/>
  <c r="L39" i="8"/>
  <c r="M39" i="8"/>
  <c r="N39" i="8"/>
  <c r="O39" i="8"/>
  <c r="P39" i="8"/>
  <c r="Q39" i="8"/>
  <c r="R39" i="8"/>
  <c r="D28" i="8"/>
  <c r="E28" i="8"/>
  <c r="F28" i="8"/>
  <c r="G28" i="8"/>
  <c r="H28" i="8"/>
  <c r="I28" i="8"/>
  <c r="J28" i="8"/>
  <c r="K28" i="8"/>
  <c r="L28" i="8"/>
  <c r="M28" i="8"/>
  <c r="N28" i="8"/>
  <c r="O28" i="8"/>
  <c r="P28" i="8"/>
  <c r="Q28" i="8"/>
  <c r="R28" i="8"/>
  <c r="C28" i="8"/>
  <c r="E3" i="8"/>
  <c r="F3" i="8"/>
  <c r="G3" i="8"/>
  <c r="H3" i="8"/>
  <c r="I3" i="8"/>
  <c r="J3" i="8"/>
  <c r="K3" i="8"/>
  <c r="L3" i="8"/>
  <c r="E4" i="8"/>
  <c r="F4" i="8"/>
  <c r="G4" i="8"/>
  <c r="H4" i="8"/>
  <c r="I4" i="8"/>
  <c r="J4" i="8"/>
  <c r="K4" i="8"/>
  <c r="L4" i="8"/>
  <c r="E5" i="8"/>
  <c r="F5" i="8"/>
  <c r="G5" i="8"/>
  <c r="H5" i="8"/>
  <c r="I5" i="8"/>
  <c r="J5" i="8"/>
  <c r="K5" i="8"/>
  <c r="L5" i="8"/>
  <c r="E6" i="8"/>
  <c r="F6" i="8"/>
  <c r="G6" i="8"/>
  <c r="H6" i="8"/>
  <c r="I6" i="8"/>
  <c r="J6" i="8"/>
  <c r="K6" i="8"/>
  <c r="L6" i="8"/>
  <c r="E7" i="8"/>
  <c r="F7" i="8"/>
  <c r="G7" i="8"/>
  <c r="H7" i="8"/>
  <c r="I7" i="8"/>
  <c r="J7" i="8"/>
  <c r="K7" i="8"/>
  <c r="L7" i="8"/>
  <c r="E8" i="8"/>
  <c r="F8" i="8"/>
  <c r="G8" i="8"/>
  <c r="H8" i="8"/>
  <c r="I8" i="8"/>
  <c r="J8" i="8"/>
  <c r="K8" i="8"/>
  <c r="L8" i="8"/>
  <c r="E9" i="8"/>
  <c r="F9" i="8"/>
  <c r="G9" i="8"/>
  <c r="H9" i="8"/>
  <c r="I9" i="8"/>
  <c r="J9" i="8"/>
  <c r="K9" i="8"/>
  <c r="L9" i="8"/>
  <c r="E10" i="8"/>
  <c r="F10" i="8"/>
  <c r="G10" i="8"/>
  <c r="H10" i="8"/>
  <c r="I10" i="8"/>
  <c r="J10" i="8"/>
  <c r="K10" i="8"/>
  <c r="L10" i="8"/>
  <c r="E11" i="8"/>
  <c r="F11" i="8"/>
  <c r="G11" i="8"/>
  <c r="H11" i="8"/>
  <c r="I11" i="8"/>
  <c r="J11" i="8"/>
  <c r="K11" i="8"/>
  <c r="L11" i="8"/>
  <c r="E12" i="8"/>
  <c r="F12" i="8"/>
  <c r="G12" i="8"/>
  <c r="H12" i="8"/>
  <c r="I12" i="8"/>
  <c r="J12" i="8"/>
  <c r="K12" i="8"/>
  <c r="L12" i="8"/>
  <c r="D3" i="8"/>
  <c r="D4" i="8"/>
  <c r="D5" i="8"/>
  <c r="D6" i="8"/>
  <c r="D7" i="8"/>
  <c r="D8" i="8"/>
  <c r="D9" i="8"/>
  <c r="D10" i="8"/>
  <c r="D11" i="8"/>
  <c r="D12" i="8"/>
  <c r="C4" i="8"/>
  <c r="C5" i="8"/>
  <c r="C6" i="8"/>
  <c r="C7" i="8"/>
  <c r="C8" i="8"/>
  <c r="C9" i="8"/>
  <c r="C10" i="8"/>
  <c r="C11" i="8"/>
  <c r="C12" i="8"/>
  <c r="C3" i="8"/>
  <c r="B7" i="2"/>
  <c r="C7" i="2"/>
  <c r="D7" i="2"/>
  <c r="E7" i="2"/>
  <c r="F7" i="2"/>
  <c r="G7" i="2"/>
  <c r="H7" i="2"/>
  <c r="I7" i="2"/>
  <c r="J7" i="2"/>
  <c r="B8" i="2"/>
  <c r="C8" i="2"/>
  <c r="D8" i="2"/>
  <c r="E8" i="2"/>
  <c r="F8" i="2"/>
  <c r="G8" i="2"/>
  <c r="H8" i="2"/>
  <c r="I8" i="2"/>
  <c r="J8" i="2"/>
  <c r="B9" i="2"/>
  <c r="C9" i="2"/>
  <c r="D9" i="2"/>
  <c r="E9" i="2"/>
  <c r="F9" i="2"/>
  <c r="G9" i="2"/>
  <c r="H9" i="2"/>
  <c r="I9" i="2"/>
  <c r="J9" i="2"/>
  <c r="B10" i="2"/>
  <c r="C10" i="2"/>
  <c r="D10" i="2"/>
  <c r="E10" i="2"/>
  <c r="F10" i="2"/>
  <c r="G10" i="2"/>
  <c r="H10" i="2"/>
  <c r="I10" i="2"/>
  <c r="J10" i="2"/>
  <c r="B11" i="2"/>
  <c r="C11" i="2"/>
  <c r="D11" i="2"/>
  <c r="E11" i="2"/>
  <c r="F11" i="2"/>
  <c r="G11" i="2"/>
  <c r="H11" i="2"/>
  <c r="I11" i="2"/>
  <c r="J11" i="2"/>
  <c r="B12" i="2"/>
  <c r="C12" i="2"/>
  <c r="D12" i="2"/>
  <c r="E12" i="2"/>
  <c r="F12" i="2"/>
  <c r="G12" i="2"/>
  <c r="H12" i="2"/>
  <c r="I12" i="2"/>
  <c r="J12" i="2"/>
  <c r="B13" i="2"/>
  <c r="C13" i="2"/>
  <c r="D13" i="2"/>
  <c r="E13" i="2"/>
  <c r="F13" i="2"/>
  <c r="G13" i="2"/>
  <c r="H13" i="2"/>
  <c r="I13" i="2"/>
  <c r="J13" i="2"/>
  <c r="B14" i="2"/>
  <c r="C14" i="2"/>
  <c r="D14" i="2"/>
  <c r="E14" i="2"/>
  <c r="F14" i="2"/>
  <c r="G14" i="2"/>
  <c r="H14" i="2"/>
  <c r="I14" i="2"/>
  <c r="J14" i="2"/>
  <c r="B15" i="2"/>
  <c r="C15" i="2"/>
  <c r="D15" i="2"/>
  <c r="E15" i="2"/>
  <c r="F15" i="2"/>
  <c r="G15" i="2"/>
  <c r="H15" i="2"/>
  <c r="I15" i="2"/>
  <c r="J15" i="2"/>
  <c r="B16" i="2"/>
  <c r="C16" i="2"/>
  <c r="D16" i="2"/>
  <c r="E16" i="2"/>
  <c r="F16" i="2"/>
  <c r="G16" i="2"/>
  <c r="H16" i="2"/>
  <c r="I16" i="2"/>
  <c r="J16" i="2"/>
  <c r="B17" i="2"/>
  <c r="C17" i="2"/>
  <c r="D17" i="2"/>
  <c r="E17" i="2"/>
  <c r="F17" i="2"/>
  <c r="G17" i="2"/>
  <c r="H17" i="2"/>
  <c r="I17" i="2"/>
  <c r="J17" i="2"/>
  <c r="B18" i="2"/>
  <c r="C18" i="2"/>
  <c r="D18" i="2"/>
  <c r="E18" i="2"/>
  <c r="F18" i="2"/>
  <c r="G18" i="2"/>
  <c r="H18" i="2"/>
  <c r="I18" i="2"/>
  <c r="J18" i="2"/>
  <c r="B19" i="2"/>
  <c r="C19" i="2"/>
  <c r="D19" i="2"/>
  <c r="E19" i="2"/>
  <c r="F19" i="2"/>
  <c r="G19" i="2"/>
  <c r="H19" i="2"/>
  <c r="I19" i="2"/>
  <c r="J19" i="2"/>
  <c r="B20" i="2"/>
  <c r="C20" i="2"/>
  <c r="D20" i="2"/>
  <c r="E20" i="2"/>
  <c r="F20" i="2"/>
  <c r="G20" i="2"/>
  <c r="H20" i="2"/>
  <c r="I20" i="2"/>
  <c r="J20" i="2"/>
  <c r="C6" i="2"/>
  <c r="D6" i="2"/>
  <c r="E6" i="2"/>
  <c r="F6" i="2"/>
  <c r="G6" i="2"/>
  <c r="H6" i="2"/>
  <c r="I6" i="2"/>
  <c r="J6" i="2"/>
  <c r="B6" i="2"/>
  <c r="J19" i="1"/>
  <c r="J20" i="1"/>
  <c r="J21" i="1"/>
  <c r="J22" i="1"/>
  <c r="J23" i="1"/>
  <c r="J24" i="1"/>
  <c r="J18" i="1"/>
  <c r="I19" i="1"/>
  <c r="I20" i="1"/>
  <c r="I21" i="1"/>
  <c r="I22" i="1"/>
  <c r="I23" i="1"/>
  <c r="I24" i="1"/>
  <c r="I18" i="1"/>
  <c r="H19" i="1"/>
  <c r="H20" i="1"/>
  <c r="H21" i="1"/>
  <c r="H22" i="1"/>
  <c r="H23" i="1"/>
  <c r="H24" i="1"/>
  <c r="H18" i="1"/>
  <c r="G19" i="1"/>
  <c r="G20" i="1"/>
  <c r="G21" i="1"/>
  <c r="G22" i="1"/>
  <c r="G23" i="1"/>
  <c r="G24" i="1"/>
  <c r="G18" i="1"/>
  <c r="F19" i="1"/>
  <c r="F20" i="1"/>
  <c r="F21" i="1"/>
  <c r="F22" i="1"/>
  <c r="F23" i="1"/>
  <c r="F24" i="1"/>
  <c r="F18" i="1"/>
  <c r="E19" i="1"/>
  <c r="E20" i="1"/>
  <c r="E21" i="1"/>
  <c r="E22" i="1"/>
  <c r="E23" i="1"/>
  <c r="E24" i="1"/>
  <c r="E18" i="1"/>
  <c r="I30" i="7"/>
  <c r="I31" i="7"/>
  <c r="I32" i="7"/>
  <c r="I33" i="7"/>
  <c r="I34" i="7"/>
  <c r="I35" i="7"/>
  <c r="I36" i="7"/>
  <c r="I37" i="7"/>
  <c r="I38" i="7"/>
  <c r="I39" i="7"/>
  <c r="I40" i="7"/>
  <c r="I41" i="7"/>
  <c r="I29" i="7"/>
  <c r="H42" i="7"/>
  <c r="H30" i="7"/>
  <c r="H31" i="7"/>
  <c r="H32" i="7"/>
  <c r="H33" i="7"/>
  <c r="H34" i="7"/>
  <c r="H35" i="7"/>
  <c r="H36" i="7"/>
  <c r="H37" i="7"/>
  <c r="H38" i="7"/>
  <c r="H39" i="7"/>
  <c r="H40" i="7"/>
  <c r="H41" i="7"/>
  <c r="H29" i="7"/>
  <c r="F30" i="7"/>
  <c r="F31" i="7"/>
  <c r="F32" i="7"/>
  <c r="F33" i="7"/>
  <c r="F34" i="7"/>
  <c r="F35" i="7"/>
  <c r="F36" i="7"/>
  <c r="F37" i="7"/>
  <c r="F38" i="7"/>
  <c r="F39" i="7"/>
  <c r="F40" i="7"/>
  <c r="F41" i="7"/>
  <c r="F29" i="7"/>
  <c r="E30" i="7"/>
  <c r="E31" i="7"/>
  <c r="E32" i="7"/>
  <c r="E33" i="7"/>
  <c r="E34" i="7"/>
  <c r="E35" i="7"/>
  <c r="E36" i="7"/>
  <c r="E37" i="7"/>
  <c r="E38" i="7"/>
  <c r="E39" i="7"/>
  <c r="E40" i="7"/>
  <c r="E41" i="7"/>
  <c r="E29" i="7"/>
  <c r="D30" i="7"/>
  <c r="D31" i="7"/>
  <c r="D32" i="7"/>
  <c r="D33" i="7"/>
  <c r="D34" i="7"/>
  <c r="D35" i="7"/>
  <c r="D36" i="7"/>
  <c r="D37" i="7"/>
  <c r="D38" i="7"/>
  <c r="D39" i="7"/>
  <c r="D40" i="7"/>
  <c r="D41" i="7"/>
  <c r="D29" i="7"/>
  <c r="C30" i="7"/>
  <c r="C31" i="7"/>
  <c r="C32" i="7"/>
  <c r="C33" i="7"/>
  <c r="C34" i="7"/>
  <c r="C35" i="7"/>
  <c r="C36" i="7"/>
  <c r="C37" i="7"/>
  <c r="C38" i="7"/>
  <c r="C39" i="7"/>
  <c r="C40" i="7"/>
  <c r="C41" i="7"/>
  <c r="C29" i="7"/>
  <c r="B21" i="7"/>
  <c r="C21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5" i="7"/>
  <c r="C6" i="6"/>
  <c r="C7" i="6"/>
  <c r="C8" i="6"/>
  <c r="C9" i="6"/>
  <c r="C10" i="6"/>
  <c r="C11" i="6"/>
  <c r="C12" i="6"/>
  <c r="C5" i="6"/>
  <c r="B5" i="6"/>
  <c r="B6" i="6"/>
  <c r="B7" i="6"/>
  <c r="B8" i="6"/>
  <c r="B9" i="6"/>
  <c r="B10" i="6"/>
  <c r="B11" i="6"/>
  <c r="B12" i="6"/>
  <c r="E7" i="5"/>
  <c r="E8" i="5"/>
  <c r="E9" i="5"/>
  <c r="E10" i="5"/>
  <c r="E11" i="5"/>
  <c r="E12" i="5"/>
  <c r="E13" i="5"/>
  <c r="E6" i="5"/>
  <c r="B7" i="5"/>
  <c r="B8" i="5"/>
  <c r="B9" i="5"/>
  <c r="B10" i="5"/>
  <c r="B11" i="5"/>
  <c r="B12" i="5"/>
  <c r="B13" i="5"/>
  <c r="B6" i="5"/>
  <c r="E7" i="4"/>
  <c r="E8" i="4"/>
  <c r="E9" i="4"/>
  <c r="E10" i="4"/>
  <c r="E11" i="4"/>
  <c r="E12" i="4"/>
  <c r="E13" i="4"/>
  <c r="E6" i="4"/>
  <c r="E6" i="3"/>
  <c r="B7" i="4"/>
  <c r="B8" i="4"/>
  <c r="B9" i="4"/>
  <c r="B10" i="4"/>
  <c r="B11" i="4"/>
  <c r="B12" i="4"/>
  <c r="B13" i="4"/>
  <c r="E7" i="3"/>
  <c r="E8" i="3"/>
  <c r="E9" i="3"/>
  <c r="E10" i="3"/>
  <c r="E11" i="3"/>
  <c r="E12" i="3"/>
  <c r="E13" i="3"/>
  <c r="B6" i="4"/>
</calcChain>
</file>

<file path=xl/sharedStrings.xml><?xml version="1.0" encoding="utf-8"?>
<sst xmlns="http://schemas.openxmlformats.org/spreadsheetml/2006/main" count="250" uniqueCount="144">
  <si>
    <t>Darbinieks</t>
  </si>
  <si>
    <t>Apgādājamo skaits</t>
  </si>
  <si>
    <t>Stundas likme</t>
  </si>
  <si>
    <t>Stundu skaits</t>
  </si>
  <si>
    <t>Aprēķināta summa</t>
  </si>
  <si>
    <t>Neapliekamais minimums</t>
  </si>
  <si>
    <t>Sociālais nodoklis</t>
  </si>
  <si>
    <t>Algas nodoklis</t>
  </si>
  <si>
    <t>Ieturēts</t>
  </si>
  <si>
    <t>Izmaksājamā summa</t>
  </si>
  <si>
    <t>A</t>
  </si>
  <si>
    <t>B</t>
  </si>
  <si>
    <t>C</t>
  </si>
  <si>
    <t>D</t>
  </si>
  <si>
    <t>E</t>
  </si>
  <si>
    <t>F</t>
  </si>
  <si>
    <t>G</t>
  </si>
  <si>
    <t>papildtabula</t>
  </si>
  <si>
    <t>Ieņēmumu nodoklis</t>
  </si>
  <si>
    <t>Atvieglojumi par 1 apgādājamo</t>
  </si>
  <si>
    <t>Lejupielādēt dokumentu un saglabāt to savā lietotājā.</t>
  </si>
  <si>
    <t xml:space="preserve">Skaitļi uz zaļā fona doti salīdzināšanai. Rezultāti jāaprēķina pēc dotās formulas. </t>
  </si>
  <si>
    <t>d- daudzums</t>
  </si>
  <si>
    <t>c- cena</t>
  </si>
  <si>
    <t>1.darba uzdevums</t>
  </si>
  <si>
    <r>
      <t>2.Uzdevums</t>
    </r>
    <r>
      <rPr>
        <sz val="14"/>
        <color theme="1"/>
        <rFont val="Calibri Light"/>
        <family val="2"/>
        <charset val="186"/>
        <scheme val="major"/>
      </rPr>
      <t xml:space="preserve">. </t>
    </r>
  </si>
  <si>
    <t>Resursu izlietojuma pārskats</t>
  </si>
  <si>
    <t>Pārskata periods:</t>
  </si>
  <si>
    <t>aprīlis</t>
  </si>
  <si>
    <t>janvāris</t>
  </si>
  <si>
    <t>augusts</t>
  </si>
  <si>
    <t>Resursa nosaukums</t>
  </si>
  <si>
    <t>Atlikums pārskata perioda sākumā</t>
  </si>
  <si>
    <t>Saņemts</t>
  </si>
  <si>
    <t>Izlietots</t>
  </si>
  <si>
    <t>Atlikums pārskata perioda beigās</t>
  </si>
  <si>
    <t>februāris</t>
  </si>
  <si>
    <t>Apdares paneļi</t>
  </si>
  <si>
    <t>marts</t>
  </si>
  <si>
    <t>Betons</t>
  </si>
  <si>
    <t xml:space="preserve"> </t>
  </si>
  <si>
    <t>Caurules</t>
  </si>
  <si>
    <t>maijs</t>
  </si>
  <si>
    <t>Durvis</t>
  </si>
  <si>
    <t>jūnijs</t>
  </si>
  <si>
    <t>Elektroinstrumenti</t>
  </si>
  <si>
    <t>jūlijs</t>
  </si>
  <si>
    <t>Flīzes</t>
  </si>
  <si>
    <t>Gaismas ķermeņi</t>
  </si>
  <si>
    <t>septembris</t>
  </si>
  <si>
    <t>Santehnika</t>
  </si>
  <si>
    <t>oktobris</t>
  </si>
  <si>
    <t>novembris</t>
  </si>
  <si>
    <t>Aprēķināt atlikumu pārskata perioda beigās.</t>
  </si>
  <si>
    <t>decembris</t>
  </si>
  <si>
    <t>Resursu izlietojuma pārskats par 2.cet.</t>
  </si>
  <si>
    <t>Saņemts kopā 2.cet.</t>
  </si>
  <si>
    <t>Izlietots kopā 2.cet.</t>
  </si>
  <si>
    <t>Aprēķināt, cik saņemts un, cik izlietots 2. cet. kopā!</t>
  </si>
  <si>
    <t>Dati aprēķiniem jāņem no dažādām lapām. (apr, mai, jun)</t>
  </si>
  <si>
    <t>Aprēķināt:</t>
  </si>
  <si>
    <t>plus</t>
  </si>
  <si>
    <t>mīnus</t>
  </si>
  <si>
    <t>Atlikums pārskatu perioda beigās =</t>
  </si>
  <si>
    <t>Atlikums pārskata perioda sākumā=</t>
  </si>
  <si>
    <t xml:space="preserve">ar iepriekšējā mēneša alikumu pārskata perioda beigās </t>
  </si>
  <si>
    <t>Saņemts kopā 2.cet.  un</t>
  </si>
  <si>
    <r>
      <t xml:space="preserve">Skaitliskā informācija jāņem no </t>
    </r>
    <r>
      <rPr>
        <b/>
        <sz val="9"/>
        <rFont val="Calibri"/>
        <family val="2"/>
        <charset val="186"/>
        <scheme val="minor"/>
      </rPr>
      <t>apr, mai, jun</t>
    </r>
    <r>
      <rPr>
        <sz val="9"/>
        <rFont val="Calibri"/>
        <family val="2"/>
        <charset val="186"/>
        <scheme val="minor"/>
      </rPr>
      <t xml:space="preserve"> darba lapām</t>
    </r>
  </si>
  <si>
    <r>
      <t>Iekrāsot visus negatīvos skaitļus</t>
    </r>
    <r>
      <rPr>
        <sz val="9"/>
        <color rgb="FFFF0000"/>
        <rFont val="Calibri"/>
        <family val="2"/>
        <charset val="186"/>
        <scheme val="minor"/>
      </rPr>
      <t xml:space="preserve"> sarkanā krāsā ar formatēšanu</t>
    </r>
  </si>
  <si>
    <t>1. Izveidot un noformēt tabulu pēc dotā parauga, tai skaitā, uzrakstīt tabulas virsrakstu un iekrāsot šūnas.</t>
  </si>
  <si>
    <t>2. Cenu un daudzumu ievadīt, izmantojot datu virknes</t>
  </si>
  <si>
    <t xml:space="preserve">3. Veikt aprēķinus tabulā izmantojot šūnu absolūto un jaukto adresāciju. </t>
  </si>
  <si>
    <t>SIA MEGO</t>
  </si>
  <si>
    <t>Filiāle</t>
  </si>
  <si>
    <t>1.filiāle komunālie maksājumi</t>
  </si>
  <si>
    <t>1.filiāle telpu īre</t>
  </si>
  <si>
    <t>1.filiāle alga</t>
  </si>
  <si>
    <t>1.filiāle transporta pakalpojumi</t>
  </si>
  <si>
    <t>2.filiāle komunālie maksājumi</t>
  </si>
  <si>
    <t>2.filiāle telpu īre</t>
  </si>
  <si>
    <t>2.filiāle alga</t>
  </si>
  <si>
    <t>2.filiāle transporta pakalpojumi</t>
  </si>
  <si>
    <t>3.filiāle komunālie maksājumi</t>
  </si>
  <si>
    <t>3.filiāle telpu īre</t>
  </si>
  <si>
    <t>3.filiāle alga</t>
  </si>
  <si>
    <t>3.filiāle transporta pakalpojumi</t>
  </si>
  <si>
    <t>4.filiāle komunālie maksājumi</t>
  </si>
  <si>
    <t>4.filiāle telpu īre</t>
  </si>
  <si>
    <t>4.filiāle alga</t>
  </si>
  <si>
    <t>4.filiāle transporta pakalpojumi</t>
  </si>
  <si>
    <t>Kopā:</t>
  </si>
  <si>
    <t>PVN likme:</t>
  </si>
  <si>
    <t>Atlaide:</t>
  </si>
  <si>
    <t>Virtuves preces</t>
  </si>
  <si>
    <t>Prece</t>
  </si>
  <si>
    <t>PVN</t>
  </si>
  <si>
    <t>Cena ar atlaidi</t>
  </si>
  <si>
    <t>Daudzums</t>
  </si>
  <si>
    <t>Summa</t>
  </si>
  <si>
    <t>Īpatsvars (%)</t>
  </si>
  <si>
    <t>Citrusspiede</t>
  </si>
  <si>
    <t>Kafijas dzirnaviņas</t>
  </si>
  <si>
    <t>Elektriskais olu vārāmais</t>
  </si>
  <si>
    <t>Aparāts saldējuma izgatavošanai</t>
  </si>
  <si>
    <t>Virtuves svari 1 - 5000 g</t>
  </si>
  <si>
    <t>Elektriskais šķēlētājs</t>
  </si>
  <si>
    <t>Rezerves trauks (HR 7805, HR 2894)</t>
  </si>
  <si>
    <t>Rezerves bļoda (HR 7805)</t>
  </si>
  <si>
    <t>Rezerves trauks (HR 2830)</t>
  </si>
  <si>
    <t>Smalkā rīve (HR 2894)</t>
  </si>
  <si>
    <t>Frī kartupeļu rīve (HR 2894)</t>
  </si>
  <si>
    <t>Rezerves daļa mikserim HR 2810</t>
  </si>
  <si>
    <t>Citrusspiede virtuves kombainam</t>
  </si>
  <si>
    <t>1. Aprēķināt, cik būs EUR, izmantojot absolūto adresāciju</t>
  </si>
  <si>
    <t>EUR = LVL dalīts ar LVL&gt;EUR kursu</t>
  </si>
  <si>
    <t>LVL</t>
  </si>
  <si>
    <t>EUR</t>
  </si>
  <si>
    <t>LVL&gt;EUR kurss</t>
  </si>
  <si>
    <t>Abiem piemēriem skaitļus formatēt ar 2 decimālajām zīmēm aiz komata</t>
  </si>
  <si>
    <t>Saskaitīt ar AutoSum</t>
  </si>
  <si>
    <t>2. veikt aprēķinus tabulā, izmantojot absolūto adresāciju.</t>
  </si>
  <si>
    <t>izmantot absolūto adresāciju!!!</t>
  </si>
  <si>
    <r>
      <rPr>
        <b/>
        <sz val="10"/>
        <rFont val="Arial"/>
        <family val="2"/>
        <charset val="186"/>
      </rPr>
      <t>Darba gaita</t>
    </r>
    <r>
      <rPr>
        <sz val="10"/>
        <rFont val="Arial"/>
        <family val="2"/>
        <charset val="186"/>
      </rPr>
      <t>:</t>
    </r>
  </si>
  <si>
    <t xml:space="preserve">Cena </t>
  </si>
  <si>
    <t xml:space="preserve"> Cena ar PVN</t>
  </si>
  <si>
    <t>Atlaide</t>
  </si>
  <si>
    <t>PVN=Cena reizināta ar 21% (paņemt šūnas 21% saturu ar peli)</t>
  </si>
  <si>
    <t>Cena ar PVN=Cena+PVN</t>
  </si>
  <si>
    <t>Atlaide=cena ar PVN reiz 5%</t>
  </si>
  <si>
    <t>Cena ar atlaidi=cena ar PVN - atlaide</t>
  </si>
  <si>
    <t>Summa=cena ar atlaidi reiz daudzums</t>
  </si>
  <si>
    <t>Aprēķināt Kopā ar AutoSum</t>
  </si>
  <si>
    <t>Īpatsvars % = Katra atsevišķā summa dalīta ar Kopā.  Pēc tam īpatsvaram jāpiešķir % formāts</t>
  </si>
  <si>
    <t>Vienkaršie procenti</t>
  </si>
  <si>
    <t>Mēneši</t>
  </si>
  <si>
    <t>Saliktie procenti</t>
  </si>
  <si>
    <t>Procentu likmes (gadā)</t>
  </si>
  <si>
    <t>Gadi</t>
  </si>
  <si>
    <t>Izveidot reizrēķina tabula, sarezinot katru skaitli ar ktru, izmantojot vienu formulu. Formulu izdomāt!</t>
  </si>
  <si>
    <t>Ieņēmumi no kartupeļu tirgošanas</t>
  </si>
  <si>
    <t>Mainīgo (relatīvo), jaukto un absolūto norāžu izmantošana.</t>
  </si>
  <si>
    <t>Ieņēmumi = t * d * c</t>
  </si>
  <si>
    <r>
      <t xml:space="preserve">Transporta izdevumu koeficients   </t>
    </r>
    <r>
      <rPr>
        <b/>
        <sz val="11"/>
        <color theme="1"/>
        <rFont val="Calibri"/>
        <family val="2"/>
        <scheme val="minor"/>
      </rPr>
      <t>t=</t>
    </r>
  </si>
  <si>
    <t xml:space="preserve">               Daudz. Kg
Cena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</si>
</sst>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-* #,##0.00\ [$€-426]_-;\-* #,##0.00\ [$€-426]_-;_-* &quot;-&quot;??\ [$€-426]_-;_-@_-"/>
    <numFmt numFmtId="166" formatCode="_-* #,##0.00\ _L_s_-;\-* #,##0.00\ _L_s_-;_-* &quot;-&quot;??\ _L_s_-;_-@_-"/>
    <numFmt numFmtId="167" formatCode="0.000000"/>
    <numFmt numFmtId="168" formatCode="_-[$€-2]\ * #,##0.00_-;\-[$€-2]\ * #,##0.00_-;_-[$€-2]\ * &quot;-&quot;??_-;_-@_-"/>
    <numFmt numFmtId="169" formatCode="&quot;Ls&quot;\ #,##0.00"/>
    <numFmt numFmtId="170" formatCode="0.0%"/>
    <numFmt numFmtId="171" formatCode="#,##0_ ;[Red]\-#,##0\ "/>
    <numFmt numFmtId="177" formatCode="_-* #,##0.000_-;\-* #,##0.000_-;_-* &quot;-&quot;??_-;_-@_-"/>
  </numFmts>
  <fonts count="39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b/>
      <sz val="15"/>
      <color theme="3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0"/>
      <name val="Arial"/>
      <family val="2"/>
      <charset val="186"/>
    </font>
    <font>
      <sz val="11"/>
      <name val="Calibri"/>
      <family val="2"/>
      <charset val="186"/>
      <scheme val="minor"/>
    </font>
    <font>
      <sz val="10"/>
      <name val="Calibri"/>
      <family val="2"/>
      <charset val="186"/>
      <scheme val="minor"/>
    </font>
    <font>
      <sz val="12"/>
      <name val="Calibri"/>
      <family val="2"/>
      <charset val="186"/>
      <scheme val="minor"/>
    </font>
    <font>
      <sz val="12"/>
      <color theme="1"/>
      <name val="Calibri"/>
      <family val="2"/>
      <charset val="186"/>
      <scheme val="minor"/>
    </font>
    <font>
      <b/>
      <sz val="16"/>
      <color theme="1"/>
      <name val="Calibri"/>
      <family val="2"/>
      <charset val="186"/>
      <scheme val="minor"/>
    </font>
    <font>
      <sz val="16"/>
      <name val="Calibri"/>
      <family val="2"/>
      <charset val="186"/>
      <scheme val="minor"/>
    </font>
    <font>
      <b/>
      <sz val="12"/>
      <color theme="1"/>
      <name val="Calibri"/>
      <family val="2"/>
      <charset val="186"/>
      <scheme val="minor"/>
    </font>
    <font>
      <b/>
      <sz val="14"/>
      <color theme="1"/>
      <name val="Calibri"/>
      <family val="2"/>
      <charset val="186"/>
      <scheme val="minor"/>
    </font>
    <font>
      <sz val="12"/>
      <color theme="1"/>
      <name val="Times New Roman"/>
      <family val="1"/>
      <charset val="186"/>
    </font>
    <font>
      <sz val="11"/>
      <color theme="1"/>
      <name val="Calibri Light"/>
      <family val="2"/>
      <charset val="186"/>
      <scheme val="major"/>
    </font>
    <font>
      <b/>
      <sz val="14"/>
      <color theme="1"/>
      <name val="Calibri Light"/>
      <family val="2"/>
      <charset val="186"/>
      <scheme val="major"/>
    </font>
    <font>
      <sz val="14"/>
      <color theme="1"/>
      <name val="Calibri Light"/>
      <family val="2"/>
      <charset val="186"/>
      <scheme val="major"/>
    </font>
    <font>
      <b/>
      <u/>
      <sz val="16"/>
      <name val="Calibri"/>
      <family val="2"/>
      <charset val="186"/>
      <scheme val="minor"/>
    </font>
    <font>
      <sz val="9"/>
      <name val="Calibri"/>
      <family val="2"/>
      <charset val="186"/>
      <scheme val="minor"/>
    </font>
    <font>
      <sz val="9"/>
      <color theme="1"/>
      <name val="Calibri"/>
      <family val="2"/>
      <charset val="186"/>
      <scheme val="minor"/>
    </font>
    <font>
      <b/>
      <sz val="9"/>
      <color rgb="FF0070C0"/>
      <name val="Calibri"/>
      <family val="2"/>
      <charset val="186"/>
      <scheme val="minor"/>
    </font>
    <font>
      <sz val="9"/>
      <color rgb="FFFF0000"/>
      <name val="Calibri"/>
      <family val="2"/>
      <charset val="186"/>
      <scheme val="minor"/>
    </font>
    <font>
      <b/>
      <sz val="9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  <font>
      <sz val="12"/>
      <name val="Arial"/>
      <family val="2"/>
      <charset val="186"/>
    </font>
    <font>
      <sz val="14"/>
      <name val="Calibri"/>
      <family val="2"/>
      <charset val="186"/>
      <scheme val="minor"/>
    </font>
    <font>
      <b/>
      <sz val="14"/>
      <name val="Calibri"/>
      <family val="2"/>
      <charset val="186"/>
      <scheme val="minor"/>
    </font>
    <font>
      <sz val="10"/>
      <name val="MS Sans Serif"/>
      <family val="2"/>
      <charset val="186"/>
    </font>
    <font>
      <sz val="10"/>
      <name val="Verdana"/>
      <family val="2"/>
      <charset val="186"/>
    </font>
    <font>
      <b/>
      <sz val="10"/>
      <color rgb="FF0070C0"/>
      <name val="Verdana"/>
      <family val="2"/>
      <charset val="186"/>
    </font>
    <font>
      <i/>
      <sz val="11"/>
      <color theme="1"/>
      <name val="Calibri"/>
      <family val="2"/>
      <charset val="186"/>
      <scheme val="minor"/>
    </font>
    <font>
      <b/>
      <sz val="12"/>
      <name val="Calibri"/>
      <family val="2"/>
      <charset val="186"/>
      <scheme val="minor"/>
    </font>
    <font>
      <b/>
      <sz val="10"/>
      <name val="Arial"/>
      <family val="2"/>
      <charset val="186"/>
    </font>
    <font>
      <b/>
      <i/>
      <sz val="12"/>
      <color theme="1"/>
      <name val="Calibri"/>
      <family val="2"/>
      <charset val="186"/>
      <scheme val="minor"/>
    </font>
    <font>
      <b/>
      <sz val="10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 diagonalDown="1"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 style="thin">
        <color auto="1"/>
      </diagonal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3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2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24" fillId="7" borderId="0" applyNumberFormat="0" applyBorder="0" applyAlignment="0" applyProtection="0"/>
    <xf numFmtId="0" fontId="1" fillId="8" borderId="0" applyNumberFormat="0" applyBorder="0" applyAlignment="0" applyProtection="0"/>
    <xf numFmtId="0" fontId="25" fillId="0" borderId="0"/>
    <xf numFmtId="43" fontId="5" fillId="0" borderId="0" applyFont="0" applyFill="0" applyBorder="0" applyAlignment="0" applyProtection="0"/>
    <xf numFmtId="0" fontId="28" fillId="0" borderId="0"/>
    <xf numFmtId="0" fontId="1" fillId="4" borderId="0" applyNumberFormat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5" borderId="0" applyNumberFormat="0" applyBorder="0" applyAlignment="0" applyProtection="0"/>
  </cellStyleXfs>
  <cellXfs count="110">
    <xf numFmtId="0" fontId="0" fillId="0" borderId="0" xfId="0"/>
    <xf numFmtId="0" fontId="6" fillId="6" borderId="3" xfId="7" applyFont="1" applyFill="1" applyBorder="1" applyAlignment="1">
      <alignment horizontal="center" vertical="center" wrapText="1"/>
    </xf>
    <xf numFmtId="0" fontId="1" fillId="5" borderId="3" xfId="6" applyBorder="1" applyAlignment="1">
      <alignment horizontal="center" vertical="center" wrapText="1"/>
    </xf>
    <xf numFmtId="0" fontId="7" fillId="0" borderId="0" xfId="7" applyFont="1"/>
    <xf numFmtId="0" fontId="8" fillId="0" borderId="3" xfId="7" applyFont="1" applyBorder="1" applyAlignment="1">
      <alignment horizontal="center"/>
    </xf>
    <xf numFmtId="165" fontId="8" fillId="0" borderId="3" xfId="8" applyNumberFormat="1" applyFont="1" applyBorder="1"/>
    <xf numFmtId="0" fontId="8" fillId="0" borderId="3" xfId="7" applyFont="1" applyBorder="1"/>
    <xf numFmtId="0" fontId="8" fillId="0" borderId="0" xfId="7" applyFont="1"/>
    <xf numFmtId="0" fontId="8" fillId="6" borderId="3" xfId="7" applyFont="1" applyFill="1" applyBorder="1" applyAlignment="1">
      <alignment horizontal="right" vertical="center" wrapText="1"/>
    </xf>
    <xf numFmtId="165" fontId="8" fillId="0" borderId="3" xfId="8" applyNumberFormat="1" applyFont="1" applyBorder="1" applyAlignment="1">
      <alignment vertical="center"/>
    </xf>
    <xf numFmtId="9" fontId="8" fillId="0" borderId="3" xfId="7" applyNumberFormat="1" applyFont="1" applyBorder="1" applyAlignment="1">
      <alignment horizontal="right" vertical="center" wrapText="1"/>
    </xf>
    <xf numFmtId="0" fontId="10" fillId="0" borderId="0" xfId="0" applyFont="1"/>
    <xf numFmtId="0" fontId="4" fillId="0" borderId="0" xfId="0" applyFont="1"/>
    <xf numFmtId="0" fontId="11" fillId="0" borderId="0" xfId="7" applyFont="1"/>
    <xf numFmtId="0" fontId="13" fillId="0" borderId="0" xfId="0" applyFont="1"/>
    <xf numFmtId="0" fontId="14" fillId="0" borderId="0" xfId="0" applyFont="1" applyAlignment="1">
      <alignment vertical="center"/>
    </xf>
    <xf numFmtId="0" fontId="15" fillId="0" borderId="0" xfId="0" applyFont="1"/>
    <xf numFmtId="0" fontId="12" fillId="0" borderId="0" xfId="0" applyFont="1"/>
    <xf numFmtId="0" fontId="16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18" fillId="0" borderId="0" xfId="7" applyFont="1"/>
    <xf numFmtId="0" fontId="2" fillId="0" borderId="1" xfId="2" applyFill="1" applyProtection="1"/>
    <xf numFmtId="0" fontId="19" fillId="0" borderId="0" xfId="9" applyFont="1"/>
    <xf numFmtId="0" fontId="20" fillId="3" borderId="0" xfId="4" applyFont="1" applyAlignment="1" applyProtection="1">
      <protection locked="0"/>
    </xf>
    <xf numFmtId="0" fontId="3" fillId="2" borderId="2" xfId="3" applyProtection="1"/>
    <xf numFmtId="0" fontId="20" fillId="4" borderId="4" xfId="5" applyFont="1" applyBorder="1" applyAlignment="1" applyProtection="1">
      <alignment horizontal="center" vertical="center" wrapText="1"/>
    </xf>
    <xf numFmtId="0" fontId="20" fillId="4" borderId="4" xfId="5" applyFont="1" applyBorder="1" applyAlignment="1" applyProtection="1">
      <alignment horizontal="center" vertical="center"/>
    </xf>
    <xf numFmtId="0" fontId="19" fillId="0" borderId="4" xfId="9" applyFont="1" applyBorder="1" applyAlignment="1">
      <alignment horizontal="left" indent="1"/>
    </xf>
    <xf numFmtId="0" fontId="21" fillId="0" borderId="0" xfId="9" applyFont="1"/>
    <xf numFmtId="0" fontId="20" fillId="4" borderId="5" xfId="5" applyFont="1" applyBorder="1" applyAlignment="1" applyProtection="1">
      <alignment horizontal="center" vertical="center" wrapText="1"/>
    </xf>
    <xf numFmtId="0" fontId="20" fillId="4" borderId="6" xfId="5" applyFont="1" applyBorder="1" applyAlignment="1" applyProtection="1">
      <alignment horizontal="center" vertical="center"/>
    </xf>
    <xf numFmtId="0" fontId="20" fillId="4" borderId="7" xfId="5" applyFont="1" applyBorder="1" applyAlignment="1" applyProtection="1">
      <alignment horizontal="center" vertical="center"/>
    </xf>
    <xf numFmtId="0" fontId="19" fillId="0" borderId="8" xfId="9" applyFont="1" applyBorder="1" applyAlignment="1">
      <alignment horizontal="left" indent="1"/>
    </xf>
    <xf numFmtId="0" fontId="19" fillId="0" borderId="8" xfId="1" applyNumberFormat="1" applyFont="1" applyFill="1" applyBorder="1" applyProtection="1">
      <protection locked="0"/>
    </xf>
    <xf numFmtId="0" fontId="19" fillId="0" borderId="0" xfId="9" applyFont="1" applyAlignment="1">
      <alignment horizontal="right"/>
    </xf>
    <xf numFmtId="0" fontId="20" fillId="0" borderId="4" xfId="5" applyFont="1" applyFill="1" applyBorder="1" applyAlignment="1" applyProtection="1">
      <alignment horizontal="left" vertical="center"/>
    </xf>
    <xf numFmtId="0" fontId="19" fillId="0" borderId="0" xfId="9" applyFont="1" applyAlignment="1">
      <alignment horizontal="center" vertical="center"/>
    </xf>
    <xf numFmtId="0" fontId="20" fillId="6" borderId="4" xfId="5" applyFont="1" applyFill="1" applyBorder="1" applyAlignment="1" applyProtection="1">
      <alignment horizontal="left" vertical="center"/>
    </xf>
    <xf numFmtId="0" fontId="19" fillId="6" borderId="0" xfId="9" applyFont="1" applyFill="1"/>
    <xf numFmtId="0" fontId="20" fillId="4" borderId="0" xfId="5" applyFont="1" applyBorder="1" applyAlignment="1" applyProtection="1">
      <alignment horizontal="left" vertical="center"/>
    </xf>
    <xf numFmtId="0" fontId="8" fillId="0" borderId="0" xfId="12" applyFont="1" applyProtection="1">
      <protection locked="0"/>
    </xf>
    <xf numFmtId="0" fontId="7" fillId="0" borderId="0" xfId="12" applyFont="1" applyProtection="1">
      <protection locked="0"/>
    </xf>
    <xf numFmtId="0" fontId="26" fillId="0" borderId="3" xfId="12" applyFont="1" applyBorder="1" applyAlignment="1" applyProtection="1">
      <alignment horizontal="left"/>
      <protection locked="0"/>
    </xf>
    <xf numFmtId="0" fontId="8" fillId="0" borderId="3" xfId="12" applyFont="1" applyBorder="1" applyProtection="1">
      <protection locked="0"/>
    </xf>
    <xf numFmtId="43" fontId="8" fillId="0" borderId="3" xfId="13" applyFont="1" applyFill="1" applyBorder="1" applyProtection="1">
      <protection locked="0"/>
    </xf>
    <xf numFmtId="0" fontId="8" fillId="0" borderId="0" xfId="12" applyFont="1" applyAlignment="1" applyProtection="1">
      <alignment horizontal="right"/>
      <protection locked="0"/>
    </xf>
    <xf numFmtId="0" fontId="5" fillId="0" borderId="0" xfId="7"/>
    <xf numFmtId="0" fontId="29" fillId="0" borderId="0" xfId="14" applyFont="1"/>
    <xf numFmtId="0" fontId="32" fillId="0" borderId="0" xfId="12" applyFont="1" applyProtection="1">
      <protection locked="0"/>
    </xf>
    <xf numFmtId="0" fontId="8" fillId="9" borderId="0" xfId="12" applyFont="1" applyFill="1" applyProtection="1">
      <protection locked="0"/>
    </xf>
    <xf numFmtId="0" fontId="8" fillId="0" borderId="3" xfId="12" applyFont="1" applyBorder="1" applyAlignment="1" applyProtection="1">
      <alignment horizontal="center" vertical="center"/>
      <protection locked="0"/>
    </xf>
    <xf numFmtId="43" fontId="7" fillId="0" borderId="3" xfId="13" applyFont="1" applyFill="1" applyBorder="1"/>
    <xf numFmtId="167" fontId="1" fillId="0" borderId="3" xfId="11" applyNumberFormat="1" applyFill="1" applyBorder="1" applyProtection="1">
      <protection locked="0"/>
    </xf>
    <xf numFmtId="0" fontId="32" fillId="0" borderId="0" xfId="18" applyFont="1"/>
    <xf numFmtId="43" fontId="27" fillId="0" borderId="0" xfId="13" applyFont="1" applyFill="1" applyProtection="1">
      <protection locked="0"/>
    </xf>
    <xf numFmtId="0" fontId="29" fillId="9" borderId="0" xfId="14" applyFont="1" applyFill="1"/>
    <xf numFmtId="0" fontId="29" fillId="9" borderId="4" xfId="14" applyFont="1" applyFill="1" applyBorder="1" applyAlignment="1">
      <alignment horizontal="right"/>
    </xf>
    <xf numFmtId="9" fontId="4" fillId="8" borderId="4" xfId="11" applyNumberFormat="1" applyFont="1" applyBorder="1"/>
    <xf numFmtId="0" fontId="30" fillId="9" borderId="0" xfId="14" applyFont="1" applyFill="1"/>
    <xf numFmtId="0" fontId="31" fillId="4" borderId="4" xfId="15" applyFont="1" applyBorder="1" applyAlignment="1">
      <alignment horizontal="center" vertical="center" wrapText="1"/>
    </xf>
    <xf numFmtId="0" fontId="29" fillId="9" borderId="4" xfId="16" applyFont="1" applyFill="1" applyBorder="1"/>
    <xf numFmtId="2" fontId="29" fillId="9" borderId="4" xfId="17" applyNumberFormat="1" applyFont="1" applyFill="1" applyBorder="1" applyAlignment="1"/>
    <xf numFmtId="0" fontId="29" fillId="9" borderId="4" xfId="14" applyFont="1" applyFill="1" applyBorder="1" applyAlignment="1">
      <alignment horizontal="center" vertical="center"/>
    </xf>
    <xf numFmtId="0" fontId="29" fillId="9" borderId="4" xfId="16" quotePrefix="1" applyFont="1" applyFill="1" applyBorder="1"/>
    <xf numFmtId="0" fontId="29" fillId="9" borderId="4" xfId="16" applyFont="1" applyFill="1" applyBorder="1" applyAlignment="1">
      <alignment wrapText="1"/>
    </xf>
    <xf numFmtId="0" fontId="29" fillId="9" borderId="9" xfId="16" quotePrefix="1" applyFont="1" applyFill="1" applyBorder="1"/>
    <xf numFmtId="2" fontId="29" fillId="9" borderId="9" xfId="17" applyNumberFormat="1" applyFont="1" applyFill="1" applyBorder="1" applyAlignment="1"/>
    <xf numFmtId="0" fontId="29" fillId="9" borderId="9" xfId="14" applyFont="1" applyFill="1" applyBorder="1" applyAlignment="1">
      <alignment horizontal="center" vertical="center"/>
    </xf>
    <xf numFmtId="0" fontId="5" fillId="0" borderId="0" xfId="19" applyAlignment="1">
      <alignment horizontal="center"/>
    </xf>
    <xf numFmtId="0" fontId="24" fillId="7" borderId="3" xfId="10" applyBorder="1" applyAlignment="1">
      <alignment horizontal="center" vertical="center"/>
    </xf>
    <xf numFmtId="0" fontId="34" fillId="8" borderId="3" xfId="11" applyFont="1" applyBorder="1" applyAlignment="1">
      <alignment horizontal="center" vertical="center"/>
    </xf>
    <xf numFmtId="0" fontId="5" fillId="0" borderId="0" xfId="19"/>
    <xf numFmtId="0" fontId="5" fillId="0" borderId="3" xfId="19" applyBorder="1" applyAlignment="1">
      <alignment horizontal="center"/>
    </xf>
    <xf numFmtId="0" fontId="11" fillId="0" borderId="0" xfId="19" applyFont="1"/>
    <xf numFmtId="0" fontId="5" fillId="0" borderId="4" xfId="19" applyBorder="1"/>
    <xf numFmtId="168" fontId="7" fillId="10" borderId="4" xfId="20" applyNumberFormat="1" applyFont="1" applyFill="1" applyBorder="1" applyAlignment="1">
      <alignment vertical="center" wrapText="1"/>
    </xf>
    <xf numFmtId="10" fontId="7" fillId="11" borderId="4" xfId="21" applyNumberFormat="1" applyFont="1" applyFill="1" applyBorder="1"/>
    <xf numFmtId="0" fontId="7" fillId="11" borderId="4" xfId="19" applyFont="1" applyFill="1" applyBorder="1" applyAlignment="1">
      <alignment horizontal="center"/>
    </xf>
    <xf numFmtId="0" fontId="11" fillId="0" borderId="0" xfId="19" applyFont="1" applyAlignment="1">
      <alignment horizontal="center"/>
    </xf>
    <xf numFmtId="169" fontId="7" fillId="0" borderId="0" xfId="20" applyNumberFormat="1" applyFont="1" applyFill="1" applyBorder="1" applyAlignment="1">
      <alignment vertical="center"/>
    </xf>
    <xf numFmtId="169" fontId="7" fillId="0" borderId="11" xfId="20" applyNumberFormat="1" applyFont="1" applyFill="1" applyBorder="1" applyAlignment="1">
      <alignment vertical="center"/>
    </xf>
    <xf numFmtId="168" fontId="1" fillId="5" borderId="12" xfId="22" applyNumberFormat="1" applyBorder="1" applyAlignment="1">
      <alignment vertical="center"/>
    </xf>
    <xf numFmtId="170" fontId="35" fillId="6" borderId="4" xfId="21" applyNumberFormat="1" applyFont="1" applyFill="1" applyBorder="1" applyAlignment="1">
      <alignment horizontal="center"/>
    </xf>
    <xf numFmtId="0" fontId="35" fillId="6" borderId="4" xfId="19" applyFont="1" applyFill="1" applyBorder="1" applyAlignment="1">
      <alignment horizontal="center"/>
    </xf>
    <xf numFmtId="0" fontId="26" fillId="11" borderId="4" xfId="19" applyFont="1" applyFill="1" applyBorder="1" applyAlignment="1">
      <alignment horizontal="center" vertical="center" textRotation="90"/>
    </xf>
    <xf numFmtId="0" fontId="27" fillId="6" borderId="10" xfId="19" applyFont="1" applyFill="1" applyBorder="1" applyAlignment="1">
      <alignment horizontal="center"/>
    </xf>
    <xf numFmtId="0" fontId="27" fillId="6" borderId="4" xfId="19" applyFont="1" applyFill="1" applyBorder="1" applyAlignment="1">
      <alignment horizontal="center"/>
    </xf>
    <xf numFmtId="0" fontId="27" fillId="6" borderId="4" xfId="19" applyFont="1" applyFill="1" applyBorder="1" applyAlignment="1">
      <alignment horizontal="center" vertical="center" textRotation="90"/>
    </xf>
    <xf numFmtId="171" fontId="19" fillId="0" borderId="4" xfId="1" applyNumberFormat="1" applyFont="1" applyFill="1" applyBorder="1" applyProtection="1">
      <protection locked="0"/>
    </xf>
    <xf numFmtId="171" fontId="20" fillId="3" borderId="4" xfId="4" applyNumberFormat="1" applyFont="1" applyBorder="1" applyProtection="1"/>
    <xf numFmtId="171" fontId="20" fillId="0" borderId="4" xfId="1" applyNumberFormat="1" applyFont="1" applyFill="1" applyBorder="1" applyProtection="1">
      <protection locked="0"/>
    </xf>
    <xf numFmtId="2" fontId="29" fillId="9" borderId="4" xfId="14" applyNumberFormat="1" applyFont="1" applyFill="1" applyBorder="1"/>
    <xf numFmtId="2" fontId="1" fillId="3" borderId="3" xfId="4" applyNumberFormat="1" applyBorder="1"/>
    <xf numFmtId="10" fontId="29" fillId="9" borderId="4" xfId="14" applyNumberFormat="1" applyFont="1" applyFill="1" applyBorder="1"/>
    <xf numFmtId="165" fontId="8" fillId="0" borderId="3" xfId="7" applyNumberFormat="1" applyFont="1" applyBorder="1"/>
    <xf numFmtId="2" fontId="0" fillId="10" borderId="3" xfId="0" applyNumberFormat="1" applyFill="1" applyBorder="1"/>
    <xf numFmtId="0" fontId="36" fillId="0" borderId="0" xfId="0" applyFont="1" applyAlignment="1">
      <alignment horizontal="center"/>
    </xf>
    <xf numFmtId="0" fontId="38" fillId="13" borderId="0" xfId="0" applyFont="1" applyFill="1" applyAlignment="1">
      <alignment horizontal="center"/>
    </xf>
    <xf numFmtId="0" fontId="37" fillId="13" borderId="0" xfId="0" applyFont="1" applyFill="1" applyAlignment="1">
      <alignment horizontal="left"/>
    </xf>
    <xf numFmtId="0" fontId="0" fillId="14" borderId="16" xfId="0" applyFill="1" applyBorder="1" applyAlignment="1">
      <alignment horizontal="right"/>
    </xf>
    <xf numFmtId="0" fontId="0" fillId="14" borderId="17" xfId="0" applyFill="1" applyBorder="1" applyAlignment="1">
      <alignment horizontal="right"/>
    </xf>
    <xf numFmtId="0" fontId="0" fillId="14" borderId="14" xfId="0" applyFill="1" applyBorder="1" applyAlignment="1">
      <alignment horizontal="right"/>
    </xf>
    <xf numFmtId="0" fontId="36" fillId="15" borderId="3" xfId="0" applyFont="1" applyFill="1" applyBorder="1"/>
    <xf numFmtId="0" fontId="36" fillId="11" borderId="14" xfId="0" applyFont="1" applyFill="1" applyBorder="1"/>
    <xf numFmtId="0" fontId="36" fillId="11" borderId="3" xfId="0" applyFont="1" applyFill="1" applyBorder="1"/>
    <xf numFmtId="0" fontId="36" fillId="11" borderId="13" xfId="0" applyFont="1" applyFill="1" applyBorder="1" applyAlignment="1">
      <alignment horizontal="left" vertical="top" wrapText="1"/>
    </xf>
    <xf numFmtId="177" fontId="36" fillId="12" borderId="15" xfId="1" applyNumberFormat="1" applyFont="1" applyFill="1" applyBorder="1"/>
    <xf numFmtId="177" fontId="36" fillId="12" borderId="3" xfId="1" applyNumberFormat="1" applyFont="1" applyFill="1" applyBorder="1"/>
    <xf numFmtId="168" fontId="7" fillId="0" borderId="4" xfId="20" applyNumberFormat="1" applyFont="1" applyBorder="1"/>
  </cellXfs>
  <cellStyles count="23">
    <cellStyle name="20% - Accent1" xfId="4" builtinId="30"/>
    <cellStyle name="20% - Accent2" xfId="11" builtinId="34"/>
    <cellStyle name="40% - Accent1" xfId="5" builtinId="31"/>
    <cellStyle name="40% - Accent1 2" xfId="15" xr:uid="{00000000-0005-0000-0000-000003000000}"/>
    <cellStyle name="40% - Accent2" xfId="6" builtinId="35"/>
    <cellStyle name="40% - Izcēlums2 2" xfId="22" xr:uid="{00000000-0005-0000-0000-000005000000}"/>
    <cellStyle name="Accent2" xfId="10" builtinId="33"/>
    <cellStyle name="Comma" xfId="1" builtinId="3"/>
    <cellStyle name="Comma 2 3" xfId="13" xr:uid="{00000000-0005-0000-0000-000008000000}"/>
    <cellStyle name="Comma_06_Preces" xfId="17" xr:uid="{00000000-0005-0000-0000-000009000000}"/>
    <cellStyle name="Currency 5" xfId="8" xr:uid="{00000000-0005-0000-0000-00000A000000}"/>
    <cellStyle name="Heading 1" xfId="2" builtinId="16"/>
    <cellStyle name="Input" xfId="3" builtinId="20"/>
    <cellStyle name="Normal" xfId="0" builtinId="0"/>
    <cellStyle name="Normal 2" xfId="7" xr:uid="{00000000-0005-0000-0000-00000E000000}"/>
    <cellStyle name="Normal 3" xfId="14" xr:uid="{00000000-0005-0000-0000-00000F000000}"/>
    <cellStyle name="Normal 4" xfId="12" xr:uid="{00000000-0005-0000-0000-000010000000}"/>
    <cellStyle name="Normal_06_Preces" xfId="16" xr:uid="{00000000-0005-0000-0000-000011000000}"/>
    <cellStyle name="Normal_Resursu parskati1" xfId="9" xr:uid="{00000000-0005-0000-0000-000012000000}"/>
    <cellStyle name="Parastais 2" xfId="18" xr:uid="{00000000-0005-0000-0000-000013000000}"/>
    <cellStyle name="Parasts 3" xfId="19" xr:uid="{00000000-0005-0000-0000-000014000000}"/>
    <cellStyle name="Procenti 3" xfId="21" xr:uid="{00000000-0005-0000-0000-000015000000}"/>
    <cellStyle name="Valūta 2" xfId="20" xr:uid="{00000000-0005-0000-0000-000016000000}"/>
  </cellStyles>
  <dxfs count="0"/>
  <tableStyles count="0" defaultTableStyle="TableStyleMedium2" defaultPivotStyle="PivotStyleLight16"/>
  <colors>
    <mruColors>
      <color rgb="FFCCFFFF"/>
      <color rgb="FF66FFFF"/>
      <color rgb="FFCC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2</xdr:row>
      <xdr:rowOff>47624</xdr:rowOff>
    </xdr:from>
    <xdr:to>
      <xdr:col>10</xdr:col>
      <xdr:colOff>590550</xdr:colOff>
      <xdr:row>15</xdr:row>
      <xdr:rowOff>38099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>
          <a:spLocks noChangeArrowheads="1"/>
        </xdr:cNvSpPr>
      </xdr:nvSpPr>
      <xdr:spPr bwMode="auto">
        <a:xfrm>
          <a:off x="104775" y="428624"/>
          <a:ext cx="9477375" cy="2466975"/>
        </a:xfrm>
        <a:prstGeom prst="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</a:gradFill>
        <a:ln>
          <a:headEnd/>
          <a:tailEnd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lv-LV" sz="12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Ievediet aprēķināšanas formulas (vērtības, kuras iekrāsotas ar </a:t>
          </a:r>
          <a:r>
            <a:rPr lang="lv-LV" sz="1200" b="1" i="0" strike="noStrike">
              <a:solidFill>
                <a:srgbClr val="0000FF"/>
              </a:solidFill>
              <a:latin typeface="Verdana"/>
              <a:ea typeface="Verdana"/>
              <a:cs typeface="Verdana"/>
            </a:rPr>
            <a:t>zilo krāsu</a:t>
          </a:r>
          <a:r>
            <a:rPr lang="lv-LV" sz="12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, ņemtas no </a:t>
          </a:r>
          <a:r>
            <a:rPr lang="lv-LV" sz="1200" b="1" i="0" u="sng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papildtabulas</a:t>
          </a:r>
          <a:r>
            <a:rPr lang="lv-LV" sz="12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):</a:t>
          </a:r>
        </a:p>
        <a:p>
          <a:pPr algn="l" rtl="0">
            <a:defRPr sz="1000"/>
          </a:pPr>
          <a:endParaRPr lang="lv-LV" sz="1200" b="0" i="0" strike="noStrike">
            <a:solidFill>
              <a:srgbClr val="000000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lv-LV" sz="12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Kur nepieciešams, formulās izmantojiet absolūto adresāciju</a:t>
          </a:r>
          <a:r>
            <a:rPr lang="lv-LV" sz="12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.</a:t>
          </a:r>
        </a:p>
        <a:p>
          <a:pPr algn="l" rtl="0">
            <a:defRPr sz="1000"/>
          </a:pPr>
          <a:endParaRPr lang="lv-LV" sz="1200" b="0" i="0" strike="noStrike">
            <a:solidFill>
              <a:srgbClr val="000000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lv-LV" sz="12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• Aprēķināta summa = Stundas likme * Stundu skaits;</a:t>
          </a:r>
        </a:p>
        <a:p>
          <a:pPr algn="l" rtl="0">
            <a:defRPr sz="1000"/>
          </a:pPr>
          <a:r>
            <a:rPr lang="lv-LV" sz="12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• Neapliekamais minimums = </a:t>
          </a:r>
          <a:r>
            <a:rPr lang="lv-LV" sz="1200" b="1" i="0" strike="noStrike">
              <a:solidFill>
                <a:srgbClr val="0000FF"/>
              </a:solidFill>
              <a:latin typeface="Verdana"/>
              <a:ea typeface="Verdana"/>
              <a:cs typeface="Verdana"/>
            </a:rPr>
            <a:t>Neapliekamais minimums</a:t>
          </a:r>
          <a:r>
            <a:rPr lang="lv-LV" sz="12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 + (</a:t>
          </a:r>
          <a:r>
            <a:rPr lang="lv-LV" sz="1200" b="1" i="0" strike="noStrike">
              <a:solidFill>
                <a:srgbClr val="0000FF"/>
              </a:solidFill>
              <a:latin typeface="Verdana"/>
              <a:ea typeface="Verdana"/>
              <a:cs typeface="Verdana"/>
            </a:rPr>
            <a:t>Atvieglojumi par apgādājamiem</a:t>
          </a:r>
          <a:r>
            <a:rPr lang="lv-LV" sz="12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 * Apgādājamo skaits);</a:t>
          </a:r>
        </a:p>
        <a:p>
          <a:pPr algn="l" rtl="0">
            <a:defRPr sz="1000"/>
          </a:pPr>
          <a:r>
            <a:rPr lang="lv-LV" sz="12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• Sociālais nodoklis = Aprēķināta summa * </a:t>
          </a:r>
          <a:r>
            <a:rPr lang="lv-LV" sz="1200" b="1" i="0" strike="noStrike">
              <a:solidFill>
                <a:srgbClr val="0000FF"/>
              </a:solidFill>
              <a:latin typeface="Verdana"/>
              <a:ea typeface="Verdana"/>
              <a:cs typeface="Verdana"/>
            </a:rPr>
            <a:t>Sociālais nodoklis</a:t>
          </a:r>
          <a:r>
            <a:rPr lang="lv-LV" sz="12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;</a:t>
          </a:r>
        </a:p>
        <a:p>
          <a:pPr algn="l" rtl="0">
            <a:defRPr sz="1000"/>
          </a:pPr>
          <a:r>
            <a:rPr lang="lv-LV" sz="12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• Algas nodoklis = (Aprēķināta summa – Neapliekamais minimums – Sociālais nodoklis) * </a:t>
          </a:r>
          <a:r>
            <a:rPr lang="lv-LV" sz="1200" b="1" i="0" strike="noStrike">
              <a:solidFill>
                <a:srgbClr val="0000FF"/>
              </a:solidFill>
              <a:latin typeface="Verdana"/>
              <a:ea typeface="Verdana"/>
              <a:cs typeface="Verdana"/>
            </a:rPr>
            <a:t>Ieņēmumu nodoklis</a:t>
          </a:r>
          <a:r>
            <a:rPr lang="lv-LV" sz="12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;</a:t>
          </a:r>
        </a:p>
        <a:p>
          <a:pPr algn="l" rtl="0">
            <a:defRPr sz="1000"/>
          </a:pPr>
          <a:r>
            <a:rPr lang="lv-LV" sz="12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• Ieturēts = Sociālais nodoklis + Algas nodoklis;</a:t>
          </a:r>
        </a:p>
        <a:p>
          <a:pPr algn="l" rtl="0">
            <a:defRPr sz="1000"/>
          </a:pPr>
          <a:r>
            <a:rPr lang="lv-LV" sz="12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• Izmaksājamā summa = Aprēķināta summa – Ieturēts.</a:t>
          </a:r>
        </a:p>
        <a:p>
          <a:pPr algn="l" rtl="0">
            <a:defRPr sz="1000"/>
          </a:pPr>
          <a:endParaRPr lang="lv-LV" sz="12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lv-LV" sz="1400" b="0" i="0" strike="noStrike">
              <a:solidFill>
                <a:srgbClr val="000000"/>
              </a:solidFill>
              <a:latin typeface="Arial"/>
              <a:cs typeface="Arial"/>
            </a:rPr>
            <a:t>Aprēķinātajām vērtībām piešķirt valūtas formātu Euro, noformatēt ar 2 decimālajām zīmēm aiz komata</a:t>
          </a:r>
        </a:p>
        <a:p>
          <a:pPr algn="l" rtl="0">
            <a:defRPr sz="1000"/>
          </a:pPr>
          <a:endParaRPr lang="lv-LV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600075</xdr:colOff>
      <xdr:row>7</xdr:row>
      <xdr:rowOff>148071</xdr:rowOff>
    </xdr:from>
    <xdr:to>
      <xdr:col>23</xdr:col>
      <xdr:colOff>400051</xdr:colOff>
      <xdr:row>30</xdr:row>
      <xdr:rowOff>115287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67575" y="1542185"/>
          <a:ext cx="7073612" cy="434871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54427</xdr:colOff>
      <xdr:row>18</xdr:row>
      <xdr:rowOff>100217</xdr:rowOff>
    </xdr:from>
    <xdr:ext cx="4799961" cy="1027389"/>
    <xdr:pic>
      <xdr:nvPicPr>
        <xdr:cNvPr id="2" name="Picture 3" descr="Screen Clippin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5127" y="5081792"/>
          <a:ext cx="4799961" cy="1027389"/>
        </a:xfrm>
        <a:prstGeom prst="rect">
          <a:avLst/>
        </a:prstGeom>
        <a:ln>
          <a:solidFill>
            <a:schemeClr val="bg1">
              <a:lumMod val="65000"/>
            </a:schemeClr>
          </a:solidFill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oneCellAnchor>
  <xdr:oneCellAnchor>
    <xdr:from>
      <xdr:col>2</xdr:col>
      <xdr:colOff>305439</xdr:colOff>
      <xdr:row>42</xdr:row>
      <xdr:rowOff>10886</xdr:rowOff>
    </xdr:from>
    <xdr:ext cx="6711408" cy="861681"/>
    <xdr:pic>
      <xdr:nvPicPr>
        <xdr:cNvPr id="3" name="Picture 6" descr="Screen Clipping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0364" y="8983436"/>
          <a:ext cx="6711408" cy="861681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"/>
  <sheetViews>
    <sheetView zoomScale="148" zoomScaleNormal="148" workbookViewId="0">
      <selection activeCell="B6" sqref="B6:E13"/>
    </sheetView>
  </sheetViews>
  <sheetFormatPr defaultColWidth="9.140625" defaultRowHeight="12"/>
  <cols>
    <col min="1" max="1" width="17.28515625" style="23" customWidth="1"/>
    <col min="2" max="2" width="13.140625" style="23" bestFit="1" customWidth="1"/>
    <col min="3" max="3" width="6.7109375" style="23" bestFit="1" customWidth="1"/>
    <col min="4" max="4" width="6.28515625" style="23" bestFit="1" customWidth="1"/>
    <col min="5" max="5" width="13.140625" style="23" bestFit="1" customWidth="1"/>
    <col min="6" max="6" width="9.140625" style="23"/>
    <col min="7" max="7" width="9.85546875" style="23" hidden="1" customWidth="1"/>
    <col min="8" max="9" width="0" style="23" hidden="1" customWidth="1"/>
    <col min="10" max="10" width="10.140625" style="23" hidden="1" customWidth="1"/>
    <col min="11" max="16384" width="9.140625" style="23"/>
  </cols>
  <sheetData>
    <row r="1" spans="1:18" ht="20.25" thickBot="1">
      <c r="A1" s="22" t="s">
        <v>26</v>
      </c>
      <c r="B1" s="22"/>
      <c r="C1" s="22"/>
      <c r="D1" s="22"/>
      <c r="E1" s="22"/>
      <c r="K1" s="14" t="s">
        <v>20</v>
      </c>
    </row>
    <row r="2" spans="1:18" ht="12.75" thickTop="1"/>
    <row r="3" spans="1:18">
      <c r="A3" s="23" t="s">
        <v>27</v>
      </c>
      <c r="C3" s="24" t="s">
        <v>42</v>
      </c>
    </row>
    <row r="4" spans="1:18" ht="15">
      <c r="G4" s="23" t="s">
        <v>29</v>
      </c>
      <c r="I4" s="25" t="s">
        <v>30</v>
      </c>
      <c r="K4" s="23" t="s">
        <v>60</v>
      </c>
    </row>
    <row r="5" spans="1:18" ht="48">
      <c r="A5" s="26" t="s">
        <v>31</v>
      </c>
      <c r="B5" s="26" t="s">
        <v>32</v>
      </c>
      <c r="C5" s="27" t="s">
        <v>33</v>
      </c>
      <c r="D5" s="27" t="s">
        <v>34</v>
      </c>
      <c r="E5" s="26" t="s">
        <v>35</v>
      </c>
      <c r="G5" s="23" t="s">
        <v>36</v>
      </c>
      <c r="K5" s="36" t="s">
        <v>63</v>
      </c>
      <c r="N5" s="26" t="s">
        <v>32</v>
      </c>
      <c r="O5" s="37" t="s">
        <v>61</v>
      </c>
      <c r="P5" s="27" t="s">
        <v>33</v>
      </c>
      <c r="Q5" s="37" t="s">
        <v>62</v>
      </c>
      <c r="R5" s="27" t="s">
        <v>34</v>
      </c>
    </row>
    <row r="6" spans="1:18">
      <c r="A6" s="28" t="s">
        <v>37</v>
      </c>
      <c r="B6" s="89">
        <v>0</v>
      </c>
      <c r="C6" s="89">
        <v>256</v>
      </c>
      <c r="D6" s="89">
        <v>50</v>
      </c>
      <c r="E6" s="90">
        <f>B6+C6-D6</f>
        <v>206</v>
      </c>
      <c r="G6" s="23" t="s">
        <v>38</v>
      </c>
      <c r="J6" s="23" t="s">
        <v>29</v>
      </c>
    </row>
    <row r="7" spans="1:18">
      <c r="A7" s="28" t="s">
        <v>39</v>
      </c>
      <c r="B7" s="89">
        <v>50</v>
      </c>
      <c r="C7" s="89">
        <v>645</v>
      </c>
      <c r="D7" s="89">
        <v>50</v>
      </c>
      <c r="E7" s="90">
        <f t="shared" ref="E7:E13" si="0">B7+C7-D7</f>
        <v>645</v>
      </c>
      <c r="G7" s="23" t="s">
        <v>28</v>
      </c>
      <c r="I7" s="23" t="s">
        <v>40</v>
      </c>
      <c r="J7" s="23" t="s">
        <v>36</v>
      </c>
      <c r="K7" s="23" t="s">
        <v>68</v>
      </c>
    </row>
    <row r="8" spans="1:18">
      <c r="A8" s="28" t="s">
        <v>41</v>
      </c>
      <c r="B8" s="89">
        <v>500</v>
      </c>
      <c r="C8" s="89">
        <v>584</v>
      </c>
      <c r="D8" s="89">
        <v>200</v>
      </c>
      <c r="E8" s="90">
        <f t="shared" si="0"/>
        <v>884</v>
      </c>
      <c r="G8" s="23" t="s">
        <v>42</v>
      </c>
      <c r="J8" s="23" t="s">
        <v>38</v>
      </c>
    </row>
    <row r="9" spans="1:18">
      <c r="A9" s="28" t="s">
        <v>43</v>
      </c>
      <c r="B9" s="89">
        <v>100</v>
      </c>
      <c r="C9" s="89">
        <v>351</v>
      </c>
      <c r="D9" s="89">
        <v>100</v>
      </c>
      <c r="E9" s="90">
        <f t="shared" si="0"/>
        <v>351</v>
      </c>
      <c r="G9" s="23" t="s">
        <v>44</v>
      </c>
      <c r="J9" s="23" t="s">
        <v>28</v>
      </c>
    </row>
    <row r="10" spans="1:18">
      <c r="A10" s="28" t="s">
        <v>45</v>
      </c>
      <c r="B10" s="89">
        <v>0</v>
      </c>
      <c r="C10" s="89">
        <v>0</v>
      </c>
      <c r="D10" s="89">
        <v>150</v>
      </c>
      <c r="E10" s="90">
        <f t="shared" si="0"/>
        <v>-150</v>
      </c>
      <c r="G10" s="23" t="s">
        <v>46</v>
      </c>
      <c r="J10" s="23" t="s">
        <v>42</v>
      </c>
    </row>
    <row r="11" spans="1:18">
      <c r="A11" s="28" t="s">
        <v>47</v>
      </c>
      <c r="B11" s="89">
        <v>200</v>
      </c>
      <c r="C11" s="89">
        <v>568</v>
      </c>
      <c r="D11" s="89">
        <v>250</v>
      </c>
      <c r="E11" s="90">
        <f t="shared" si="0"/>
        <v>518</v>
      </c>
      <c r="G11" s="23" t="s">
        <v>30</v>
      </c>
      <c r="J11" s="23" t="s">
        <v>44</v>
      </c>
    </row>
    <row r="12" spans="1:18">
      <c r="A12" s="28" t="s">
        <v>48</v>
      </c>
      <c r="B12" s="89">
        <v>500</v>
      </c>
      <c r="C12" s="89">
        <v>250</v>
      </c>
      <c r="D12" s="89">
        <v>100</v>
      </c>
      <c r="E12" s="90">
        <f t="shared" si="0"/>
        <v>650</v>
      </c>
      <c r="G12" s="23" t="s">
        <v>49</v>
      </c>
      <c r="J12" s="23" t="s">
        <v>46</v>
      </c>
    </row>
    <row r="13" spans="1:18">
      <c r="A13" s="28" t="s">
        <v>50</v>
      </c>
      <c r="B13" s="89">
        <v>0</v>
      </c>
      <c r="C13" s="89">
        <v>200</v>
      </c>
      <c r="D13" s="89">
        <v>0</v>
      </c>
      <c r="E13" s="90">
        <f t="shared" si="0"/>
        <v>200</v>
      </c>
      <c r="G13" s="23" t="s">
        <v>51</v>
      </c>
      <c r="J13" s="23" t="s">
        <v>30</v>
      </c>
    </row>
    <row r="14" spans="1:18">
      <c r="G14" s="23" t="s">
        <v>52</v>
      </c>
      <c r="J14" s="23" t="s">
        <v>49</v>
      </c>
    </row>
    <row r="15" spans="1:18">
      <c r="A15" s="29" t="s">
        <v>53</v>
      </c>
      <c r="G15" s="23" t="s">
        <v>54</v>
      </c>
      <c r="J15" s="23" t="s">
        <v>51</v>
      </c>
    </row>
    <row r="16" spans="1:18">
      <c r="J16" s="23" t="s">
        <v>52</v>
      </c>
    </row>
    <row r="17" spans="10:10">
      <c r="J17" s="23" t="s">
        <v>54</v>
      </c>
    </row>
  </sheetData>
  <dataValidations count="3">
    <dataValidation type="list" allowBlank="1" showInputMessage="1" showErrorMessage="1" sqref="I4" xr:uid="{00000000-0002-0000-0000-000000000000}">
      <formula1>$G$4:$G$15</formula1>
    </dataValidation>
    <dataValidation type="decimal" operator="lessThanOrEqual" allowBlank="1" showInputMessage="1" showErrorMessage="1" sqref="D6:D13" xr:uid="{00000000-0002-0000-0000-000001000000}">
      <formula1>B6:B13+C6:C13</formula1>
    </dataValidation>
    <dataValidation type="list" allowBlank="1" showInputMessage="1" showErrorMessage="1" errorTitle="Uzmanīgi!" error="Kļūda!" sqref="C3" xr:uid="{00000000-0002-0000-0000-000002000000}">
      <formula1>$G$4:$G$15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"/>
  <sheetViews>
    <sheetView zoomScale="140" zoomScaleNormal="140" workbookViewId="0">
      <selection activeCell="B6" sqref="B6:E13"/>
    </sheetView>
  </sheetViews>
  <sheetFormatPr defaultColWidth="9.140625" defaultRowHeight="12"/>
  <cols>
    <col min="1" max="1" width="15.85546875" style="23" customWidth="1"/>
    <col min="2" max="2" width="13.140625" style="23" bestFit="1" customWidth="1"/>
    <col min="3" max="3" width="6.7109375" style="23" bestFit="1" customWidth="1"/>
    <col min="4" max="4" width="6.28515625" style="23" bestFit="1" customWidth="1"/>
    <col min="5" max="5" width="13.140625" style="23" bestFit="1" customWidth="1"/>
    <col min="6" max="6" width="9.140625" style="23"/>
    <col min="7" max="7" width="0" style="23" hidden="1" customWidth="1"/>
    <col min="8" max="16384" width="9.140625" style="23"/>
  </cols>
  <sheetData>
    <row r="1" spans="1:15" ht="20.25" thickBot="1">
      <c r="A1" s="22" t="s">
        <v>26</v>
      </c>
      <c r="B1" s="22"/>
      <c r="C1" s="22"/>
      <c r="D1" s="22"/>
      <c r="E1" s="22"/>
      <c r="H1" s="23" t="s">
        <v>60</v>
      </c>
    </row>
    <row r="2" spans="1:15" ht="12.75" thickTop="1"/>
    <row r="3" spans="1:15">
      <c r="A3" s="23" t="s">
        <v>27</v>
      </c>
      <c r="C3" s="24" t="s">
        <v>42</v>
      </c>
      <c r="H3" s="38" t="s">
        <v>64</v>
      </c>
      <c r="I3" s="39"/>
      <c r="J3" s="39"/>
      <c r="K3" s="23" t="s">
        <v>65</v>
      </c>
    </row>
    <row r="4" spans="1:15">
      <c r="G4" s="23" t="s">
        <v>29</v>
      </c>
    </row>
    <row r="5" spans="1:15" ht="48">
      <c r="A5" s="26" t="s">
        <v>31</v>
      </c>
      <c r="B5" s="26" t="s">
        <v>32</v>
      </c>
      <c r="C5" s="27" t="s">
        <v>33</v>
      </c>
      <c r="D5" s="27" t="s">
        <v>34</v>
      </c>
      <c r="E5" s="26" t="s">
        <v>35</v>
      </c>
      <c r="G5" s="23" t="s">
        <v>36</v>
      </c>
      <c r="H5" s="36" t="s">
        <v>63</v>
      </c>
      <c r="K5" s="26" t="s">
        <v>32</v>
      </c>
      <c r="L5" s="37" t="s">
        <v>61</v>
      </c>
      <c r="M5" s="27" t="s">
        <v>33</v>
      </c>
      <c r="N5" s="37" t="s">
        <v>62</v>
      </c>
      <c r="O5" s="27" t="s">
        <v>34</v>
      </c>
    </row>
    <row r="6" spans="1:15">
      <c r="A6" s="28" t="s">
        <v>37</v>
      </c>
      <c r="B6" s="91">
        <f>apr!E6</f>
        <v>206</v>
      </c>
      <c r="C6" s="91">
        <v>200</v>
      </c>
      <c r="D6" s="91">
        <v>150</v>
      </c>
      <c r="E6" s="90">
        <f>B6+C6-D6</f>
        <v>256</v>
      </c>
      <c r="G6" s="23" t="s">
        <v>38</v>
      </c>
    </row>
    <row r="7" spans="1:15">
      <c r="A7" s="28" t="s">
        <v>39</v>
      </c>
      <c r="B7" s="91">
        <f>apr!E7</f>
        <v>645</v>
      </c>
      <c r="C7" s="91">
        <v>800</v>
      </c>
      <c r="D7" s="91">
        <v>250</v>
      </c>
      <c r="E7" s="90">
        <f t="shared" ref="E7:E13" si="0">B7+C7-D7</f>
        <v>1195</v>
      </c>
      <c r="G7" s="23" t="s">
        <v>28</v>
      </c>
      <c r="H7" s="23" t="s">
        <v>68</v>
      </c>
    </row>
    <row r="8" spans="1:15">
      <c r="A8" s="28" t="s">
        <v>41</v>
      </c>
      <c r="B8" s="91">
        <f>apr!E8</f>
        <v>884</v>
      </c>
      <c r="C8" s="91">
        <v>2590</v>
      </c>
      <c r="D8" s="91">
        <v>0</v>
      </c>
      <c r="E8" s="90">
        <f t="shared" si="0"/>
        <v>3474</v>
      </c>
      <c r="G8" s="23" t="s">
        <v>42</v>
      </c>
    </row>
    <row r="9" spans="1:15">
      <c r="A9" s="28" t="s">
        <v>43</v>
      </c>
      <c r="B9" s="91">
        <f>apr!E9</f>
        <v>351</v>
      </c>
      <c r="C9" s="91">
        <v>100</v>
      </c>
      <c r="D9" s="91">
        <v>450</v>
      </c>
      <c r="E9" s="90">
        <f t="shared" si="0"/>
        <v>1</v>
      </c>
      <c r="G9" s="23" t="s">
        <v>44</v>
      </c>
    </row>
    <row r="10" spans="1:15">
      <c r="A10" s="28" t="s">
        <v>45</v>
      </c>
      <c r="B10" s="91">
        <f>apr!E10</f>
        <v>-150</v>
      </c>
      <c r="C10" s="91">
        <v>100</v>
      </c>
      <c r="D10" s="91">
        <v>500</v>
      </c>
      <c r="E10" s="90">
        <f t="shared" si="0"/>
        <v>-550</v>
      </c>
      <c r="G10" s="23" t="s">
        <v>46</v>
      </c>
    </row>
    <row r="11" spans="1:15">
      <c r="A11" s="28" t="s">
        <v>47</v>
      </c>
      <c r="B11" s="91">
        <f>apr!E11</f>
        <v>518</v>
      </c>
      <c r="C11" s="91">
        <v>0</v>
      </c>
      <c r="D11" s="91">
        <v>900</v>
      </c>
      <c r="E11" s="90">
        <f t="shared" si="0"/>
        <v>-382</v>
      </c>
      <c r="G11" s="23" t="s">
        <v>30</v>
      </c>
    </row>
    <row r="12" spans="1:15">
      <c r="A12" s="28" t="s">
        <v>48</v>
      </c>
      <c r="B12" s="91">
        <f>apr!E12</f>
        <v>650</v>
      </c>
      <c r="C12" s="91">
        <v>1560</v>
      </c>
      <c r="D12" s="91">
        <v>230</v>
      </c>
      <c r="E12" s="90">
        <f t="shared" si="0"/>
        <v>1980</v>
      </c>
      <c r="G12" s="23" t="s">
        <v>49</v>
      </c>
    </row>
    <row r="13" spans="1:15">
      <c r="A13" s="28" t="s">
        <v>50</v>
      </c>
      <c r="B13" s="91">
        <f>apr!E13</f>
        <v>200</v>
      </c>
      <c r="C13" s="91">
        <v>100</v>
      </c>
      <c r="D13" s="91">
        <v>0</v>
      </c>
      <c r="E13" s="90">
        <f t="shared" si="0"/>
        <v>300</v>
      </c>
      <c r="G13" s="23" t="s">
        <v>51</v>
      </c>
    </row>
    <row r="14" spans="1:15">
      <c r="G14" s="23" t="s">
        <v>52</v>
      </c>
    </row>
    <row r="15" spans="1:15">
      <c r="A15" s="29" t="s">
        <v>53</v>
      </c>
      <c r="G15" s="23" t="s">
        <v>54</v>
      </c>
    </row>
  </sheetData>
  <dataValidations count="3">
    <dataValidation type="decimal" allowBlank="1" showInputMessage="1" showErrorMessage="1" errorTitle="Kļūda!" error="Nevar izlietot vairāk nekā ir." sqref="D6" xr:uid="{00000000-0002-0000-0100-000000000000}">
      <formula1>0</formula1>
      <formula2>B6+C6</formula2>
    </dataValidation>
    <dataValidation type="list" allowBlank="1" showInputMessage="1" showErrorMessage="1" errorTitle="Uzmanīgi!" error="Kļūda!" sqref="C3" xr:uid="{00000000-0002-0000-0100-000001000000}">
      <formula1>$G$4:$G$15</formula1>
    </dataValidation>
    <dataValidation allowBlank="1" showInputMessage="1" showErrorMessage="1" errorTitle="Kļūda!" error="Nevar izlietot vairāk nekā ir." sqref="D7:D13" xr:uid="{00000000-0002-0000-0100-000002000000}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5"/>
  <sheetViews>
    <sheetView zoomScale="150" zoomScaleNormal="150" workbookViewId="0">
      <selection activeCell="I15" sqref="I15"/>
    </sheetView>
  </sheetViews>
  <sheetFormatPr defaultColWidth="9.140625" defaultRowHeight="12"/>
  <cols>
    <col min="1" max="1" width="16.28515625" style="23" customWidth="1"/>
    <col min="2" max="2" width="13.140625" style="23" bestFit="1" customWidth="1"/>
    <col min="3" max="3" width="6.7109375" style="23" bestFit="1" customWidth="1"/>
    <col min="4" max="4" width="6.28515625" style="23" bestFit="1" customWidth="1"/>
    <col min="5" max="5" width="13.140625" style="23" bestFit="1" customWidth="1"/>
    <col min="6" max="6" width="9.140625" style="23"/>
    <col min="7" max="7" width="0" style="23" hidden="1" customWidth="1"/>
    <col min="8" max="16384" width="9.140625" style="23"/>
  </cols>
  <sheetData>
    <row r="1" spans="1:15" ht="20.25" thickBot="1">
      <c r="A1" s="22" t="s">
        <v>26</v>
      </c>
      <c r="B1" s="22"/>
      <c r="C1" s="22"/>
      <c r="D1" s="22"/>
      <c r="E1" s="22"/>
      <c r="H1" s="23" t="s">
        <v>60</v>
      </c>
    </row>
    <row r="2" spans="1:15" ht="12.75" thickTop="1"/>
    <row r="3" spans="1:15">
      <c r="A3" s="23" t="s">
        <v>27</v>
      </c>
      <c r="C3" s="24" t="s">
        <v>28</v>
      </c>
      <c r="H3" s="38" t="s">
        <v>64</v>
      </c>
      <c r="I3" s="39"/>
      <c r="J3" s="39"/>
      <c r="K3" s="23" t="s">
        <v>65</v>
      </c>
    </row>
    <row r="4" spans="1:15">
      <c r="G4" s="23" t="s">
        <v>29</v>
      </c>
    </row>
    <row r="5" spans="1:15" ht="48">
      <c r="A5" s="26" t="s">
        <v>31</v>
      </c>
      <c r="B5" s="26" t="s">
        <v>32</v>
      </c>
      <c r="C5" s="27" t="s">
        <v>33</v>
      </c>
      <c r="D5" s="27" t="s">
        <v>34</v>
      </c>
      <c r="E5" s="26" t="s">
        <v>35</v>
      </c>
      <c r="G5" s="23" t="s">
        <v>36</v>
      </c>
      <c r="H5" s="36" t="s">
        <v>63</v>
      </c>
      <c r="K5" s="26" t="s">
        <v>32</v>
      </c>
      <c r="L5" s="37" t="s">
        <v>61</v>
      </c>
      <c r="M5" s="27" t="s">
        <v>33</v>
      </c>
      <c r="N5" s="37" t="s">
        <v>62</v>
      </c>
      <c r="O5" s="27" t="s">
        <v>34</v>
      </c>
    </row>
    <row r="6" spans="1:15">
      <c r="A6" s="28" t="s">
        <v>37</v>
      </c>
      <c r="B6" s="89">
        <f>mai!E6</f>
        <v>256</v>
      </c>
      <c r="C6" s="89">
        <v>200</v>
      </c>
      <c r="D6" s="89">
        <v>100</v>
      </c>
      <c r="E6" s="90">
        <f>B6+C6-D6</f>
        <v>356</v>
      </c>
      <c r="G6" s="23" t="s">
        <v>38</v>
      </c>
    </row>
    <row r="7" spans="1:15">
      <c r="A7" s="28" t="s">
        <v>39</v>
      </c>
      <c r="B7" s="89">
        <f>mai!E7</f>
        <v>1195</v>
      </c>
      <c r="C7" s="89">
        <v>1000</v>
      </c>
      <c r="D7" s="89">
        <v>1500</v>
      </c>
      <c r="E7" s="90">
        <f t="shared" ref="E7:E13" si="0">B7+C7-D7</f>
        <v>695</v>
      </c>
      <c r="G7" s="23" t="s">
        <v>28</v>
      </c>
      <c r="H7" s="23" t="s">
        <v>68</v>
      </c>
    </row>
    <row r="8" spans="1:15">
      <c r="A8" s="28" t="s">
        <v>41</v>
      </c>
      <c r="B8" s="89">
        <f>mai!E8</f>
        <v>3474</v>
      </c>
      <c r="C8" s="89">
        <v>500</v>
      </c>
      <c r="D8" s="89">
        <v>70</v>
      </c>
      <c r="E8" s="90">
        <f t="shared" si="0"/>
        <v>3904</v>
      </c>
      <c r="G8" s="23" t="s">
        <v>42</v>
      </c>
    </row>
    <row r="9" spans="1:15">
      <c r="A9" s="28" t="s">
        <v>43</v>
      </c>
      <c r="B9" s="89">
        <f>mai!E9</f>
        <v>1</v>
      </c>
      <c r="C9" s="89">
        <v>200</v>
      </c>
      <c r="D9" s="89">
        <v>0</v>
      </c>
      <c r="E9" s="90">
        <f t="shared" si="0"/>
        <v>201</v>
      </c>
      <c r="G9" s="23" t="s">
        <v>44</v>
      </c>
    </row>
    <row r="10" spans="1:15">
      <c r="A10" s="28" t="s">
        <v>45</v>
      </c>
      <c r="B10" s="89">
        <f>mai!E10</f>
        <v>-550</v>
      </c>
      <c r="C10" s="89">
        <v>3000</v>
      </c>
      <c r="D10" s="89">
        <v>2000</v>
      </c>
      <c r="E10" s="90">
        <f t="shared" si="0"/>
        <v>450</v>
      </c>
      <c r="G10" s="23" t="s">
        <v>46</v>
      </c>
    </row>
    <row r="11" spans="1:15">
      <c r="A11" s="28" t="s">
        <v>47</v>
      </c>
      <c r="B11" s="89">
        <f>mai!E11</f>
        <v>-382</v>
      </c>
      <c r="C11" s="89">
        <v>1599</v>
      </c>
      <c r="D11" s="89">
        <v>40</v>
      </c>
      <c r="E11" s="90">
        <f t="shared" si="0"/>
        <v>1177</v>
      </c>
      <c r="G11" s="23" t="s">
        <v>30</v>
      </c>
    </row>
    <row r="12" spans="1:15">
      <c r="A12" s="28" t="s">
        <v>48</v>
      </c>
      <c r="B12" s="89">
        <f>mai!E12</f>
        <v>1980</v>
      </c>
      <c r="C12" s="89">
        <v>50</v>
      </c>
      <c r="D12" s="89">
        <v>50</v>
      </c>
      <c r="E12" s="90">
        <f t="shared" si="0"/>
        <v>1980</v>
      </c>
      <c r="G12" s="23" t="s">
        <v>49</v>
      </c>
    </row>
    <row r="13" spans="1:15">
      <c r="A13" s="28" t="s">
        <v>50</v>
      </c>
      <c r="B13" s="89">
        <f>mai!E13</f>
        <v>300</v>
      </c>
      <c r="C13" s="89">
        <v>260</v>
      </c>
      <c r="D13" s="89">
        <v>560</v>
      </c>
      <c r="E13" s="90">
        <f t="shared" si="0"/>
        <v>0</v>
      </c>
      <c r="G13" s="23" t="s">
        <v>51</v>
      </c>
    </row>
    <row r="14" spans="1:15">
      <c r="G14" s="23" t="s">
        <v>52</v>
      </c>
    </row>
    <row r="15" spans="1:15">
      <c r="A15" s="29" t="s">
        <v>53</v>
      </c>
      <c r="G15" s="23" t="s">
        <v>54</v>
      </c>
    </row>
  </sheetData>
  <dataValidations count="3">
    <dataValidation type="decimal" allowBlank="1" showInputMessage="1" showErrorMessage="1" errorTitle="Kļūda!" error="Nevar izlietot vairāk nekā ir." sqref="D6" xr:uid="{00000000-0002-0000-0200-000000000000}">
      <formula1>0</formula1>
      <formula2>B6+C6</formula2>
    </dataValidation>
    <dataValidation type="list" allowBlank="1" showInputMessage="1" showErrorMessage="1" errorTitle="Uzmanīgi!" error="Kļūda!" sqref="C3" xr:uid="{00000000-0002-0000-0200-000001000000}">
      <formula1>$G$4:$G$15</formula1>
    </dataValidation>
    <dataValidation allowBlank="1" showInputMessage="1" showErrorMessage="1" errorTitle="Kļūda!" error="Nevar izlietot vairāk nekā ir." sqref="D7:D13" xr:uid="{00000000-0002-0000-0200-000002000000}"/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zoomScale="150" zoomScaleNormal="150" workbookViewId="0">
      <selection activeCell="B23" sqref="B23"/>
    </sheetView>
  </sheetViews>
  <sheetFormatPr defaultColWidth="9.140625" defaultRowHeight="12"/>
  <cols>
    <col min="1" max="1" width="30.85546875" style="23" customWidth="1"/>
    <col min="2" max="2" width="17.28515625" style="23" customWidth="1"/>
    <col min="3" max="4" width="19.28515625" style="23" customWidth="1"/>
    <col min="5" max="5" width="17.85546875" style="23" customWidth="1"/>
    <col min="6" max="6" width="18.5703125" style="23" customWidth="1"/>
    <col min="7" max="8" width="11.5703125" style="23" customWidth="1"/>
    <col min="9" max="16384" width="9.140625" style="23"/>
  </cols>
  <sheetData>
    <row r="1" spans="1:7" ht="20.25" thickBot="1">
      <c r="A1" s="22" t="s">
        <v>55</v>
      </c>
      <c r="B1" s="22"/>
      <c r="C1" s="22"/>
      <c r="D1" s="22"/>
    </row>
    <row r="2" spans="1:7" ht="12.75" thickTop="1"/>
    <row r="3" spans="1:7" ht="12.75" thickBot="1"/>
    <row r="4" spans="1:7" ht="12.75" thickBot="1">
      <c r="A4" s="30" t="s">
        <v>31</v>
      </c>
      <c r="B4" s="31" t="s">
        <v>56</v>
      </c>
      <c r="C4" s="32" t="s">
        <v>57</v>
      </c>
      <c r="E4" s="40" t="s">
        <v>66</v>
      </c>
      <c r="F4" s="40" t="s">
        <v>57</v>
      </c>
      <c r="G4" s="23" t="s">
        <v>67</v>
      </c>
    </row>
    <row r="5" spans="1:7">
      <c r="A5" s="33" t="s">
        <v>37</v>
      </c>
      <c r="B5" s="34">
        <f>apr!C6+mai!C6+jun!C6</f>
        <v>656</v>
      </c>
      <c r="C5" s="34">
        <f>apr!D6+mai!D6+jun!D6</f>
        <v>300</v>
      </c>
    </row>
    <row r="6" spans="1:7">
      <c r="A6" s="28" t="s">
        <v>39</v>
      </c>
      <c r="B6" s="34">
        <f>apr!C7+mai!C7+jun!C7</f>
        <v>2445</v>
      </c>
      <c r="C6" s="34">
        <f>apr!D7+mai!D7+jun!D7</f>
        <v>1800</v>
      </c>
    </row>
    <row r="7" spans="1:7">
      <c r="A7" s="28" t="s">
        <v>41</v>
      </c>
      <c r="B7" s="34">
        <f>apr!C8+mai!C8+jun!C8</f>
        <v>3674</v>
      </c>
      <c r="C7" s="34">
        <f>apr!D8+mai!D8+jun!D8</f>
        <v>270</v>
      </c>
    </row>
    <row r="8" spans="1:7">
      <c r="A8" s="28" t="s">
        <v>43</v>
      </c>
      <c r="B8" s="34">
        <f>apr!C9+mai!C9+jun!C9</f>
        <v>651</v>
      </c>
      <c r="C8" s="34">
        <f>apr!D9+mai!D9+jun!D9</f>
        <v>550</v>
      </c>
    </row>
    <row r="9" spans="1:7">
      <c r="A9" s="28" t="s">
        <v>45</v>
      </c>
      <c r="B9" s="34">
        <f>apr!C10+mai!C10+jun!C10</f>
        <v>3100</v>
      </c>
      <c r="C9" s="34">
        <f>apr!D10+mai!D10+jun!D10</f>
        <v>2650</v>
      </c>
    </row>
    <row r="10" spans="1:7">
      <c r="A10" s="28" t="s">
        <v>47</v>
      </c>
      <c r="B10" s="34">
        <f>apr!C11+mai!C11+jun!C11</f>
        <v>2167</v>
      </c>
      <c r="C10" s="34">
        <f>apr!D11+mai!D11+jun!D11</f>
        <v>1190</v>
      </c>
    </row>
    <row r="11" spans="1:7">
      <c r="A11" s="28" t="s">
        <v>48</v>
      </c>
      <c r="B11" s="34">
        <f>apr!C12+mai!C12+jun!C12</f>
        <v>1860</v>
      </c>
      <c r="C11" s="34">
        <f>apr!D12+mai!D12+jun!D12</f>
        <v>380</v>
      </c>
    </row>
    <row r="12" spans="1:7">
      <c r="A12" s="28" t="s">
        <v>50</v>
      </c>
      <c r="B12" s="34">
        <f>apr!C13+mai!C13+jun!C13</f>
        <v>560</v>
      </c>
      <c r="C12" s="34">
        <f>apr!D13+mai!D13+jun!D13</f>
        <v>560</v>
      </c>
    </row>
    <row r="14" spans="1:7" ht="15">
      <c r="D14" s="35"/>
      <c r="E14" s="12"/>
    </row>
    <row r="15" spans="1:7">
      <c r="D15" s="35"/>
    </row>
    <row r="20" spans="1:1">
      <c r="A20" s="29" t="s">
        <v>58</v>
      </c>
    </row>
    <row r="21" spans="1:1">
      <c r="A21" s="23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96"/>
  <sheetViews>
    <sheetView topLeftCell="A31" workbookViewId="0">
      <selection activeCell="J43" sqref="J43"/>
    </sheetView>
  </sheetViews>
  <sheetFormatPr defaultColWidth="11.42578125" defaultRowHeight="15.75"/>
  <cols>
    <col min="1" max="1" width="33" style="41" customWidth="1"/>
    <col min="2" max="2" width="14.28515625" style="41" customWidth="1"/>
    <col min="3" max="3" width="19.140625" style="41" customWidth="1"/>
    <col min="4" max="4" width="13.7109375" style="41" customWidth="1"/>
    <col min="5" max="5" width="15.7109375" style="41" customWidth="1"/>
    <col min="6" max="8" width="13.7109375" style="41" customWidth="1"/>
    <col min="9" max="9" width="13.7109375" style="50" customWidth="1"/>
    <col min="10" max="11" width="11.42578125" style="50"/>
    <col min="12" max="16384" width="11.42578125" style="41"/>
  </cols>
  <sheetData>
    <row r="1" spans="1:33">
      <c r="A1" s="49" t="s">
        <v>113</v>
      </c>
      <c r="E1" s="41" t="s">
        <v>114</v>
      </c>
      <c r="I1" s="41"/>
      <c r="J1" s="41"/>
      <c r="K1" s="41"/>
    </row>
    <row r="2" spans="1:33">
      <c r="I2" s="41"/>
      <c r="J2" s="41"/>
      <c r="K2" s="41"/>
    </row>
    <row r="3" spans="1:33" s="50" customFormat="1">
      <c r="A3" s="41" t="s">
        <v>72</v>
      </c>
      <c r="B3" s="41"/>
      <c r="C3" s="41"/>
      <c r="D3" s="41"/>
      <c r="E3" s="41"/>
      <c r="F3" s="41"/>
      <c r="G3" s="42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</row>
    <row r="4" spans="1:33" ht="18.75">
      <c r="A4" s="43" t="s">
        <v>73</v>
      </c>
      <c r="B4" s="51" t="s">
        <v>115</v>
      </c>
      <c r="C4" s="51" t="s">
        <v>116</v>
      </c>
      <c r="E4" s="44" t="s">
        <v>117</v>
      </c>
      <c r="I4" s="41"/>
      <c r="J4" s="41"/>
      <c r="K4" s="41"/>
    </row>
    <row r="5" spans="1:33">
      <c r="A5" s="44" t="s">
        <v>74</v>
      </c>
      <c r="B5" s="52">
        <v>253.63</v>
      </c>
      <c r="C5" s="45">
        <f>B5*$E$5</f>
        <v>178.25217852</v>
      </c>
      <c r="E5" s="53">
        <v>0.70280399999999998</v>
      </c>
      <c r="G5" s="42"/>
      <c r="I5" s="41"/>
      <c r="J5" s="41"/>
      <c r="K5" s="41"/>
    </row>
    <row r="6" spans="1:33">
      <c r="A6" s="44" t="s">
        <v>75</v>
      </c>
      <c r="B6" s="52">
        <v>589.12</v>
      </c>
      <c r="C6" s="45">
        <f t="shared" ref="C6:C20" si="0">B6*$E$5</f>
        <v>414.03589247999997</v>
      </c>
      <c r="I6" s="41"/>
      <c r="J6" s="41"/>
      <c r="K6" s="41"/>
    </row>
    <row r="7" spans="1:33">
      <c r="A7" s="44" t="s">
        <v>76</v>
      </c>
      <c r="B7" s="52">
        <v>2250.65</v>
      </c>
      <c r="C7" s="45">
        <f t="shared" si="0"/>
        <v>1581.7658226000001</v>
      </c>
      <c r="I7" s="41"/>
      <c r="J7" s="41"/>
      <c r="K7" s="41"/>
    </row>
    <row r="8" spans="1:33">
      <c r="A8" s="44" t="s">
        <v>77</v>
      </c>
      <c r="B8" s="52">
        <v>340.25</v>
      </c>
      <c r="C8" s="45">
        <f t="shared" si="0"/>
        <v>239.12906100000001</v>
      </c>
      <c r="I8" s="41"/>
      <c r="J8" s="41"/>
      <c r="K8" s="41"/>
    </row>
    <row r="9" spans="1:33">
      <c r="A9" s="44" t="s">
        <v>78</v>
      </c>
      <c r="B9" s="52">
        <v>17.57</v>
      </c>
      <c r="C9" s="45">
        <f t="shared" si="0"/>
        <v>12.348266280000001</v>
      </c>
      <c r="I9" s="41"/>
      <c r="J9" s="41"/>
      <c r="K9" s="41"/>
    </row>
    <row r="10" spans="1:33">
      <c r="A10" s="44" t="s">
        <v>79</v>
      </c>
      <c r="B10" s="52">
        <v>546.15</v>
      </c>
      <c r="C10" s="45">
        <f t="shared" si="0"/>
        <v>383.83640459999998</v>
      </c>
      <c r="E10" s="54" t="s">
        <v>118</v>
      </c>
      <c r="I10" s="41"/>
      <c r="J10" s="41"/>
      <c r="K10" s="41"/>
    </row>
    <row r="11" spans="1:33">
      <c r="A11" s="44" t="s">
        <v>80</v>
      </c>
      <c r="B11" s="52">
        <v>2698.32</v>
      </c>
      <c r="C11" s="45">
        <f t="shared" si="0"/>
        <v>1896.39008928</v>
      </c>
      <c r="I11" s="41"/>
      <c r="J11" s="41"/>
      <c r="K11" s="41"/>
    </row>
    <row r="12" spans="1:33">
      <c r="A12" s="44" t="s">
        <v>81</v>
      </c>
      <c r="B12" s="52">
        <v>250.41</v>
      </c>
      <c r="C12" s="45">
        <f t="shared" si="0"/>
        <v>175.98914963999999</v>
      </c>
      <c r="I12" s="41"/>
      <c r="J12" s="41"/>
      <c r="K12" s="41"/>
    </row>
    <row r="13" spans="1:33">
      <c r="A13" s="44" t="s">
        <v>82</v>
      </c>
      <c r="B13" s="52">
        <v>123.23</v>
      </c>
      <c r="C13" s="45">
        <f t="shared" si="0"/>
        <v>86.606536919999996</v>
      </c>
      <c r="I13" s="41"/>
      <c r="J13" s="41"/>
      <c r="K13" s="41"/>
    </row>
    <row r="14" spans="1:33">
      <c r="A14" s="44" t="s">
        <v>83</v>
      </c>
      <c r="B14" s="52">
        <v>156.78</v>
      </c>
      <c r="C14" s="45">
        <f t="shared" si="0"/>
        <v>110.18561112</v>
      </c>
      <c r="I14" s="41"/>
      <c r="J14" s="41"/>
      <c r="K14" s="41"/>
    </row>
    <row r="15" spans="1:33">
      <c r="A15" s="44" t="s">
        <v>84</v>
      </c>
      <c r="B15" s="52">
        <v>2986.98</v>
      </c>
      <c r="C15" s="45">
        <f t="shared" si="0"/>
        <v>2099.26149192</v>
      </c>
      <c r="D15" s="42"/>
      <c r="I15" s="41"/>
      <c r="J15" s="41"/>
      <c r="K15" s="41"/>
    </row>
    <row r="16" spans="1:33">
      <c r="A16" s="44" t="s">
        <v>85</v>
      </c>
      <c r="B16" s="52">
        <v>2038.9</v>
      </c>
      <c r="C16" s="45">
        <f t="shared" si="0"/>
        <v>1432.9470756000001</v>
      </c>
      <c r="I16" s="41"/>
      <c r="J16" s="41"/>
      <c r="K16" s="41"/>
    </row>
    <row r="17" spans="1:33">
      <c r="A17" s="44" t="s">
        <v>86</v>
      </c>
      <c r="B17" s="52">
        <v>162.32</v>
      </c>
      <c r="C17" s="45">
        <f t="shared" si="0"/>
        <v>114.07914527999999</v>
      </c>
      <c r="I17" s="41"/>
      <c r="J17" s="41"/>
      <c r="K17" s="41"/>
    </row>
    <row r="18" spans="1:33">
      <c r="A18" s="44" t="s">
        <v>87</v>
      </c>
      <c r="B18" s="52">
        <v>256.23</v>
      </c>
      <c r="C18" s="45">
        <f t="shared" si="0"/>
        <v>180.07946892000001</v>
      </c>
      <c r="I18" s="41"/>
      <c r="J18" s="41"/>
      <c r="K18" s="41"/>
    </row>
    <row r="19" spans="1:33">
      <c r="A19" s="44" t="s">
        <v>88</v>
      </c>
      <c r="B19" s="52">
        <v>1980.68</v>
      </c>
      <c r="C19" s="45">
        <f t="shared" si="0"/>
        <v>1392.0298267200001</v>
      </c>
      <c r="I19" s="41"/>
      <c r="J19" s="41"/>
      <c r="K19" s="41"/>
    </row>
    <row r="20" spans="1:33">
      <c r="A20" s="44" t="s">
        <v>89</v>
      </c>
      <c r="B20" s="52">
        <v>1951.7</v>
      </c>
      <c r="C20" s="45">
        <f t="shared" si="0"/>
        <v>1371.6625667999999</v>
      </c>
      <c r="I20" s="41"/>
      <c r="J20" s="41"/>
      <c r="K20" s="41"/>
    </row>
    <row r="21" spans="1:33" ht="18.75">
      <c r="A21" s="46" t="s">
        <v>90</v>
      </c>
      <c r="B21" s="55">
        <f>SUM(B5:B20)</f>
        <v>16602.919999999998</v>
      </c>
      <c r="C21" s="55">
        <f>SUM(C5:C20)</f>
        <v>11668.598587679999</v>
      </c>
      <c r="D21" s="41" t="s">
        <v>119</v>
      </c>
      <c r="I21" s="41"/>
      <c r="J21" s="41"/>
      <c r="K21" s="41"/>
    </row>
    <row r="22" spans="1:33" ht="18.75">
      <c r="A22" s="46"/>
      <c r="B22" s="55"/>
      <c r="C22" s="55"/>
      <c r="I22" s="41"/>
      <c r="J22" s="41"/>
      <c r="K22" s="41"/>
    </row>
    <row r="23" spans="1:33" ht="18.75">
      <c r="A23" s="46"/>
      <c r="B23" s="55"/>
      <c r="C23" s="55"/>
      <c r="I23" s="41"/>
      <c r="J23" s="41"/>
      <c r="K23" s="41"/>
    </row>
    <row r="24" spans="1:33" ht="18.75" customHeight="1">
      <c r="A24" s="49" t="s">
        <v>120</v>
      </c>
      <c r="G24" s="47"/>
      <c r="I24" s="41"/>
      <c r="J24" s="41"/>
      <c r="K24" s="41"/>
    </row>
    <row r="25" spans="1:33" s="56" customFormat="1" ht="12.75">
      <c r="A25" s="48"/>
      <c r="B25" s="48"/>
      <c r="C25" s="48"/>
      <c r="D25" s="48"/>
      <c r="E25" s="48"/>
      <c r="F25" s="48"/>
      <c r="G25" s="47"/>
      <c r="H25" s="48"/>
      <c r="I25" s="48"/>
      <c r="J25" s="48"/>
      <c r="K25" s="47"/>
      <c r="L25" s="47"/>
      <c r="M25" s="47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</row>
    <row r="26" spans="1:33" s="56" customFormat="1" ht="15">
      <c r="B26" s="57" t="s">
        <v>91</v>
      </c>
      <c r="C26" s="58">
        <v>0.21</v>
      </c>
      <c r="D26" s="57" t="s">
        <v>92</v>
      </c>
      <c r="E26" s="58">
        <v>0.05</v>
      </c>
      <c r="F26" s="56" t="s">
        <v>121</v>
      </c>
      <c r="J26" s="48"/>
      <c r="K26" s="47"/>
      <c r="L26" s="47"/>
      <c r="M26" s="47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</row>
    <row r="27" spans="1:33" s="56" customFormat="1" ht="12.75">
      <c r="A27" s="59" t="s">
        <v>93</v>
      </c>
      <c r="J27" s="48"/>
      <c r="K27" s="47" t="s">
        <v>122</v>
      </c>
      <c r="L27" s="47"/>
      <c r="M27" s="47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</row>
    <row r="28" spans="1:33" s="56" customFormat="1" ht="32.25" customHeight="1">
      <c r="A28" s="60" t="s">
        <v>94</v>
      </c>
      <c r="B28" s="60" t="s">
        <v>123</v>
      </c>
      <c r="C28" s="60" t="s">
        <v>95</v>
      </c>
      <c r="D28" s="60" t="s">
        <v>124</v>
      </c>
      <c r="E28" s="60" t="s">
        <v>125</v>
      </c>
      <c r="F28" s="60" t="s">
        <v>96</v>
      </c>
      <c r="G28" s="60" t="s">
        <v>97</v>
      </c>
      <c r="H28" s="60" t="s">
        <v>98</v>
      </c>
      <c r="I28" s="60" t="s">
        <v>99</v>
      </c>
      <c r="J28" s="48"/>
      <c r="K28" s="47" t="s">
        <v>126</v>
      </c>
      <c r="L28" s="47"/>
      <c r="M28" s="47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</row>
    <row r="29" spans="1:33" s="56" customFormat="1" ht="12.75">
      <c r="A29" s="61" t="s">
        <v>100</v>
      </c>
      <c r="B29" s="62">
        <v>13</v>
      </c>
      <c r="C29" s="92">
        <f>B29*$C$26</f>
        <v>2.73</v>
      </c>
      <c r="D29" s="92">
        <f>B29+C29</f>
        <v>15.73</v>
      </c>
      <c r="E29" s="92">
        <f>D29*$E$26</f>
        <v>0.78650000000000009</v>
      </c>
      <c r="F29" s="92">
        <f>D29-E29</f>
        <v>14.9435</v>
      </c>
      <c r="G29" s="63">
        <v>25</v>
      </c>
      <c r="H29" s="92">
        <f>F29*G29</f>
        <v>373.58749999999998</v>
      </c>
      <c r="I29" s="94">
        <f>H29/$H$42</f>
        <v>0.18649222470878521</v>
      </c>
      <c r="J29" s="47"/>
      <c r="K29" s="47"/>
      <c r="L29" s="47"/>
      <c r="M29" s="47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</row>
    <row r="30" spans="1:33" s="56" customFormat="1" ht="12.75">
      <c r="A30" s="61" t="s">
        <v>101</v>
      </c>
      <c r="B30" s="62">
        <v>12</v>
      </c>
      <c r="C30" s="92">
        <f t="shared" ref="C30:C41" si="1">B30*$C$26</f>
        <v>2.52</v>
      </c>
      <c r="D30" s="92">
        <f t="shared" ref="D30:D41" si="2">B30+C30</f>
        <v>14.52</v>
      </c>
      <c r="E30" s="92">
        <f t="shared" ref="E30:E41" si="3">D30*$E$26</f>
        <v>0.72599999999999998</v>
      </c>
      <c r="F30" s="92">
        <f t="shared" ref="F30:F41" si="4">D30-E30</f>
        <v>13.794</v>
      </c>
      <c r="G30" s="63">
        <v>12</v>
      </c>
      <c r="H30" s="92">
        <f t="shared" ref="H30:H41" si="5">F30*G30</f>
        <v>165.52800000000002</v>
      </c>
      <c r="I30" s="94">
        <f t="shared" ref="I30:I41" si="6">H30/$H$42</f>
        <v>8.2630401101738693E-2</v>
      </c>
      <c r="J30" s="47"/>
      <c r="K30" s="47" t="s">
        <v>127</v>
      </c>
      <c r="L30" s="47"/>
      <c r="M30" s="47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</row>
    <row r="31" spans="1:33" s="56" customFormat="1" ht="12.75">
      <c r="A31" s="61" t="s">
        <v>102</v>
      </c>
      <c r="B31" s="62">
        <v>13.5</v>
      </c>
      <c r="C31" s="92">
        <f t="shared" si="1"/>
        <v>2.835</v>
      </c>
      <c r="D31" s="92">
        <f t="shared" si="2"/>
        <v>16.335000000000001</v>
      </c>
      <c r="E31" s="92">
        <f t="shared" si="3"/>
        <v>0.81675000000000009</v>
      </c>
      <c r="F31" s="92">
        <f t="shared" si="4"/>
        <v>15.51825</v>
      </c>
      <c r="G31" s="63">
        <v>12</v>
      </c>
      <c r="H31" s="92">
        <f t="shared" si="5"/>
        <v>186.21899999999999</v>
      </c>
      <c r="I31" s="94">
        <f t="shared" si="6"/>
        <v>9.2959201239456016E-2</v>
      </c>
      <c r="J31" s="47"/>
      <c r="K31" s="47"/>
      <c r="L31" s="47"/>
      <c r="M31" s="47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</row>
    <row r="32" spans="1:33" s="56" customFormat="1" ht="12.75">
      <c r="A32" s="61" t="s">
        <v>103</v>
      </c>
      <c r="B32" s="62">
        <v>28</v>
      </c>
      <c r="C32" s="92">
        <f t="shared" si="1"/>
        <v>5.88</v>
      </c>
      <c r="D32" s="92">
        <f t="shared" si="2"/>
        <v>33.880000000000003</v>
      </c>
      <c r="E32" s="92">
        <f t="shared" si="3"/>
        <v>1.6940000000000002</v>
      </c>
      <c r="F32" s="92">
        <f t="shared" si="4"/>
        <v>32.186</v>
      </c>
      <c r="G32" s="63">
        <v>20</v>
      </c>
      <c r="H32" s="92">
        <f t="shared" si="5"/>
        <v>643.72</v>
      </c>
      <c r="I32" s="94">
        <f t="shared" si="6"/>
        <v>0.32134044872898382</v>
      </c>
      <c r="J32" s="47"/>
      <c r="K32" s="48" t="s">
        <v>128</v>
      </c>
      <c r="L32" s="47"/>
      <c r="M32" s="47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</row>
    <row r="33" spans="1:33" s="56" customFormat="1" ht="12.75">
      <c r="A33" s="64" t="s">
        <v>104</v>
      </c>
      <c r="B33" s="62">
        <v>20.5</v>
      </c>
      <c r="C33" s="92">
        <f t="shared" si="1"/>
        <v>4.3049999999999997</v>
      </c>
      <c r="D33" s="92">
        <f t="shared" si="2"/>
        <v>24.805</v>
      </c>
      <c r="E33" s="92">
        <f t="shared" si="3"/>
        <v>1.2402500000000001</v>
      </c>
      <c r="F33" s="92">
        <f t="shared" si="4"/>
        <v>23.56475</v>
      </c>
      <c r="G33" s="63">
        <v>2</v>
      </c>
      <c r="H33" s="92">
        <f t="shared" si="5"/>
        <v>47.1295</v>
      </c>
      <c r="I33" s="94">
        <f t="shared" si="6"/>
        <v>2.35267114248006E-2</v>
      </c>
      <c r="J33" s="47"/>
      <c r="K33" s="47"/>
      <c r="L33" s="47"/>
      <c r="M33" s="47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</row>
    <row r="34" spans="1:33" s="56" customFormat="1" ht="12.75">
      <c r="A34" s="61" t="s">
        <v>105</v>
      </c>
      <c r="B34" s="62">
        <v>27</v>
      </c>
      <c r="C34" s="92">
        <f t="shared" si="1"/>
        <v>5.67</v>
      </c>
      <c r="D34" s="92">
        <f t="shared" si="2"/>
        <v>32.67</v>
      </c>
      <c r="E34" s="92">
        <f t="shared" si="3"/>
        <v>1.6335000000000002</v>
      </c>
      <c r="F34" s="92">
        <f t="shared" si="4"/>
        <v>31.0365</v>
      </c>
      <c r="G34" s="63">
        <v>5</v>
      </c>
      <c r="H34" s="92">
        <f t="shared" si="5"/>
        <v>155.1825</v>
      </c>
      <c r="I34" s="94">
        <f t="shared" si="6"/>
        <v>7.7466001032880025E-2</v>
      </c>
      <c r="J34" s="47"/>
      <c r="K34" s="47" t="s">
        <v>129</v>
      </c>
      <c r="L34" s="47"/>
      <c r="M34" s="47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</row>
    <row r="35" spans="1:33" s="56" customFormat="1" ht="25.5">
      <c r="A35" s="65" t="s">
        <v>106</v>
      </c>
      <c r="B35" s="62">
        <v>8.5</v>
      </c>
      <c r="C35" s="92">
        <f t="shared" si="1"/>
        <v>1.7849999999999999</v>
      </c>
      <c r="D35" s="92">
        <f t="shared" si="2"/>
        <v>10.285</v>
      </c>
      <c r="E35" s="92">
        <f t="shared" si="3"/>
        <v>0.51424999999999998</v>
      </c>
      <c r="F35" s="92">
        <f t="shared" si="4"/>
        <v>9.7707499999999996</v>
      </c>
      <c r="G35" s="63">
        <v>20</v>
      </c>
      <c r="H35" s="92">
        <f t="shared" si="5"/>
        <v>195.41499999999999</v>
      </c>
      <c r="I35" s="94">
        <f t="shared" si="6"/>
        <v>9.7549779078441506E-2</v>
      </c>
      <c r="J35" s="47"/>
      <c r="K35" s="47" t="s">
        <v>130</v>
      </c>
      <c r="L35" s="47"/>
      <c r="M35" s="47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</row>
    <row r="36" spans="1:33" s="56" customFormat="1" ht="12.75">
      <c r="A36" s="64" t="s">
        <v>107</v>
      </c>
      <c r="B36" s="62">
        <v>11.5</v>
      </c>
      <c r="C36" s="92">
        <f t="shared" si="1"/>
        <v>2.415</v>
      </c>
      <c r="D36" s="92">
        <f t="shared" si="2"/>
        <v>13.914999999999999</v>
      </c>
      <c r="E36" s="92">
        <f t="shared" si="3"/>
        <v>0.69574999999999998</v>
      </c>
      <c r="F36" s="92">
        <f t="shared" si="4"/>
        <v>13.219249999999999</v>
      </c>
      <c r="G36" s="63">
        <v>5</v>
      </c>
      <c r="H36" s="92">
        <f t="shared" si="5"/>
        <v>66.096249999999998</v>
      </c>
      <c r="I36" s="94">
        <f t="shared" si="6"/>
        <v>3.2994778217708153E-2</v>
      </c>
      <c r="J36" s="47"/>
      <c r="K36" s="47"/>
      <c r="L36" s="47"/>
      <c r="M36" s="47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</row>
    <row r="37" spans="1:33" s="56" customFormat="1" ht="12.75">
      <c r="A37" s="64" t="s">
        <v>108</v>
      </c>
      <c r="B37" s="62">
        <v>7.75</v>
      </c>
      <c r="C37" s="92">
        <f t="shared" si="1"/>
        <v>1.6274999999999999</v>
      </c>
      <c r="D37" s="92">
        <f t="shared" si="2"/>
        <v>9.3774999999999995</v>
      </c>
      <c r="E37" s="92">
        <f t="shared" si="3"/>
        <v>0.46887499999999999</v>
      </c>
      <c r="F37" s="92">
        <f t="shared" si="4"/>
        <v>8.9086249999999989</v>
      </c>
      <c r="G37" s="63">
        <v>5</v>
      </c>
      <c r="H37" s="92">
        <f t="shared" si="5"/>
        <v>44.543124999999996</v>
      </c>
      <c r="I37" s="94">
        <f t="shared" si="6"/>
        <v>2.2235611407585929E-2</v>
      </c>
      <c r="J37" s="47"/>
      <c r="K37" s="47" t="s">
        <v>131</v>
      </c>
      <c r="L37" s="47"/>
      <c r="M37" s="47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</row>
    <row r="38" spans="1:33" s="56" customFormat="1" ht="12.75">
      <c r="A38" s="64" t="s">
        <v>109</v>
      </c>
      <c r="B38" s="62">
        <v>2.69</v>
      </c>
      <c r="C38" s="92">
        <f t="shared" si="1"/>
        <v>0.56489999999999996</v>
      </c>
      <c r="D38" s="92">
        <f t="shared" si="2"/>
        <v>3.2549000000000001</v>
      </c>
      <c r="E38" s="92">
        <f t="shared" si="3"/>
        <v>0.16274500000000003</v>
      </c>
      <c r="F38" s="92">
        <f t="shared" si="4"/>
        <v>3.092155</v>
      </c>
      <c r="G38" s="63">
        <v>5</v>
      </c>
      <c r="H38" s="92">
        <f t="shared" si="5"/>
        <v>15.460775</v>
      </c>
      <c r="I38" s="94">
        <f t="shared" si="6"/>
        <v>7.7179089917943427E-3</v>
      </c>
      <c r="J38" s="47"/>
      <c r="L38" s="47"/>
      <c r="M38" s="47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</row>
    <row r="39" spans="1:33" s="56" customFormat="1" ht="12.75">
      <c r="A39" s="64" t="s">
        <v>110</v>
      </c>
      <c r="B39" s="62">
        <v>3.4</v>
      </c>
      <c r="C39" s="92">
        <f t="shared" si="1"/>
        <v>0.71399999999999997</v>
      </c>
      <c r="D39" s="92">
        <f t="shared" si="2"/>
        <v>4.1139999999999999</v>
      </c>
      <c r="E39" s="92">
        <f t="shared" si="3"/>
        <v>0.20569999999999999</v>
      </c>
      <c r="F39" s="92">
        <f t="shared" si="4"/>
        <v>3.9082999999999997</v>
      </c>
      <c r="G39" s="63">
        <v>15</v>
      </c>
      <c r="H39" s="92">
        <f t="shared" si="5"/>
        <v>58.624499999999998</v>
      </c>
      <c r="I39" s="94">
        <f t="shared" si="6"/>
        <v>2.9264933723532449E-2</v>
      </c>
      <c r="J39" s="47"/>
      <c r="K39" s="47" t="s">
        <v>132</v>
      </c>
      <c r="L39" s="47"/>
      <c r="M39" s="47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</row>
    <row r="40" spans="1:33" s="56" customFormat="1" ht="12.75">
      <c r="A40" s="64" t="s">
        <v>111</v>
      </c>
      <c r="B40" s="62">
        <v>1.25</v>
      </c>
      <c r="C40" s="92">
        <f t="shared" si="1"/>
        <v>0.26250000000000001</v>
      </c>
      <c r="D40" s="92">
        <f t="shared" si="2"/>
        <v>1.5125</v>
      </c>
      <c r="E40" s="92">
        <f t="shared" si="3"/>
        <v>7.5624999999999998E-2</v>
      </c>
      <c r="F40" s="92">
        <f t="shared" si="4"/>
        <v>1.4368749999999999</v>
      </c>
      <c r="G40" s="63">
        <v>20</v>
      </c>
      <c r="H40" s="92">
        <f t="shared" si="5"/>
        <v>28.737499999999997</v>
      </c>
      <c r="I40" s="94">
        <f t="shared" si="6"/>
        <v>1.4345555746829632E-2</v>
      </c>
      <c r="J40" s="47"/>
      <c r="K40" s="47"/>
      <c r="L40" s="47"/>
      <c r="M40" s="47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</row>
    <row r="41" spans="1:33" s="56" customFormat="1" ht="13.5" thickBot="1">
      <c r="A41" s="66" t="s">
        <v>112</v>
      </c>
      <c r="B41" s="67">
        <v>4</v>
      </c>
      <c r="C41" s="92">
        <f t="shared" si="1"/>
        <v>0.84</v>
      </c>
      <c r="D41" s="92">
        <f t="shared" si="2"/>
        <v>4.84</v>
      </c>
      <c r="E41" s="92">
        <f t="shared" si="3"/>
        <v>0.24199999999999999</v>
      </c>
      <c r="F41" s="92">
        <f t="shared" si="4"/>
        <v>4.5979999999999999</v>
      </c>
      <c r="G41" s="68">
        <v>5</v>
      </c>
      <c r="H41" s="92">
        <f t="shared" si="5"/>
        <v>22.99</v>
      </c>
      <c r="I41" s="94">
        <f t="shared" si="6"/>
        <v>1.1476444597463706E-2</v>
      </c>
      <c r="J41" s="47"/>
      <c r="K41" s="47"/>
      <c r="L41" s="47"/>
      <c r="M41" s="47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</row>
    <row r="42" spans="1:33" s="56" customFormat="1" ht="15">
      <c r="G42" s="56" t="s">
        <v>90</v>
      </c>
      <c r="H42" s="93">
        <f>SUM(H29:H41)</f>
        <v>2003.2336499999999</v>
      </c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</row>
    <row r="43" spans="1:33" s="50" customFormat="1"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</row>
    <row r="44" spans="1:33">
      <c r="I44" s="41"/>
      <c r="J44" s="41"/>
      <c r="K44" s="41"/>
    </row>
    <row r="45" spans="1:33">
      <c r="I45" s="41"/>
      <c r="J45" s="41"/>
      <c r="K45" s="41"/>
    </row>
    <row r="46" spans="1:33">
      <c r="I46" s="41"/>
      <c r="J46" s="41"/>
      <c r="K46" s="41"/>
    </row>
    <row r="47" spans="1:33">
      <c r="I47" s="41"/>
      <c r="J47" s="41"/>
      <c r="K47" s="41"/>
    </row>
    <row r="48" spans="1:33">
      <c r="I48" s="41"/>
      <c r="J48" s="41"/>
      <c r="K48" s="41"/>
    </row>
    <row r="49" s="41" customFormat="1"/>
    <row r="50" s="41" customFormat="1"/>
    <row r="51" s="41" customFormat="1"/>
    <row r="52" s="41" customFormat="1"/>
    <row r="53" s="41" customFormat="1"/>
    <row r="54" s="41" customFormat="1"/>
    <row r="55" s="41" customFormat="1"/>
    <row r="56" s="41" customFormat="1"/>
    <row r="57" s="41" customFormat="1"/>
    <row r="58" s="41" customFormat="1"/>
    <row r="59" s="41" customFormat="1"/>
    <row r="60" s="41" customFormat="1"/>
    <row r="61" s="41" customFormat="1"/>
    <row r="62" s="41" customFormat="1"/>
    <row r="63" s="41" customFormat="1"/>
    <row r="64" s="41" customFormat="1"/>
    <row r="65" s="41" customFormat="1"/>
    <row r="66" s="41" customFormat="1"/>
    <row r="67" s="41" customFormat="1"/>
    <row r="68" s="41" customFormat="1"/>
    <row r="69" s="41" customFormat="1"/>
    <row r="70" s="41" customFormat="1"/>
    <row r="71" s="41" customFormat="1"/>
    <row r="72" s="41" customFormat="1"/>
    <row r="73" s="41" customFormat="1"/>
    <row r="74" s="41" customFormat="1"/>
    <row r="75" s="41" customFormat="1"/>
    <row r="76" s="41" customFormat="1"/>
    <row r="77" s="41" customFormat="1"/>
    <row r="78" s="41" customFormat="1"/>
    <row r="79" s="41" customFormat="1"/>
    <row r="80" s="41" customFormat="1"/>
    <row r="81" s="41" customFormat="1"/>
    <row r="82" s="41" customFormat="1"/>
    <row r="83" s="41" customFormat="1"/>
    <row r="84" s="41" customFormat="1"/>
    <row r="85" s="41" customFormat="1"/>
    <row r="86" s="41" customFormat="1"/>
    <row r="87" s="41" customFormat="1"/>
    <row r="88" s="41" customFormat="1"/>
    <row r="89" s="41" customFormat="1"/>
    <row r="90" s="41" customFormat="1"/>
    <row r="91" s="41" customFormat="1"/>
    <row r="92" s="41" customFormat="1"/>
    <row r="93" s="41" customFormat="1"/>
    <row r="94" s="41" customFormat="1"/>
    <row r="95" s="41" customFormat="1"/>
    <row r="96" s="41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1"/>
  <sheetViews>
    <sheetView topLeftCell="A10" workbookViewId="0">
      <selection activeCell="J18" sqref="J18:J24"/>
    </sheetView>
  </sheetViews>
  <sheetFormatPr defaultRowHeight="15"/>
  <cols>
    <col min="1" max="1" width="15.7109375" customWidth="1"/>
    <col min="2" max="4" width="12.5703125" customWidth="1"/>
    <col min="5" max="5" width="15.42578125" bestFit="1" customWidth="1"/>
    <col min="6" max="6" width="14.140625" bestFit="1" customWidth="1"/>
    <col min="7" max="7" width="14.42578125" customWidth="1"/>
    <col min="8" max="8" width="14" customWidth="1"/>
    <col min="9" max="9" width="11" customWidth="1"/>
    <col min="10" max="10" width="12.42578125" customWidth="1"/>
  </cols>
  <sheetData>
    <row r="1" spans="1:10" s="12" customFormat="1" ht="26.25" customHeight="1">
      <c r="A1" s="11" t="s">
        <v>24</v>
      </c>
      <c r="J1" s="20"/>
    </row>
    <row r="17" spans="1:11" ht="30">
      <c r="A17" s="1" t="s">
        <v>0</v>
      </c>
      <c r="B17" s="1" t="s">
        <v>1</v>
      </c>
      <c r="C17" s="1" t="s">
        <v>2</v>
      </c>
      <c r="D17" s="1" t="s">
        <v>3</v>
      </c>
      <c r="E17" s="2" t="s">
        <v>4</v>
      </c>
      <c r="F17" s="2" t="s">
        <v>5</v>
      </c>
      <c r="G17" s="2" t="s">
        <v>6</v>
      </c>
      <c r="H17" s="2" t="s">
        <v>7</v>
      </c>
      <c r="I17" s="2" t="s">
        <v>8</v>
      </c>
      <c r="J17" s="2" t="s">
        <v>9</v>
      </c>
      <c r="K17" s="3"/>
    </row>
    <row r="18" spans="1:11" ht="15.75">
      <c r="A18" s="4" t="s">
        <v>10</v>
      </c>
      <c r="B18" s="4">
        <v>0</v>
      </c>
      <c r="C18" s="5">
        <v>6.5</v>
      </c>
      <c r="D18" s="6">
        <v>84</v>
      </c>
      <c r="E18" s="95">
        <f>C18*D18</f>
        <v>546</v>
      </c>
      <c r="F18" s="95">
        <f>$B$27+($B$30*B18)</f>
        <v>60</v>
      </c>
      <c r="G18" s="95">
        <f>E18*$B$28</f>
        <v>49.14</v>
      </c>
      <c r="H18" s="95">
        <f>(E18-F18-G18)*$B$29</f>
        <v>91.740600000000001</v>
      </c>
      <c r="I18" s="95">
        <f>G18+H18</f>
        <v>140.88060000000002</v>
      </c>
      <c r="J18" s="95">
        <f>E18-I18</f>
        <v>405.11939999999998</v>
      </c>
      <c r="K18" s="7"/>
    </row>
    <row r="19" spans="1:11" ht="15.75">
      <c r="A19" s="4" t="s">
        <v>11</v>
      </c>
      <c r="B19" s="4">
        <v>1</v>
      </c>
      <c r="C19" s="5">
        <v>6</v>
      </c>
      <c r="D19" s="6">
        <v>81</v>
      </c>
      <c r="E19" s="95">
        <f t="shared" ref="E19:E24" si="0">C19*D19</f>
        <v>486</v>
      </c>
      <c r="F19" s="95">
        <f t="shared" ref="F19:F24" si="1">$B$27+($B$30*B19)</f>
        <v>130</v>
      </c>
      <c r="G19" s="95">
        <f t="shared" ref="G19:G24" si="2">E19*$B$28</f>
        <v>43.739999999999995</v>
      </c>
      <c r="H19" s="95">
        <f t="shared" ref="H19:H24" si="3">(E19-F19-G19)*$B$29</f>
        <v>65.57459999999999</v>
      </c>
      <c r="I19" s="95">
        <f t="shared" ref="I19:I24" si="4">G19+H19</f>
        <v>109.31459999999998</v>
      </c>
      <c r="J19" s="95">
        <f t="shared" ref="J19:J24" si="5">E19-I19</f>
        <v>376.68540000000002</v>
      </c>
      <c r="K19" s="7"/>
    </row>
    <row r="20" spans="1:11" ht="15.75">
      <c r="A20" s="4" t="s">
        <v>12</v>
      </c>
      <c r="B20" s="4">
        <v>2</v>
      </c>
      <c r="C20" s="5">
        <v>10</v>
      </c>
      <c r="D20" s="6">
        <v>120</v>
      </c>
      <c r="E20" s="95">
        <f t="shared" si="0"/>
        <v>1200</v>
      </c>
      <c r="F20" s="95">
        <f t="shared" si="1"/>
        <v>200</v>
      </c>
      <c r="G20" s="95">
        <f t="shared" si="2"/>
        <v>108</v>
      </c>
      <c r="H20" s="95">
        <f t="shared" si="3"/>
        <v>187.32</v>
      </c>
      <c r="I20" s="95">
        <f t="shared" si="4"/>
        <v>295.32</v>
      </c>
      <c r="J20" s="95">
        <f t="shared" si="5"/>
        <v>904.68000000000006</v>
      </c>
      <c r="K20" s="7"/>
    </row>
    <row r="21" spans="1:11" ht="15.75">
      <c r="A21" s="4" t="s">
        <v>13</v>
      </c>
      <c r="B21" s="4">
        <v>0</v>
      </c>
      <c r="C21" s="5">
        <v>6</v>
      </c>
      <c r="D21" s="6">
        <v>125</v>
      </c>
      <c r="E21" s="95">
        <f t="shared" si="0"/>
        <v>750</v>
      </c>
      <c r="F21" s="95">
        <f t="shared" si="1"/>
        <v>60</v>
      </c>
      <c r="G21" s="95">
        <f t="shared" si="2"/>
        <v>67.5</v>
      </c>
      <c r="H21" s="95">
        <f t="shared" si="3"/>
        <v>130.72499999999999</v>
      </c>
      <c r="I21" s="95">
        <f t="shared" si="4"/>
        <v>198.22499999999999</v>
      </c>
      <c r="J21" s="95">
        <f t="shared" si="5"/>
        <v>551.77499999999998</v>
      </c>
      <c r="K21" s="7"/>
    </row>
    <row r="22" spans="1:11" ht="15.75">
      <c r="A22" s="4" t="s">
        <v>14</v>
      </c>
      <c r="B22" s="4">
        <v>2</v>
      </c>
      <c r="C22" s="5">
        <v>6.5</v>
      </c>
      <c r="D22" s="6">
        <v>85</v>
      </c>
      <c r="E22" s="95">
        <f t="shared" si="0"/>
        <v>552.5</v>
      </c>
      <c r="F22" s="95">
        <f t="shared" si="1"/>
        <v>200</v>
      </c>
      <c r="G22" s="95">
        <f t="shared" si="2"/>
        <v>49.725000000000001</v>
      </c>
      <c r="H22" s="95">
        <f t="shared" si="3"/>
        <v>63.58274999999999</v>
      </c>
      <c r="I22" s="95">
        <f t="shared" si="4"/>
        <v>113.30775</v>
      </c>
      <c r="J22" s="95">
        <f t="shared" si="5"/>
        <v>439.19225</v>
      </c>
      <c r="K22" s="7"/>
    </row>
    <row r="23" spans="1:11" ht="15.75">
      <c r="A23" s="4" t="s">
        <v>15</v>
      </c>
      <c r="B23" s="4">
        <v>1</v>
      </c>
      <c r="C23" s="5">
        <v>9</v>
      </c>
      <c r="D23" s="6">
        <v>78</v>
      </c>
      <c r="E23" s="95">
        <f t="shared" si="0"/>
        <v>702</v>
      </c>
      <c r="F23" s="95">
        <f t="shared" si="1"/>
        <v>130</v>
      </c>
      <c r="G23" s="95">
        <f t="shared" si="2"/>
        <v>63.18</v>
      </c>
      <c r="H23" s="95">
        <f t="shared" si="3"/>
        <v>106.8522</v>
      </c>
      <c r="I23" s="95">
        <f t="shared" si="4"/>
        <v>170.03219999999999</v>
      </c>
      <c r="J23" s="95">
        <f t="shared" si="5"/>
        <v>531.96780000000001</v>
      </c>
      <c r="K23" s="7"/>
    </row>
    <row r="24" spans="1:11" ht="15.75">
      <c r="A24" s="4" t="s">
        <v>16</v>
      </c>
      <c r="B24" s="4">
        <v>3</v>
      </c>
      <c r="C24" s="5">
        <v>12</v>
      </c>
      <c r="D24" s="6">
        <v>79</v>
      </c>
      <c r="E24" s="95">
        <f t="shared" si="0"/>
        <v>948</v>
      </c>
      <c r="F24" s="95">
        <f t="shared" si="1"/>
        <v>270</v>
      </c>
      <c r="G24" s="95">
        <f t="shared" si="2"/>
        <v>85.32</v>
      </c>
      <c r="H24" s="95">
        <f t="shared" si="3"/>
        <v>124.46280000000002</v>
      </c>
      <c r="I24" s="95">
        <f t="shared" si="4"/>
        <v>209.78280000000001</v>
      </c>
      <c r="J24" s="95">
        <f t="shared" si="5"/>
        <v>738.21720000000005</v>
      </c>
      <c r="K24" s="7"/>
    </row>
    <row r="25" spans="1:1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ht="31.5">
      <c r="A27" s="8" t="s">
        <v>5</v>
      </c>
      <c r="B27" s="9">
        <v>60</v>
      </c>
      <c r="C27" s="21" t="s">
        <v>17</v>
      </c>
      <c r="D27" s="3"/>
      <c r="E27" s="3"/>
      <c r="F27" s="3"/>
      <c r="G27" s="3"/>
      <c r="H27" s="3"/>
      <c r="I27" s="3"/>
      <c r="J27" s="3"/>
      <c r="K27" s="3"/>
    </row>
    <row r="28" spans="1:11" ht="31.5">
      <c r="A28" s="8" t="s">
        <v>6</v>
      </c>
      <c r="B28" s="10">
        <v>0.09</v>
      </c>
      <c r="C28" s="3"/>
      <c r="D28" s="3"/>
      <c r="E28" s="3"/>
      <c r="F28" s="3"/>
      <c r="G28" s="3"/>
      <c r="H28" s="3"/>
      <c r="I28" s="3"/>
      <c r="J28" s="3"/>
      <c r="K28" s="3"/>
    </row>
    <row r="29" spans="1:11" ht="31.5">
      <c r="A29" s="8" t="s">
        <v>18</v>
      </c>
      <c r="B29" s="10">
        <v>0.21</v>
      </c>
      <c r="C29" s="3"/>
      <c r="D29" s="3"/>
      <c r="E29" s="3"/>
      <c r="F29" s="13"/>
      <c r="G29" s="3"/>
      <c r="H29" s="3"/>
      <c r="I29" s="3"/>
      <c r="J29" s="3"/>
      <c r="K29" s="3"/>
    </row>
    <row r="30" spans="1:11" ht="47.25">
      <c r="A30" s="8" t="s">
        <v>19</v>
      </c>
      <c r="B30" s="9">
        <v>70</v>
      </c>
      <c r="C30" s="3"/>
      <c r="D30" s="3"/>
      <c r="E30" s="3"/>
      <c r="F30" s="3"/>
      <c r="G30" s="3"/>
      <c r="H30" s="3"/>
      <c r="I30" s="3"/>
      <c r="J30" s="3"/>
      <c r="K30" s="3"/>
    </row>
    <row r="31" spans="1:1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</sheetData>
  <pageMargins left="0.7" right="0.7" top="0.75" bottom="0.75" header="0.3" footer="0.3"/>
  <pageSetup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3"/>
  <sheetViews>
    <sheetView zoomScale="110" zoomScaleNormal="110" workbookViewId="0">
      <selection activeCell="D22" sqref="D22"/>
    </sheetView>
  </sheetViews>
  <sheetFormatPr defaultRowHeight="15"/>
  <cols>
    <col min="1" max="1" width="17.42578125" customWidth="1"/>
  </cols>
  <sheetData>
    <row r="1" spans="1:21" ht="21">
      <c r="A1" s="98" t="s">
        <v>139</v>
      </c>
      <c r="B1" s="98"/>
      <c r="C1" s="98"/>
      <c r="D1" s="98"/>
      <c r="E1" s="98"/>
      <c r="F1" s="98"/>
      <c r="G1" s="98"/>
      <c r="H1" s="98"/>
      <c r="I1" s="98"/>
      <c r="J1" s="98"/>
      <c r="N1" s="18" t="s">
        <v>25</v>
      </c>
      <c r="O1" s="16"/>
      <c r="P1" s="16"/>
      <c r="Q1" s="16"/>
      <c r="R1" s="16"/>
      <c r="S1" s="16"/>
      <c r="T1" s="16"/>
      <c r="U1" s="16"/>
    </row>
    <row r="2" spans="1:21" ht="15.75">
      <c r="A2" s="97" t="s">
        <v>140</v>
      </c>
      <c r="B2" s="97"/>
      <c r="C2" s="97"/>
      <c r="D2" s="97"/>
      <c r="E2" s="97"/>
      <c r="F2" s="97"/>
      <c r="G2" s="97"/>
      <c r="H2" s="97"/>
      <c r="I2" s="97"/>
      <c r="J2" s="97"/>
      <c r="M2" s="19" t="s">
        <v>69</v>
      </c>
      <c r="O2" s="16"/>
      <c r="P2" s="16"/>
      <c r="Q2" s="16"/>
      <c r="R2" s="16"/>
      <c r="S2" s="16"/>
      <c r="T2" s="16"/>
      <c r="U2" s="16"/>
    </row>
    <row r="3" spans="1:21" ht="18.75">
      <c r="A3" s="99" t="s">
        <v>141</v>
      </c>
      <c r="B3" s="99"/>
      <c r="C3" s="100" t="s">
        <v>142</v>
      </c>
      <c r="D3" s="101"/>
      <c r="E3" s="101"/>
      <c r="F3" s="101"/>
      <c r="G3" s="102"/>
      <c r="H3" s="103">
        <v>0.98</v>
      </c>
      <c r="M3" s="20" t="s">
        <v>70</v>
      </c>
      <c r="O3" s="16"/>
      <c r="P3" s="16"/>
      <c r="Q3" s="16"/>
      <c r="R3" s="16"/>
      <c r="S3" s="16"/>
      <c r="T3" s="16"/>
      <c r="U3" s="16"/>
    </row>
    <row r="4" spans="1:21" ht="16.5" thickBot="1">
      <c r="M4" s="19" t="s">
        <v>71</v>
      </c>
      <c r="O4" s="16"/>
      <c r="P4" s="16"/>
      <c r="Q4" s="16"/>
      <c r="R4" s="16"/>
      <c r="S4" s="16"/>
      <c r="T4" s="16"/>
      <c r="U4" s="16"/>
    </row>
    <row r="5" spans="1:21" ht="34.5" customHeight="1" thickTop="1" thickBot="1">
      <c r="A5" s="106" t="s">
        <v>143</v>
      </c>
      <c r="B5" s="104">
        <v>200</v>
      </c>
      <c r="C5" s="105">
        <v>250</v>
      </c>
      <c r="D5" s="105">
        <v>300</v>
      </c>
      <c r="E5" s="105">
        <v>350</v>
      </c>
      <c r="F5" s="105">
        <v>400</v>
      </c>
      <c r="G5" s="105">
        <v>450</v>
      </c>
      <c r="H5" s="105">
        <v>500</v>
      </c>
      <c r="I5" s="105">
        <v>550</v>
      </c>
      <c r="J5" s="105">
        <v>600</v>
      </c>
      <c r="M5" s="19" t="s">
        <v>21</v>
      </c>
      <c r="O5" s="16"/>
      <c r="P5" s="16"/>
      <c r="Q5" s="16"/>
      <c r="R5" s="16"/>
      <c r="S5" s="16"/>
      <c r="T5" s="16"/>
      <c r="U5" s="16"/>
    </row>
    <row r="6" spans="1:21" ht="16.5" thickTop="1">
      <c r="A6" s="107">
        <v>1.4999999999999999E-2</v>
      </c>
      <c r="B6" s="96">
        <f>$H$3*B$5*$A6</f>
        <v>2.94</v>
      </c>
      <c r="C6" s="96">
        <f t="shared" ref="C6:J20" si="0">$H$3*C$5*$A6</f>
        <v>3.6749999999999998</v>
      </c>
      <c r="D6" s="96">
        <f t="shared" si="0"/>
        <v>4.41</v>
      </c>
      <c r="E6" s="96">
        <f t="shared" si="0"/>
        <v>5.1449999999999996</v>
      </c>
      <c r="F6" s="96">
        <f t="shared" si="0"/>
        <v>5.88</v>
      </c>
      <c r="G6" s="96">
        <f t="shared" si="0"/>
        <v>6.6149999999999993</v>
      </c>
      <c r="H6" s="96">
        <f t="shared" si="0"/>
        <v>7.35</v>
      </c>
      <c r="I6" s="96">
        <f t="shared" si="0"/>
        <v>8.0849999999999991</v>
      </c>
      <c r="J6" s="96">
        <f t="shared" si="0"/>
        <v>8.82</v>
      </c>
      <c r="M6" s="19" t="s">
        <v>22</v>
      </c>
    </row>
    <row r="7" spans="1:21" ht="15.75">
      <c r="A7" s="108">
        <v>0.02</v>
      </c>
      <c r="B7" s="96">
        <f t="shared" ref="B7:B20" si="1">$H$3*B$5*$A7</f>
        <v>3.92</v>
      </c>
      <c r="C7" s="96">
        <f t="shared" si="0"/>
        <v>4.9000000000000004</v>
      </c>
      <c r="D7" s="96">
        <f t="shared" si="0"/>
        <v>5.88</v>
      </c>
      <c r="E7" s="96">
        <f t="shared" si="0"/>
        <v>6.86</v>
      </c>
      <c r="F7" s="96">
        <f t="shared" si="0"/>
        <v>7.84</v>
      </c>
      <c r="G7" s="96">
        <f t="shared" si="0"/>
        <v>8.82</v>
      </c>
      <c r="H7" s="96">
        <f t="shared" si="0"/>
        <v>9.8000000000000007</v>
      </c>
      <c r="I7" s="96">
        <f t="shared" si="0"/>
        <v>10.78</v>
      </c>
      <c r="J7" s="96">
        <f t="shared" si="0"/>
        <v>11.76</v>
      </c>
      <c r="M7" s="19" t="s">
        <v>23</v>
      </c>
    </row>
    <row r="8" spans="1:21">
      <c r="A8" s="108">
        <v>2.5000000000000001E-2</v>
      </c>
      <c r="B8" s="96">
        <f t="shared" si="1"/>
        <v>4.9000000000000004</v>
      </c>
      <c r="C8" s="96">
        <f t="shared" si="0"/>
        <v>6.125</v>
      </c>
      <c r="D8" s="96">
        <f t="shared" si="0"/>
        <v>7.3500000000000005</v>
      </c>
      <c r="E8" s="96">
        <f t="shared" si="0"/>
        <v>8.5750000000000011</v>
      </c>
      <c r="F8" s="96">
        <f t="shared" si="0"/>
        <v>9.8000000000000007</v>
      </c>
      <c r="G8" s="96">
        <f t="shared" si="0"/>
        <v>11.025</v>
      </c>
      <c r="H8" s="96">
        <f t="shared" si="0"/>
        <v>12.25</v>
      </c>
      <c r="I8" s="96">
        <f t="shared" si="0"/>
        <v>13.475000000000001</v>
      </c>
      <c r="J8" s="96">
        <f t="shared" si="0"/>
        <v>14.700000000000001</v>
      </c>
    </row>
    <row r="9" spans="1:21">
      <c r="A9" s="108">
        <v>0.03</v>
      </c>
      <c r="B9" s="96">
        <f t="shared" si="1"/>
        <v>5.88</v>
      </c>
      <c r="C9" s="96">
        <f t="shared" si="0"/>
        <v>7.35</v>
      </c>
      <c r="D9" s="96">
        <f t="shared" si="0"/>
        <v>8.82</v>
      </c>
      <c r="E9" s="96">
        <f t="shared" si="0"/>
        <v>10.29</v>
      </c>
      <c r="F9" s="96">
        <f t="shared" si="0"/>
        <v>11.76</v>
      </c>
      <c r="G9" s="96">
        <f t="shared" si="0"/>
        <v>13.229999999999999</v>
      </c>
      <c r="H9" s="96">
        <f t="shared" si="0"/>
        <v>14.7</v>
      </c>
      <c r="I9" s="96">
        <f t="shared" si="0"/>
        <v>16.169999999999998</v>
      </c>
      <c r="J9" s="96">
        <f t="shared" si="0"/>
        <v>17.64</v>
      </c>
    </row>
    <row r="10" spans="1:21">
      <c r="A10" s="108">
        <v>3.5000000000000003E-2</v>
      </c>
      <c r="B10" s="96">
        <f t="shared" si="1"/>
        <v>6.86</v>
      </c>
      <c r="C10" s="96">
        <f t="shared" si="0"/>
        <v>8.5750000000000011</v>
      </c>
      <c r="D10" s="96">
        <f t="shared" si="0"/>
        <v>10.290000000000001</v>
      </c>
      <c r="E10" s="96">
        <f t="shared" si="0"/>
        <v>12.005000000000001</v>
      </c>
      <c r="F10" s="96">
        <f t="shared" si="0"/>
        <v>13.72</v>
      </c>
      <c r="G10" s="96">
        <f t="shared" si="0"/>
        <v>15.435000000000002</v>
      </c>
      <c r="H10" s="96">
        <f t="shared" si="0"/>
        <v>17.150000000000002</v>
      </c>
      <c r="I10" s="96">
        <f t="shared" si="0"/>
        <v>18.865000000000002</v>
      </c>
      <c r="J10" s="96">
        <f t="shared" si="0"/>
        <v>20.580000000000002</v>
      </c>
    </row>
    <row r="11" spans="1:21">
      <c r="A11" s="108">
        <v>0.04</v>
      </c>
      <c r="B11" s="96">
        <f t="shared" si="1"/>
        <v>7.84</v>
      </c>
      <c r="C11" s="96">
        <f t="shared" si="0"/>
        <v>9.8000000000000007</v>
      </c>
      <c r="D11" s="96">
        <f t="shared" si="0"/>
        <v>11.76</v>
      </c>
      <c r="E11" s="96">
        <f t="shared" si="0"/>
        <v>13.72</v>
      </c>
      <c r="F11" s="96">
        <f t="shared" si="0"/>
        <v>15.68</v>
      </c>
      <c r="G11" s="96">
        <f t="shared" si="0"/>
        <v>17.64</v>
      </c>
      <c r="H11" s="96">
        <f t="shared" si="0"/>
        <v>19.600000000000001</v>
      </c>
      <c r="I11" s="96">
        <f t="shared" si="0"/>
        <v>21.56</v>
      </c>
      <c r="J11" s="96">
        <f t="shared" si="0"/>
        <v>23.52</v>
      </c>
    </row>
    <row r="12" spans="1:21">
      <c r="A12" s="108">
        <v>4.4999999999999998E-2</v>
      </c>
      <c r="B12" s="96">
        <f t="shared" si="1"/>
        <v>8.82</v>
      </c>
      <c r="C12" s="96">
        <f t="shared" si="0"/>
        <v>11.025</v>
      </c>
      <c r="D12" s="96">
        <f t="shared" si="0"/>
        <v>13.229999999999999</v>
      </c>
      <c r="E12" s="96">
        <f t="shared" si="0"/>
        <v>15.434999999999999</v>
      </c>
      <c r="F12" s="96">
        <f t="shared" si="0"/>
        <v>17.64</v>
      </c>
      <c r="G12" s="96">
        <f t="shared" si="0"/>
        <v>19.844999999999999</v>
      </c>
      <c r="H12" s="96">
        <f t="shared" si="0"/>
        <v>22.05</v>
      </c>
      <c r="I12" s="96">
        <f t="shared" si="0"/>
        <v>24.254999999999999</v>
      </c>
      <c r="J12" s="96">
        <f t="shared" si="0"/>
        <v>26.459999999999997</v>
      </c>
    </row>
    <row r="13" spans="1:21">
      <c r="A13" s="108">
        <v>0.05</v>
      </c>
      <c r="B13" s="96">
        <f t="shared" si="1"/>
        <v>9.8000000000000007</v>
      </c>
      <c r="C13" s="96">
        <f t="shared" si="0"/>
        <v>12.25</v>
      </c>
      <c r="D13" s="96">
        <f t="shared" si="0"/>
        <v>14.700000000000001</v>
      </c>
      <c r="E13" s="96">
        <f t="shared" si="0"/>
        <v>17.150000000000002</v>
      </c>
      <c r="F13" s="96">
        <f t="shared" si="0"/>
        <v>19.600000000000001</v>
      </c>
      <c r="G13" s="96">
        <f t="shared" si="0"/>
        <v>22.05</v>
      </c>
      <c r="H13" s="96">
        <f t="shared" si="0"/>
        <v>24.5</v>
      </c>
      <c r="I13" s="96">
        <f t="shared" si="0"/>
        <v>26.950000000000003</v>
      </c>
      <c r="J13" s="96">
        <f t="shared" si="0"/>
        <v>29.400000000000002</v>
      </c>
    </row>
    <row r="14" spans="1:21">
      <c r="A14" s="108">
        <v>5.5E-2</v>
      </c>
      <c r="B14" s="96">
        <f t="shared" si="1"/>
        <v>10.78</v>
      </c>
      <c r="C14" s="96">
        <f t="shared" si="0"/>
        <v>13.475</v>
      </c>
      <c r="D14" s="96">
        <f t="shared" si="0"/>
        <v>16.170000000000002</v>
      </c>
      <c r="E14" s="96">
        <f t="shared" si="0"/>
        <v>18.864999999999998</v>
      </c>
      <c r="F14" s="96">
        <f t="shared" si="0"/>
        <v>21.56</v>
      </c>
      <c r="G14" s="96">
        <f t="shared" si="0"/>
        <v>24.254999999999999</v>
      </c>
      <c r="H14" s="96">
        <f t="shared" si="0"/>
        <v>26.95</v>
      </c>
      <c r="I14" s="96">
        <f t="shared" si="0"/>
        <v>29.645</v>
      </c>
      <c r="J14" s="96">
        <f t="shared" si="0"/>
        <v>32.340000000000003</v>
      </c>
    </row>
    <row r="15" spans="1:21">
      <c r="A15" s="108">
        <v>0.06</v>
      </c>
      <c r="B15" s="96">
        <f t="shared" si="1"/>
        <v>11.76</v>
      </c>
      <c r="C15" s="96">
        <f t="shared" si="0"/>
        <v>14.7</v>
      </c>
      <c r="D15" s="96">
        <f t="shared" si="0"/>
        <v>17.64</v>
      </c>
      <c r="E15" s="96">
        <f t="shared" si="0"/>
        <v>20.58</v>
      </c>
      <c r="F15" s="96">
        <f t="shared" si="0"/>
        <v>23.52</v>
      </c>
      <c r="G15" s="96">
        <f t="shared" si="0"/>
        <v>26.459999999999997</v>
      </c>
      <c r="H15" s="96">
        <f t="shared" si="0"/>
        <v>29.4</v>
      </c>
      <c r="I15" s="96">
        <f t="shared" si="0"/>
        <v>32.339999999999996</v>
      </c>
      <c r="J15" s="96">
        <f t="shared" si="0"/>
        <v>35.28</v>
      </c>
    </row>
    <row r="16" spans="1:21">
      <c r="A16" s="108">
        <v>6.5000000000000002E-2</v>
      </c>
      <c r="B16" s="96">
        <f t="shared" si="1"/>
        <v>12.74</v>
      </c>
      <c r="C16" s="96">
        <f t="shared" si="0"/>
        <v>15.925000000000001</v>
      </c>
      <c r="D16" s="96">
        <f t="shared" si="0"/>
        <v>19.11</v>
      </c>
      <c r="E16" s="96">
        <f t="shared" si="0"/>
        <v>22.295000000000002</v>
      </c>
      <c r="F16" s="96">
        <f t="shared" si="0"/>
        <v>25.48</v>
      </c>
      <c r="G16" s="96">
        <f t="shared" si="0"/>
        <v>28.665000000000003</v>
      </c>
      <c r="H16" s="96">
        <f t="shared" si="0"/>
        <v>31.85</v>
      </c>
      <c r="I16" s="96">
        <f t="shared" si="0"/>
        <v>35.035000000000004</v>
      </c>
      <c r="J16" s="96">
        <f t="shared" si="0"/>
        <v>38.22</v>
      </c>
    </row>
    <row r="17" spans="1:14">
      <c r="A17" s="108">
        <v>7.0000000000000007E-2</v>
      </c>
      <c r="B17" s="96">
        <f t="shared" si="1"/>
        <v>13.72</v>
      </c>
      <c r="C17" s="96">
        <f t="shared" si="0"/>
        <v>17.150000000000002</v>
      </c>
      <c r="D17" s="96">
        <f t="shared" si="0"/>
        <v>20.580000000000002</v>
      </c>
      <c r="E17" s="96">
        <f t="shared" si="0"/>
        <v>24.01</v>
      </c>
      <c r="F17" s="96">
        <f t="shared" si="0"/>
        <v>27.44</v>
      </c>
      <c r="G17" s="96">
        <f t="shared" si="0"/>
        <v>30.870000000000005</v>
      </c>
      <c r="H17" s="96">
        <f t="shared" si="0"/>
        <v>34.300000000000004</v>
      </c>
      <c r="I17" s="96">
        <f t="shared" si="0"/>
        <v>37.730000000000004</v>
      </c>
      <c r="J17" s="96">
        <f t="shared" si="0"/>
        <v>41.160000000000004</v>
      </c>
    </row>
    <row r="18" spans="1:14">
      <c r="A18" s="108">
        <v>7.4999999999999997E-2</v>
      </c>
      <c r="B18" s="96">
        <f t="shared" si="1"/>
        <v>14.7</v>
      </c>
      <c r="C18" s="96">
        <f t="shared" si="0"/>
        <v>18.375</v>
      </c>
      <c r="D18" s="96">
        <f t="shared" si="0"/>
        <v>22.05</v>
      </c>
      <c r="E18" s="96">
        <f t="shared" si="0"/>
        <v>25.724999999999998</v>
      </c>
      <c r="F18" s="96">
        <f t="shared" si="0"/>
        <v>29.4</v>
      </c>
      <c r="G18" s="96">
        <f t="shared" si="0"/>
        <v>33.074999999999996</v>
      </c>
      <c r="H18" s="96">
        <f t="shared" si="0"/>
        <v>36.75</v>
      </c>
      <c r="I18" s="96">
        <f t="shared" si="0"/>
        <v>40.424999999999997</v>
      </c>
      <c r="J18" s="96">
        <f t="shared" si="0"/>
        <v>44.1</v>
      </c>
    </row>
    <row r="19" spans="1:14">
      <c r="A19" s="108">
        <v>0.08</v>
      </c>
      <c r="B19" s="96">
        <f t="shared" si="1"/>
        <v>15.68</v>
      </c>
      <c r="C19" s="96">
        <f t="shared" si="0"/>
        <v>19.600000000000001</v>
      </c>
      <c r="D19" s="96">
        <f t="shared" si="0"/>
        <v>23.52</v>
      </c>
      <c r="E19" s="96">
        <f t="shared" si="0"/>
        <v>27.44</v>
      </c>
      <c r="F19" s="96">
        <f t="shared" si="0"/>
        <v>31.36</v>
      </c>
      <c r="G19" s="96">
        <f t="shared" si="0"/>
        <v>35.28</v>
      </c>
      <c r="H19" s="96">
        <f t="shared" si="0"/>
        <v>39.200000000000003</v>
      </c>
      <c r="I19" s="96">
        <f t="shared" si="0"/>
        <v>43.12</v>
      </c>
      <c r="J19" s="96">
        <f t="shared" si="0"/>
        <v>47.04</v>
      </c>
    </row>
    <row r="20" spans="1:14">
      <c r="A20" s="108">
        <v>8.5000000000000006E-2</v>
      </c>
      <c r="B20" s="96">
        <f t="shared" si="1"/>
        <v>16.66</v>
      </c>
      <c r="C20" s="96">
        <f t="shared" si="0"/>
        <v>20.825000000000003</v>
      </c>
      <c r="D20" s="96">
        <f t="shared" si="0"/>
        <v>24.990000000000002</v>
      </c>
      <c r="E20" s="96">
        <f t="shared" si="0"/>
        <v>29.155000000000001</v>
      </c>
      <c r="F20" s="96">
        <f t="shared" si="0"/>
        <v>33.32</v>
      </c>
      <c r="G20" s="96">
        <f t="shared" si="0"/>
        <v>37.484999999999999</v>
      </c>
      <c r="H20" s="96">
        <f t="shared" si="0"/>
        <v>41.650000000000006</v>
      </c>
      <c r="I20" s="96">
        <f t="shared" si="0"/>
        <v>45.815000000000005</v>
      </c>
      <c r="J20" s="96">
        <f t="shared" si="0"/>
        <v>49.980000000000004</v>
      </c>
    </row>
    <row r="32" spans="1:14" ht="15.75">
      <c r="N32" s="15"/>
    </row>
    <row r="33" spans="14:14" ht="15.75">
      <c r="N33" s="17"/>
    </row>
  </sheetData>
  <mergeCells count="4">
    <mergeCell ref="A1:J1"/>
    <mergeCell ref="A2:J2"/>
    <mergeCell ref="A3:B3"/>
    <mergeCell ref="C3:G3"/>
  </mergeCells>
  <pageMargins left="0.7" right="0.7" top="0.75" bottom="0.75" header="0.3" footer="0.3"/>
  <pageSetup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R103"/>
  <sheetViews>
    <sheetView tabSelected="1" topLeftCell="A13" zoomScale="110" zoomScaleNormal="110" workbookViewId="0">
      <selection activeCell="S49" sqref="S49"/>
    </sheetView>
  </sheetViews>
  <sheetFormatPr defaultColWidth="8.85546875" defaultRowHeight="12.75"/>
  <cols>
    <col min="1" max="1" width="7.28515625" style="69" customWidth="1"/>
    <col min="2" max="2" width="12.28515625" style="69" customWidth="1"/>
    <col min="3" max="3" width="10.5703125" style="69" customWidth="1"/>
    <col min="4" max="11" width="9.85546875" style="69" customWidth="1"/>
    <col min="12" max="16" width="9.85546875" style="72" customWidth="1"/>
    <col min="17" max="17" width="13.140625" style="72" customWidth="1"/>
    <col min="18" max="16384" width="8.85546875" style="72"/>
  </cols>
  <sheetData>
    <row r="2" spans="2:14" ht="33.6" customHeight="1">
      <c r="B2" s="70"/>
      <c r="C2" s="71">
        <v>1</v>
      </c>
      <c r="D2" s="71">
        <v>2</v>
      </c>
      <c r="E2" s="71">
        <v>3</v>
      </c>
      <c r="F2" s="71">
        <v>4</v>
      </c>
      <c r="G2" s="71">
        <v>5</v>
      </c>
      <c r="H2" s="71">
        <v>6</v>
      </c>
      <c r="I2" s="71">
        <v>7</v>
      </c>
      <c r="J2" s="71">
        <v>8</v>
      </c>
      <c r="K2" s="71">
        <v>9</v>
      </c>
      <c r="L2" s="71">
        <v>10</v>
      </c>
      <c r="N2" s="72" t="s">
        <v>138</v>
      </c>
    </row>
    <row r="3" spans="2:14" ht="27.6" customHeight="1">
      <c r="B3" s="71">
        <v>1</v>
      </c>
      <c r="C3" s="73">
        <f>C$2*$B3</f>
        <v>1</v>
      </c>
      <c r="D3" s="73">
        <f>D$2*$B3</f>
        <v>2</v>
      </c>
      <c r="E3" s="73">
        <f t="shared" ref="E3:L3" si="0">E$2*$B3</f>
        <v>3</v>
      </c>
      <c r="F3" s="73">
        <f t="shared" si="0"/>
        <v>4</v>
      </c>
      <c r="G3" s="73">
        <f t="shared" si="0"/>
        <v>5</v>
      </c>
      <c r="H3" s="73">
        <f t="shared" si="0"/>
        <v>6</v>
      </c>
      <c r="I3" s="73">
        <f t="shared" si="0"/>
        <v>7</v>
      </c>
      <c r="J3" s="73">
        <f t="shared" si="0"/>
        <v>8</v>
      </c>
      <c r="K3" s="73">
        <f t="shared" si="0"/>
        <v>9</v>
      </c>
      <c r="L3" s="73">
        <f t="shared" si="0"/>
        <v>10</v>
      </c>
    </row>
    <row r="4" spans="2:14" ht="27.6" customHeight="1">
      <c r="B4" s="71">
        <v>2</v>
      </c>
      <c r="C4" s="73">
        <f t="shared" ref="C4:L12" si="1">C$2*$B4</f>
        <v>2</v>
      </c>
      <c r="D4" s="73">
        <f t="shared" si="1"/>
        <v>4</v>
      </c>
      <c r="E4" s="73">
        <f t="shared" si="1"/>
        <v>6</v>
      </c>
      <c r="F4" s="73">
        <f t="shared" si="1"/>
        <v>8</v>
      </c>
      <c r="G4" s="73">
        <f t="shared" si="1"/>
        <v>10</v>
      </c>
      <c r="H4" s="73">
        <f t="shared" si="1"/>
        <v>12</v>
      </c>
      <c r="I4" s="73">
        <f t="shared" si="1"/>
        <v>14</v>
      </c>
      <c r="J4" s="73">
        <f t="shared" si="1"/>
        <v>16</v>
      </c>
      <c r="K4" s="73">
        <f t="shared" si="1"/>
        <v>18</v>
      </c>
      <c r="L4" s="73">
        <f t="shared" si="1"/>
        <v>20</v>
      </c>
    </row>
    <row r="5" spans="2:14" ht="27.6" customHeight="1">
      <c r="B5" s="71">
        <v>3</v>
      </c>
      <c r="C5" s="73">
        <f t="shared" si="1"/>
        <v>3</v>
      </c>
      <c r="D5" s="73">
        <f t="shared" si="1"/>
        <v>6</v>
      </c>
      <c r="E5" s="73">
        <f t="shared" si="1"/>
        <v>9</v>
      </c>
      <c r="F5" s="73">
        <f t="shared" si="1"/>
        <v>12</v>
      </c>
      <c r="G5" s="73">
        <f t="shared" si="1"/>
        <v>15</v>
      </c>
      <c r="H5" s="73">
        <f t="shared" si="1"/>
        <v>18</v>
      </c>
      <c r="I5" s="73">
        <f t="shared" si="1"/>
        <v>21</v>
      </c>
      <c r="J5" s="73">
        <f t="shared" si="1"/>
        <v>24</v>
      </c>
      <c r="K5" s="73">
        <f t="shared" si="1"/>
        <v>27</v>
      </c>
      <c r="L5" s="73">
        <f t="shared" si="1"/>
        <v>30</v>
      </c>
    </row>
    <row r="6" spans="2:14" ht="27.6" customHeight="1">
      <c r="B6" s="71">
        <v>4</v>
      </c>
      <c r="C6" s="73">
        <f t="shared" si="1"/>
        <v>4</v>
      </c>
      <c r="D6" s="73">
        <f t="shared" si="1"/>
        <v>8</v>
      </c>
      <c r="E6" s="73">
        <f t="shared" si="1"/>
        <v>12</v>
      </c>
      <c r="F6" s="73">
        <f t="shared" si="1"/>
        <v>16</v>
      </c>
      <c r="G6" s="73">
        <f t="shared" si="1"/>
        <v>20</v>
      </c>
      <c r="H6" s="73">
        <f t="shared" si="1"/>
        <v>24</v>
      </c>
      <c r="I6" s="73">
        <f t="shared" si="1"/>
        <v>28</v>
      </c>
      <c r="J6" s="73">
        <f t="shared" si="1"/>
        <v>32</v>
      </c>
      <c r="K6" s="73">
        <f t="shared" si="1"/>
        <v>36</v>
      </c>
      <c r="L6" s="73">
        <f t="shared" si="1"/>
        <v>40</v>
      </c>
    </row>
    <row r="7" spans="2:14" ht="27.6" customHeight="1">
      <c r="B7" s="71">
        <v>5</v>
      </c>
      <c r="C7" s="73">
        <f t="shared" si="1"/>
        <v>5</v>
      </c>
      <c r="D7" s="73">
        <f t="shared" si="1"/>
        <v>10</v>
      </c>
      <c r="E7" s="73">
        <f t="shared" si="1"/>
        <v>15</v>
      </c>
      <c r="F7" s="73">
        <f t="shared" si="1"/>
        <v>20</v>
      </c>
      <c r="G7" s="73">
        <f t="shared" si="1"/>
        <v>25</v>
      </c>
      <c r="H7" s="73">
        <f t="shared" si="1"/>
        <v>30</v>
      </c>
      <c r="I7" s="73">
        <f t="shared" si="1"/>
        <v>35</v>
      </c>
      <c r="J7" s="73">
        <f t="shared" si="1"/>
        <v>40</v>
      </c>
      <c r="K7" s="73">
        <f t="shared" si="1"/>
        <v>45</v>
      </c>
      <c r="L7" s="73">
        <f t="shared" si="1"/>
        <v>50</v>
      </c>
    </row>
    <row r="8" spans="2:14" ht="27.6" customHeight="1">
      <c r="B8" s="71">
        <v>6</v>
      </c>
      <c r="C8" s="73">
        <f t="shared" si="1"/>
        <v>6</v>
      </c>
      <c r="D8" s="73">
        <f t="shared" si="1"/>
        <v>12</v>
      </c>
      <c r="E8" s="73">
        <f t="shared" si="1"/>
        <v>18</v>
      </c>
      <c r="F8" s="73">
        <f t="shared" si="1"/>
        <v>24</v>
      </c>
      <c r="G8" s="73">
        <f t="shared" si="1"/>
        <v>30</v>
      </c>
      <c r="H8" s="73">
        <f t="shared" si="1"/>
        <v>36</v>
      </c>
      <c r="I8" s="73">
        <f t="shared" si="1"/>
        <v>42</v>
      </c>
      <c r="J8" s="73">
        <f t="shared" si="1"/>
        <v>48</v>
      </c>
      <c r="K8" s="73">
        <f t="shared" si="1"/>
        <v>54</v>
      </c>
      <c r="L8" s="73">
        <f t="shared" si="1"/>
        <v>60</v>
      </c>
    </row>
    <row r="9" spans="2:14" ht="27.6" customHeight="1">
      <c r="B9" s="71">
        <v>7</v>
      </c>
      <c r="C9" s="73">
        <f t="shared" si="1"/>
        <v>7</v>
      </c>
      <c r="D9" s="73">
        <f t="shared" si="1"/>
        <v>14</v>
      </c>
      <c r="E9" s="73">
        <f t="shared" si="1"/>
        <v>21</v>
      </c>
      <c r="F9" s="73">
        <f t="shared" si="1"/>
        <v>28</v>
      </c>
      <c r="G9" s="73">
        <f t="shared" si="1"/>
        <v>35</v>
      </c>
      <c r="H9" s="73">
        <f t="shared" si="1"/>
        <v>42</v>
      </c>
      <c r="I9" s="73">
        <f t="shared" si="1"/>
        <v>49</v>
      </c>
      <c r="J9" s="73">
        <f t="shared" si="1"/>
        <v>56</v>
      </c>
      <c r="K9" s="73">
        <f t="shared" si="1"/>
        <v>63</v>
      </c>
      <c r="L9" s="73">
        <f t="shared" si="1"/>
        <v>70</v>
      </c>
    </row>
    <row r="10" spans="2:14" ht="27.6" customHeight="1">
      <c r="B10" s="71">
        <v>8</v>
      </c>
      <c r="C10" s="73">
        <f t="shared" si="1"/>
        <v>8</v>
      </c>
      <c r="D10" s="73">
        <f t="shared" si="1"/>
        <v>16</v>
      </c>
      <c r="E10" s="73">
        <f t="shared" si="1"/>
        <v>24</v>
      </c>
      <c r="F10" s="73">
        <f t="shared" si="1"/>
        <v>32</v>
      </c>
      <c r="G10" s="73">
        <f t="shared" si="1"/>
        <v>40</v>
      </c>
      <c r="H10" s="73">
        <f t="shared" si="1"/>
        <v>48</v>
      </c>
      <c r="I10" s="73">
        <f t="shared" si="1"/>
        <v>56</v>
      </c>
      <c r="J10" s="73">
        <f t="shared" si="1"/>
        <v>64</v>
      </c>
      <c r="K10" s="73">
        <f t="shared" si="1"/>
        <v>72</v>
      </c>
      <c r="L10" s="73">
        <f t="shared" si="1"/>
        <v>80</v>
      </c>
    </row>
    <row r="11" spans="2:14" ht="27.6" customHeight="1">
      <c r="B11" s="71">
        <v>9</v>
      </c>
      <c r="C11" s="73">
        <f t="shared" si="1"/>
        <v>9</v>
      </c>
      <c r="D11" s="73">
        <f t="shared" si="1"/>
        <v>18</v>
      </c>
      <c r="E11" s="73">
        <f t="shared" si="1"/>
        <v>27</v>
      </c>
      <c r="F11" s="73">
        <f t="shared" si="1"/>
        <v>36</v>
      </c>
      <c r="G11" s="73">
        <f t="shared" si="1"/>
        <v>45</v>
      </c>
      <c r="H11" s="73">
        <f t="shared" si="1"/>
        <v>54</v>
      </c>
      <c r="I11" s="73">
        <f t="shared" si="1"/>
        <v>63</v>
      </c>
      <c r="J11" s="73">
        <f t="shared" si="1"/>
        <v>72</v>
      </c>
      <c r="K11" s="73">
        <f t="shared" si="1"/>
        <v>81</v>
      </c>
      <c r="L11" s="73">
        <f t="shared" si="1"/>
        <v>90</v>
      </c>
    </row>
    <row r="12" spans="2:14" ht="27.6" customHeight="1">
      <c r="B12" s="71">
        <v>10</v>
      </c>
      <c r="C12" s="73">
        <f t="shared" si="1"/>
        <v>10</v>
      </c>
      <c r="D12" s="73">
        <f t="shared" si="1"/>
        <v>20</v>
      </c>
      <c r="E12" s="73">
        <f t="shared" si="1"/>
        <v>30</v>
      </c>
      <c r="F12" s="73">
        <f t="shared" si="1"/>
        <v>40</v>
      </c>
      <c r="G12" s="73">
        <f t="shared" si="1"/>
        <v>50</v>
      </c>
      <c r="H12" s="73">
        <f t="shared" si="1"/>
        <v>60</v>
      </c>
      <c r="I12" s="73">
        <f t="shared" si="1"/>
        <v>70</v>
      </c>
      <c r="J12" s="73">
        <f t="shared" si="1"/>
        <v>80</v>
      </c>
      <c r="K12" s="73">
        <f t="shared" si="1"/>
        <v>90</v>
      </c>
      <c r="L12" s="73">
        <f t="shared" si="1"/>
        <v>100</v>
      </c>
    </row>
    <row r="26" spans="1:18" ht="21">
      <c r="A26" s="74" t="s">
        <v>133</v>
      </c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</row>
    <row r="27" spans="1:18">
      <c r="A27" s="75"/>
      <c r="B27" s="76">
        <v>1000</v>
      </c>
      <c r="C27" s="77">
        <v>0.03</v>
      </c>
      <c r="D27" s="77">
        <v>3.1E-2</v>
      </c>
      <c r="E27" s="77">
        <v>3.2000000000000001E-2</v>
      </c>
      <c r="F27" s="77">
        <v>3.3000000000000002E-2</v>
      </c>
      <c r="G27" s="77">
        <v>3.4000000000000002E-2</v>
      </c>
      <c r="H27" s="77">
        <v>3.5000000000000003E-2</v>
      </c>
      <c r="I27" s="77">
        <v>3.5999999999999997E-2</v>
      </c>
      <c r="J27" s="77">
        <v>3.6999999999999998E-2</v>
      </c>
      <c r="K27" s="77">
        <v>3.7999999999999999E-2</v>
      </c>
      <c r="L27" s="77">
        <v>3.9E-2</v>
      </c>
      <c r="M27" s="77">
        <v>0.04</v>
      </c>
      <c r="N27" s="77">
        <v>4.1000000000000002E-2</v>
      </c>
      <c r="O27" s="77">
        <v>4.2000000000000003E-2</v>
      </c>
      <c r="P27" s="77">
        <v>4.2999999999999997E-2</v>
      </c>
      <c r="Q27" s="77">
        <v>4.3999999999999997E-2</v>
      </c>
      <c r="R27" s="77">
        <v>4.4999999999999998E-2</v>
      </c>
    </row>
    <row r="28" spans="1:18">
      <c r="A28" s="85" t="s">
        <v>134</v>
      </c>
      <c r="B28" s="78">
        <v>1</v>
      </c>
      <c r="C28" s="109">
        <f>(($B$27*C$27)/12)*$B28</f>
        <v>2.5</v>
      </c>
      <c r="D28" s="109">
        <f t="shared" ref="D28:R39" si="2">(($B$27*D$27)/12)*$B28</f>
        <v>2.5833333333333335</v>
      </c>
      <c r="E28" s="109">
        <f t="shared" si="2"/>
        <v>2.6666666666666665</v>
      </c>
      <c r="F28" s="109">
        <f t="shared" si="2"/>
        <v>2.75</v>
      </c>
      <c r="G28" s="109">
        <f t="shared" si="2"/>
        <v>2.8333333333333335</v>
      </c>
      <c r="H28" s="109">
        <f t="shared" si="2"/>
        <v>2.9166666666666665</v>
      </c>
      <c r="I28" s="109">
        <f t="shared" si="2"/>
        <v>3</v>
      </c>
      <c r="J28" s="109">
        <f t="shared" si="2"/>
        <v>3.0833333333333335</v>
      </c>
      <c r="K28" s="109">
        <f t="shared" si="2"/>
        <v>3.1666666666666665</v>
      </c>
      <c r="L28" s="109">
        <f t="shared" si="2"/>
        <v>3.25</v>
      </c>
      <c r="M28" s="109">
        <f t="shared" si="2"/>
        <v>3.3333333333333335</v>
      </c>
      <c r="N28" s="109">
        <f t="shared" si="2"/>
        <v>3.4166666666666665</v>
      </c>
      <c r="O28" s="109">
        <f t="shared" si="2"/>
        <v>3.5</v>
      </c>
      <c r="P28" s="109">
        <f t="shared" si="2"/>
        <v>3.5833333333333335</v>
      </c>
      <c r="Q28" s="109">
        <f t="shared" si="2"/>
        <v>3.6666666666666665</v>
      </c>
      <c r="R28" s="109">
        <f t="shared" si="2"/>
        <v>3.75</v>
      </c>
    </row>
    <row r="29" spans="1:18">
      <c r="A29" s="85"/>
      <c r="B29" s="78">
        <v>2</v>
      </c>
      <c r="C29" s="109">
        <f t="shared" ref="C29:C39" si="3">(($B$27*C$27)/12)*$B29</f>
        <v>5</v>
      </c>
      <c r="D29" s="109">
        <f t="shared" si="2"/>
        <v>5.166666666666667</v>
      </c>
      <c r="E29" s="109">
        <f t="shared" si="2"/>
        <v>5.333333333333333</v>
      </c>
      <c r="F29" s="109">
        <f t="shared" si="2"/>
        <v>5.5</v>
      </c>
      <c r="G29" s="109">
        <f t="shared" si="2"/>
        <v>5.666666666666667</v>
      </c>
      <c r="H29" s="109">
        <f t="shared" si="2"/>
        <v>5.833333333333333</v>
      </c>
      <c r="I29" s="109">
        <f t="shared" si="2"/>
        <v>6</v>
      </c>
      <c r="J29" s="109">
        <f t="shared" si="2"/>
        <v>6.166666666666667</v>
      </c>
      <c r="K29" s="109">
        <f t="shared" si="2"/>
        <v>6.333333333333333</v>
      </c>
      <c r="L29" s="109">
        <f t="shared" si="2"/>
        <v>6.5</v>
      </c>
      <c r="M29" s="109">
        <f t="shared" si="2"/>
        <v>6.666666666666667</v>
      </c>
      <c r="N29" s="109">
        <f t="shared" si="2"/>
        <v>6.833333333333333</v>
      </c>
      <c r="O29" s="109">
        <f t="shared" si="2"/>
        <v>7</v>
      </c>
      <c r="P29" s="109">
        <f t="shared" si="2"/>
        <v>7.166666666666667</v>
      </c>
      <c r="Q29" s="109">
        <f t="shared" si="2"/>
        <v>7.333333333333333</v>
      </c>
      <c r="R29" s="109">
        <f t="shared" si="2"/>
        <v>7.5</v>
      </c>
    </row>
    <row r="30" spans="1:18">
      <c r="A30" s="85"/>
      <c r="B30" s="78">
        <v>3</v>
      </c>
      <c r="C30" s="109">
        <f t="shared" si="3"/>
        <v>7.5</v>
      </c>
      <c r="D30" s="109">
        <f t="shared" si="2"/>
        <v>7.75</v>
      </c>
      <c r="E30" s="109">
        <f t="shared" si="2"/>
        <v>8</v>
      </c>
      <c r="F30" s="109">
        <f t="shared" si="2"/>
        <v>8.25</v>
      </c>
      <c r="G30" s="109">
        <f t="shared" si="2"/>
        <v>8.5</v>
      </c>
      <c r="H30" s="109">
        <f t="shared" si="2"/>
        <v>8.75</v>
      </c>
      <c r="I30" s="109">
        <f t="shared" si="2"/>
        <v>9</v>
      </c>
      <c r="J30" s="109">
        <f t="shared" si="2"/>
        <v>9.25</v>
      </c>
      <c r="K30" s="109">
        <f t="shared" si="2"/>
        <v>9.5</v>
      </c>
      <c r="L30" s="109">
        <f t="shared" si="2"/>
        <v>9.75</v>
      </c>
      <c r="M30" s="109">
        <f t="shared" si="2"/>
        <v>10</v>
      </c>
      <c r="N30" s="109">
        <f t="shared" si="2"/>
        <v>10.25</v>
      </c>
      <c r="O30" s="109">
        <f t="shared" si="2"/>
        <v>10.5</v>
      </c>
      <c r="P30" s="109">
        <f t="shared" si="2"/>
        <v>10.75</v>
      </c>
      <c r="Q30" s="109">
        <f t="shared" si="2"/>
        <v>11</v>
      </c>
      <c r="R30" s="109">
        <f t="shared" si="2"/>
        <v>11.25</v>
      </c>
    </row>
    <row r="31" spans="1:18">
      <c r="A31" s="85"/>
      <c r="B31" s="78">
        <v>4</v>
      </c>
      <c r="C31" s="109">
        <f t="shared" si="3"/>
        <v>10</v>
      </c>
      <c r="D31" s="109">
        <f t="shared" si="2"/>
        <v>10.333333333333334</v>
      </c>
      <c r="E31" s="109">
        <f t="shared" si="2"/>
        <v>10.666666666666666</v>
      </c>
      <c r="F31" s="109">
        <f t="shared" si="2"/>
        <v>11</v>
      </c>
      <c r="G31" s="109">
        <f t="shared" si="2"/>
        <v>11.333333333333334</v>
      </c>
      <c r="H31" s="109">
        <f t="shared" si="2"/>
        <v>11.666666666666666</v>
      </c>
      <c r="I31" s="109">
        <f t="shared" si="2"/>
        <v>12</v>
      </c>
      <c r="J31" s="109">
        <f t="shared" si="2"/>
        <v>12.333333333333334</v>
      </c>
      <c r="K31" s="109">
        <f t="shared" si="2"/>
        <v>12.666666666666666</v>
      </c>
      <c r="L31" s="109">
        <f t="shared" si="2"/>
        <v>13</v>
      </c>
      <c r="M31" s="109">
        <f t="shared" si="2"/>
        <v>13.333333333333334</v>
      </c>
      <c r="N31" s="109">
        <f t="shared" si="2"/>
        <v>13.666666666666666</v>
      </c>
      <c r="O31" s="109">
        <f t="shared" si="2"/>
        <v>14</v>
      </c>
      <c r="P31" s="109">
        <f t="shared" si="2"/>
        <v>14.333333333333334</v>
      </c>
      <c r="Q31" s="109">
        <f t="shared" si="2"/>
        <v>14.666666666666666</v>
      </c>
      <c r="R31" s="109">
        <f t="shared" si="2"/>
        <v>15</v>
      </c>
    </row>
    <row r="32" spans="1:18">
      <c r="A32" s="85"/>
      <c r="B32" s="78">
        <v>5</v>
      </c>
      <c r="C32" s="109">
        <f t="shared" si="3"/>
        <v>12.5</v>
      </c>
      <c r="D32" s="109">
        <f t="shared" si="2"/>
        <v>12.916666666666668</v>
      </c>
      <c r="E32" s="109">
        <f t="shared" si="2"/>
        <v>13.333333333333332</v>
      </c>
      <c r="F32" s="109">
        <f t="shared" si="2"/>
        <v>13.75</v>
      </c>
      <c r="G32" s="109">
        <f t="shared" si="2"/>
        <v>14.166666666666668</v>
      </c>
      <c r="H32" s="109">
        <f t="shared" si="2"/>
        <v>14.583333333333332</v>
      </c>
      <c r="I32" s="109">
        <f t="shared" si="2"/>
        <v>15</v>
      </c>
      <c r="J32" s="109">
        <f t="shared" si="2"/>
        <v>15.416666666666668</v>
      </c>
      <c r="K32" s="109">
        <f t="shared" si="2"/>
        <v>15.833333333333332</v>
      </c>
      <c r="L32" s="109">
        <f t="shared" si="2"/>
        <v>16.25</v>
      </c>
      <c r="M32" s="109">
        <f t="shared" si="2"/>
        <v>16.666666666666668</v>
      </c>
      <c r="N32" s="109">
        <f t="shared" si="2"/>
        <v>17.083333333333332</v>
      </c>
      <c r="O32" s="109">
        <f t="shared" si="2"/>
        <v>17.5</v>
      </c>
      <c r="P32" s="109">
        <f t="shared" si="2"/>
        <v>17.916666666666668</v>
      </c>
      <c r="Q32" s="109">
        <f t="shared" si="2"/>
        <v>18.333333333333332</v>
      </c>
      <c r="R32" s="109">
        <f t="shared" si="2"/>
        <v>18.75</v>
      </c>
    </row>
    <row r="33" spans="1:18">
      <c r="A33" s="85"/>
      <c r="B33" s="78">
        <v>6</v>
      </c>
      <c r="C33" s="109">
        <f t="shared" si="3"/>
        <v>15</v>
      </c>
      <c r="D33" s="109">
        <f t="shared" si="2"/>
        <v>15.5</v>
      </c>
      <c r="E33" s="109">
        <f t="shared" si="2"/>
        <v>16</v>
      </c>
      <c r="F33" s="109">
        <f t="shared" si="2"/>
        <v>16.5</v>
      </c>
      <c r="G33" s="109">
        <f t="shared" si="2"/>
        <v>17</v>
      </c>
      <c r="H33" s="109">
        <f t="shared" si="2"/>
        <v>17.5</v>
      </c>
      <c r="I33" s="109">
        <f t="shared" si="2"/>
        <v>18</v>
      </c>
      <c r="J33" s="109">
        <f t="shared" si="2"/>
        <v>18.5</v>
      </c>
      <c r="K33" s="109">
        <f t="shared" si="2"/>
        <v>19</v>
      </c>
      <c r="L33" s="109">
        <f t="shared" si="2"/>
        <v>19.5</v>
      </c>
      <c r="M33" s="109">
        <f t="shared" si="2"/>
        <v>20</v>
      </c>
      <c r="N33" s="109">
        <f t="shared" si="2"/>
        <v>20.5</v>
      </c>
      <c r="O33" s="109">
        <f t="shared" si="2"/>
        <v>21</v>
      </c>
      <c r="P33" s="109">
        <f t="shared" si="2"/>
        <v>21.5</v>
      </c>
      <c r="Q33" s="109">
        <f t="shared" si="2"/>
        <v>22</v>
      </c>
      <c r="R33" s="109">
        <f t="shared" si="2"/>
        <v>22.5</v>
      </c>
    </row>
    <row r="34" spans="1:18">
      <c r="A34" s="85"/>
      <c r="B34" s="78">
        <v>7</v>
      </c>
      <c r="C34" s="109">
        <f t="shared" si="3"/>
        <v>17.5</v>
      </c>
      <c r="D34" s="109">
        <f t="shared" si="2"/>
        <v>18.083333333333336</v>
      </c>
      <c r="E34" s="109">
        <f t="shared" si="2"/>
        <v>18.666666666666664</v>
      </c>
      <c r="F34" s="109">
        <f t="shared" si="2"/>
        <v>19.25</v>
      </c>
      <c r="G34" s="109">
        <f t="shared" si="2"/>
        <v>19.833333333333336</v>
      </c>
      <c r="H34" s="109">
        <f t="shared" si="2"/>
        <v>20.416666666666664</v>
      </c>
      <c r="I34" s="109">
        <f t="shared" si="2"/>
        <v>21</v>
      </c>
      <c r="J34" s="109">
        <f t="shared" si="2"/>
        <v>21.583333333333336</v>
      </c>
      <c r="K34" s="109">
        <f t="shared" si="2"/>
        <v>22.166666666666664</v>
      </c>
      <c r="L34" s="109">
        <f t="shared" si="2"/>
        <v>22.75</v>
      </c>
      <c r="M34" s="109">
        <f t="shared" si="2"/>
        <v>23.333333333333336</v>
      </c>
      <c r="N34" s="109">
        <f t="shared" si="2"/>
        <v>23.916666666666664</v>
      </c>
      <c r="O34" s="109">
        <f t="shared" si="2"/>
        <v>24.5</v>
      </c>
      <c r="P34" s="109">
        <f t="shared" si="2"/>
        <v>25.083333333333336</v>
      </c>
      <c r="Q34" s="109">
        <f t="shared" si="2"/>
        <v>25.666666666666664</v>
      </c>
      <c r="R34" s="109">
        <f t="shared" si="2"/>
        <v>26.25</v>
      </c>
    </row>
    <row r="35" spans="1:18">
      <c r="A35" s="85"/>
      <c r="B35" s="78">
        <v>8</v>
      </c>
      <c r="C35" s="109">
        <f t="shared" si="3"/>
        <v>20</v>
      </c>
      <c r="D35" s="109">
        <f t="shared" si="2"/>
        <v>20.666666666666668</v>
      </c>
      <c r="E35" s="109">
        <f t="shared" si="2"/>
        <v>21.333333333333332</v>
      </c>
      <c r="F35" s="109">
        <f t="shared" si="2"/>
        <v>22</v>
      </c>
      <c r="G35" s="109">
        <f t="shared" si="2"/>
        <v>22.666666666666668</v>
      </c>
      <c r="H35" s="109">
        <f t="shared" si="2"/>
        <v>23.333333333333332</v>
      </c>
      <c r="I35" s="109">
        <f t="shared" si="2"/>
        <v>24</v>
      </c>
      <c r="J35" s="109">
        <f t="shared" si="2"/>
        <v>24.666666666666668</v>
      </c>
      <c r="K35" s="109">
        <f t="shared" si="2"/>
        <v>25.333333333333332</v>
      </c>
      <c r="L35" s="109">
        <f t="shared" si="2"/>
        <v>26</v>
      </c>
      <c r="M35" s="109">
        <f t="shared" si="2"/>
        <v>26.666666666666668</v>
      </c>
      <c r="N35" s="109">
        <f t="shared" si="2"/>
        <v>27.333333333333332</v>
      </c>
      <c r="O35" s="109">
        <f t="shared" si="2"/>
        <v>28</v>
      </c>
      <c r="P35" s="109">
        <f t="shared" si="2"/>
        <v>28.666666666666668</v>
      </c>
      <c r="Q35" s="109">
        <f t="shared" si="2"/>
        <v>29.333333333333332</v>
      </c>
      <c r="R35" s="109">
        <f t="shared" si="2"/>
        <v>30</v>
      </c>
    </row>
    <row r="36" spans="1:18">
      <c r="A36" s="85"/>
      <c r="B36" s="78">
        <v>9</v>
      </c>
      <c r="C36" s="109">
        <f t="shared" si="3"/>
        <v>22.5</v>
      </c>
      <c r="D36" s="109">
        <f t="shared" si="2"/>
        <v>23.25</v>
      </c>
      <c r="E36" s="109">
        <f t="shared" si="2"/>
        <v>24</v>
      </c>
      <c r="F36" s="109">
        <f t="shared" si="2"/>
        <v>24.75</v>
      </c>
      <c r="G36" s="109">
        <f t="shared" si="2"/>
        <v>25.5</v>
      </c>
      <c r="H36" s="109">
        <f t="shared" si="2"/>
        <v>26.25</v>
      </c>
      <c r="I36" s="109">
        <f t="shared" si="2"/>
        <v>27</v>
      </c>
      <c r="J36" s="109">
        <f t="shared" si="2"/>
        <v>27.75</v>
      </c>
      <c r="K36" s="109">
        <f t="shared" si="2"/>
        <v>28.5</v>
      </c>
      <c r="L36" s="109">
        <f t="shared" si="2"/>
        <v>29.25</v>
      </c>
      <c r="M36" s="109">
        <f t="shared" si="2"/>
        <v>30</v>
      </c>
      <c r="N36" s="109">
        <f t="shared" si="2"/>
        <v>30.75</v>
      </c>
      <c r="O36" s="109">
        <f t="shared" si="2"/>
        <v>31.5</v>
      </c>
      <c r="P36" s="109">
        <f t="shared" si="2"/>
        <v>32.25</v>
      </c>
      <c r="Q36" s="109">
        <f t="shared" si="2"/>
        <v>33</v>
      </c>
      <c r="R36" s="109">
        <f t="shared" si="2"/>
        <v>33.75</v>
      </c>
    </row>
    <row r="37" spans="1:18">
      <c r="A37" s="85"/>
      <c r="B37" s="78">
        <v>10</v>
      </c>
      <c r="C37" s="109">
        <f t="shared" si="3"/>
        <v>25</v>
      </c>
      <c r="D37" s="109">
        <f t="shared" si="2"/>
        <v>25.833333333333336</v>
      </c>
      <c r="E37" s="109">
        <f t="shared" si="2"/>
        <v>26.666666666666664</v>
      </c>
      <c r="F37" s="109">
        <f t="shared" si="2"/>
        <v>27.5</v>
      </c>
      <c r="G37" s="109">
        <f t="shared" si="2"/>
        <v>28.333333333333336</v>
      </c>
      <c r="H37" s="109">
        <f t="shared" si="2"/>
        <v>29.166666666666664</v>
      </c>
      <c r="I37" s="109">
        <f t="shared" si="2"/>
        <v>30</v>
      </c>
      <c r="J37" s="109">
        <f t="shared" si="2"/>
        <v>30.833333333333336</v>
      </c>
      <c r="K37" s="109">
        <f t="shared" si="2"/>
        <v>31.666666666666664</v>
      </c>
      <c r="L37" s="109">
        <f t="shared" si="2"/>
        <v>32.5</v>
      </c>
      <c r="M37" s="109">
        <f t="shared" si="2"/>
        <v>33.333333333333336</v>
      </c>
      <c r="N37" s="109">
        <f t="shared" si="2"/>
        <v>34.166666666666664</v>
      </c>
      <c r="O37" s="109">
        <f t="shared" si="2"/>
        <v>35</v>
      </c>
      <c r="P37" s="109">
        <f t="shared" si="2"/>
        <v>35.833333333333336</v>
      </c>
      <c r="Q37" s="109">
        <f t="shared" si="2"/>
        <v>36.666666666666664</v>
      </c>
      <c r="R37" s="109">
        <f t="shared" si="2"/>
        <v>37.5</v>
      </c>
    </row>
    <row r="38" spans="1:18">
      <c r="A38" s="85"/>
      <c r="B38" s="78">
        <v>11</v>
      </c>
      <c r="C38" s="109">
        <f t="shared" si="3"/>
        <v>27.5</v>
      </c>
      <c r="D38" s="109">
        <f t="shared" si="2"/>
        <v>28.416666666666668</v>
      </c>
      <c r="E38" s="109">
        <f t="shared" si="2"/>
        <v>29.333333333333332</v>
      </c>
      <c r="F38" s="109">
        <f t="shared" si="2"/>
        <v>30.25</v>
      </c>
      <c r="G38" s="109">
        <f t="shared" si="2"/>
        <v>31.166666666666668</v>
      </c>
      <c r="H38" s="109">
        <f t="shared" si="2"/>
        <v>32.083333333333329</v>
      </c>
      <c r="I38" s="109">
        <f t="shared" si="2"/>
        <v>33</v>
      </c>
      <c r="J38" s="109">
        <f t="shared" si="2"/>
        <v>33.916666666666671</v>
      </c>
      <c r="K38" s="109">
        <f t="shared" si="2"/>
        <v>34.833333333333329</v>
      </c>
      <c r="L38" s="109">
        <f t="shared" si="2"/>
        <v>35.75</v>
      </c>
      <c r="M38" s="109">
        <f t="shared" si="2"/>
        <v>36.666666666666671</v>
      </c>
      <c r="N38" s="109">
        <f t="shared" si="2"/>
        <v>37.583333333333329</v>
      </c>
      <c r="O38" s="109">
        <f t="shared" si="2"/>
        <v>38.5</v>
      </c>
      <c r="P38" s="109">
        <f t="shared" si="2"/>
        <v>39.416666666666671</v>
      </c>
      <c r="Q38" s="109">
        <f t="shared" si="2"/>
        <v>40.333333333333329</v>
      </c>
      <c r="R38" s="109">
        <f t="shared" si="2"/>
        <v>41.25</v>
      </c>
    </row>
    <row r="39" spans="1:18">
      <c r="A39" s="85"/>
      <c r="B39" s="78">
        <v>12</v>
      </c>
      <c r="C39" s="109">
        <f t="shared" si="3"/>
        <v>30</v>
      </c>
      <c r="D39" s="109">
        <f t="shared" si="2"/>
        <v>31</v>
      </c>
      <c r="E39" s="109">
        <f t="shared" si="2"/>
        <v>32</v>
      </c>
      <c r="F39" s="109">
        <f t="shared" si="2"/>
        <v>33</v>
      </c>
      <c r="G39" s="109">
        <f t="shared" si="2"/>
        <v>34</v>
      </c>
      <c r="H39" s="109">
        <f t="shared" si="2"/>
        <v>35</v>
      </c>
      <c r="I39" s="109">
        <f t="shared" si="2"/>
        <v>36</v>
      </c>
      <c r="J39" s="109">
        <f t="shared" si="2"/>
        <v>37</v>
      </c>
      <c r="K39" s="109">
        <f t="shared" si="2"/>
        <v>38</v>
      </c>
      <c r="L39" s="109">
        <f t="shared" si="2"/>
        <v>39</v>
      </c>
      <c r="M39" s="109">
        <f t="shared" si="2"/>
        <v>40</v>
      </c>
      <c r="N39" s="109">
        <f t="shared" si="2"/>
        <v>41</v>
      </c>
      <c r="O39" s="109">
        <f t="shared" si="2"/>
        <v>42</v>
      </c>
      <c r="P39" s="109">
        <f t="shared" si="2"/>
        <v>43</v>
      </c>
      <c r="Q39" s="109">
        <f t="shared" si="2"/>
        <v>44</v>
      </c>
      <c r="R39" s="109">
        <f t="shared" si="2"/>
        <v>45</v>
      </c>
    </row>
    <row r="40" spans="1:18">
      <c r="A40" s="72"/>
      <c r="B40" s="72"/>
      <c r="C40" s="72"/>
      <c r="D40" s="72"/>
      <c r="E40" s="72"/>
      <c r="F40" s="72"/>
      <c r="G40" s="72"/>
      <c r="H40" s="72"/>
      <c r="I40" s="72"/>
      <c r="J40" s="72"/>
      <c r="K40" s="72"/>
    </row>
    <row r="41" spans="1:18">
      <c r="A41" s="72"/>
      <c r="B41" s="72"/>
      <c r="C41" s="72"/>
      <c r="D41" s="72"/>
      <c r="E41" s="72"/>
      <c r="F41" s="72"/>
      <c r="G41" s="72"/>
      <c r="H41" s="72"/>
      <c r="I41" s="72"/>
      <c r="J41" s="72"/>
      <c r="K41" s="72"/>
    </row>
    <row r="42" spans="1:18">
      <c r="A42" s="72"/>
      <c r="B42" s="72"/>
      <c r="C42" s="72"/>
      <c r="D42" s="72"/>
      <c r="E42" s="72"/>
      <c r="F42" s="72"/>
      <c r="G42" s="72"/>
      <c r="H42" s="72"/>
      <c r="I42" s="72"/>
      <c r="J42" s="72"/>
      <c r="K42" s="72"/>
    </row>
    <row r="43" spans="1:18">
      <c r="A43" s="72"/>
      <c r="B43" s="72"/>
      <c r="C43" s="72"/>
      <c r="D43" s="72"/>
      <c r="E43" s="72"/>
      <c r="F43" s="72"/>
      <c r="G43" s="72"/>
      <c r="H43" s="72"/>
      <c r="I43" s="72"/>
      <c r="J43" s="72"/>
      <c r="K43" s="72"/>
    </row>
    <row r="44" spans="1:18">
      <c r="A44" s="72"/>
      <c r="B44" s="72"/>
      <c r="C44" s="72"/>
      <c r="D44" s="72"/>
      <c r="E44" s="72"/>
      <c r="F44" s="72"/>
      <c r="G44" s="72"/>
      <c r="H44" s="72"/>
      <c r="I44" s="72"/>
      <c r="J44" s="72"/>
      <c r="K44" s="72"/>
    </row>
    <row r="45" spans="1:18">
      <c r="A45" s="72"/>
      <c r="B45" s="72"/>
      <c r="C45" s="72"/>
      <c r="D45" s="72"/>
      <c r="E45" s="72"/>
      <c r="F45" s="72"/>
      <c r="G45" s="72"/>
      <c r="H45" s="72"/>
      <c r="I45" s="72"/>
      <c r="J45" s="72"/>
      <c r="K45" s="72"/>
    </row>
    <row r="46" spans="1:18" ht="21"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</row>
    <row r="47" spans="1:18" ht="21">
      <c r="A47" s="74" t="s">
        <v>135</v>
      </c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</row>
    <row r="48" spans="1:18" ht="18.75">
      <c r="B48" s="80"/>
      <c r="C48" s="86" t="s">
        <v>136</v>
      </c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</row>
    <row r="49" spans="1:17" ht="19.5" customHeight="1">
      <c r="A49" s="81"/>
      <c r="B49" s="82">
        <v>1000</v>
      </c>
      <c r="C49" s="83">
        <v>0.03</v>
      </c>
      <c r="D49" s="83">
        <v>3.5000000000000003E-2</v>
      </c>
      <c r="E49" s="83">
        <v>0.04</v>
      </c>
      <c r="F49" s="83">
        <v>4.4999999999999998E-2</v>
      </c>
      <c r="G49" s="83">
        <v>0.05</v>
      </c>
      <c r="H49" s="83">
        <v>5.5E-2</v>
      </c>
      <c r="I49" s="83">
        <v>0.06</v>
      </c>
      <c r="J49" s="83">
        <v>6.5000000000000002E-2</v>
      </c>
      <c r="K49" s="83">
        <v>7.0000000000000007E-2</v>
      </c>
      <c r="L49" s="83">
        <v>7.4999999999999997E-2</v>
      </c>
      <c r="M49" s="83">
        <v>0.08</v>
      </c>
      <c r="N49" s="83">
        <v>8.5000000000000006E-2</v>
      </c>
      <c r="O49" s="83">
        <v>9.0000000000000094E-2</v>
      </c>
      <c r="P49" s="83">
        <v>9.5000000000000098E-2</v>
      </c>
      <c r="Q49" s="83">
        <v>0.1</v>
      </c>
    </row>
    <row r="50" spans="1:17" ht="13.5" customHeight="1">
      <c r="A50" s="88" t="s">
        <v>137</v>
      </c>
      <c r="B50" s="84">
        <v>1</v>
      </c>
      <c r="C50" s="109">
        <f>$B$49*(1+C$49)^$B50</f>
        <v>1030</v>
      </c>
      <c r="D50" s="109">
        <f t="shared" ref="D50:Q65" si="4">$B$49*(1+D$49)^$B50</f>
        <v>1035</v>
      </c>
      <c r="E50" s="109">
        <f t="shared" si="4"/>
        <v>1040</v>
      </c>
      <c r="F50" s="109">
        <f t="shared" si="4"/>
        <v>1045</v>
      </c>
      <c r="G50" s="109">
        <f t="shared" si="4"/>
        <v>1050</v>
      </c>
      <c r="H50" s="109">
        <f t="shared" si="4"/>
        <v>1055</v>
      </c>
      <c r="I50" s="109">
        <f t="shared" si="4"/>
        <v>1060</v>
      </c>
      <c r="J50" s="109">
        <f t="shared" si="4"/>
        <v>1065</v>
      </c>
      <c r="K50" s="109">
        <f t="shared" si="4"/>
        <v>1070</v>
      </c>
      <c r="L50" s="109">
        <f t="shared" si="4"/>
        <v>1075</v>
      </c>
      <c r="M50" s="109">
        <f t="shared" si="4"/>
        <v>1080</v>
      </c>
      <c r="N50" s="109">
        <f t="shared" si="4"/>
        <v>1085</v>
      </c>
      <c r="O50" s="109">
        <f t="shared" si="4"/>
        <v>1090</v>
      </c>
      <c r="P50" s="109">
        <f t="shared" si="4"/>
        <v>1095.0000000000002</v>
      </c>
      <c r="Q50" s="109">
        <f t="shared" si="4"/>
        <v>1100</v>
      </c>
    </row>
    <row r="51" spans="1:17">
      <c r="A51" s="88"/>
      <c r="B51" s="84">
        <v>2</v>
      </c>
      <c r="C51" s="109">
        <f>$B$49*(1+C$49)^$B51</f>
        <v>1060.8999999999999</v>
      </c>
      <c r="D51" s="109">
        <f t="shared" si="4"/>
        <v>1071.2249999999999</v>
      </c>
      <c r="E51" s="109">
        <f t="shared" si="4"/>
        <v>1081.6000000000001</v>
      </c>
      <c r="F51" s="109">
        <f t="shared" si="4"/>
        <v>1092.0249999999999</v>
      </c>
      <c r="G51" s="109">
        <f t="shared" si="4"/>
        <v>1102.5</v>
      </c>
      <c r="H51" s="109">
        <f t="shared" si="4"/>
        <v>1113.0249999999999</v>
      </c>
      <c r="I51" s="109">
        <f t="shared" si="4"/>
        <v>1123.6000000000001</v>
      </c>
      <c r="J51" s="109">
        <f t="shared" si="4"/>
        <v>1134.2249999999999</v>
      </c>
      <c r="K51" s="109">
        <f t="shared" si="4"/>
        <v>1144.9000000000001</v>
      </c>
      <c r="L51" s="109">
        <f t="shared" si="4"/>
        <v>1155.625</v>
      </c>
      <c r="M51" s="109">
        <f t="shared" si="4"/>
        <v>1166.4000000000001</v>
      </c>
      <c r="N51" s="109">
        <f t="shared" si="4"/>
        <v>1177.2249999999999</v>
      </c>
      <c r="O51" s="109">
        <f t="shared" si="4"/>
        <v>1188.1000000000001</v>
      </c>
      <c r="P51" s="109">
        <f t="shared" si="4"/>
        <v>1199.0250000000005</v>
      </c>
      <c r="Q51" s="109">
        <f t="shared" si="4"/>
        <v>1210.0000000000002</v>
      </c>
    </row>
    <row r="52" spans="1:17">
      <c r="A52" s="88"/>
      <c r="B52" s="84">
        <v>3</v>
      </c>
      <c r="C52" s="109">
        <f t="shared" ref="C52:Q74" si="5">$B$49*(1+C$49)^$B52</f>
        <v>1092.7270000000001</v>
      </c>
      <c r="D52" s="109">
        <f t="shared" si="4"/>
        <v>1108.7178749999998</v>
      </c>
      <c r="E52" s="109">
        <f t="shared" si="4"/>
        <v>1124.864</v>
      </c>
      <c r="F52" s="109">
        <f t="shared" si="4"/>
        <v>1141.1661249999997</v>
      </c>
      <c r="G52" s="109">
        <f t="shared" si="4"/>
        <v>1157.6250000000002</v>
      </c>
      <c r="H52" s="109">
        <f t="shared" si="4"/>
        <v>1174.2413749999998</v>
      </c>
      <c r="I52" s="109">
        <f t="shared" si="4"/>
        <v>1191.0160000000003</v>
      </c>
      <c r="J52" s="109">
        <f t="shared" si="4"/>
        <v>1207.9496249999997</v>
      </c>
      <c r="K52" s="109">
        <f t="shared" si="4"/>
        <v>1225.0430000000001</v>
      </c>
      <c r="L52" s="109">
        <f t="shared" si="4"/>
        <v>1242.2968749999998</v>
      </c>
      <c r="M52" s="109">
        <f t="shared" si="4"/>
        <v>1259.7120000000002</v>
      </c>
      <c r="N52" s="109">
        <f t="shared" si="4"/>
        <v>1277.289125</v>
      </c>
      <c r="O52" s="109">
        <f t="shared" si="4"/>
        <v>1295.0290000000002</v>
      </c>
      <c r="P52" s="109">
        <f t="shared" si="4"/>
        <v>1312.9323750000008</v>
      </c>
      <c r="Q52" s="109">
        <f t="shared" si="4"/>
        <v>1331.0000000000005</v>
      </c>
    </row>
    <row r="53" spans="1:17">
      <c r="A53" s="88"/>
      <c r="B53" s="84">
        <v>4</v>
      </c>
      <c r="C53" s="109">
        <f t="shared" si="5"/>
        <v>1125.5088099999998</v>
      </c>
      <c r="D53" s="109">
        <f t="shared" si="4"/>
        <v>1147.5230006249997</v>
      </c>
      <c r="E53" s="109">
        <f t="shared" si="4"/>
        <v>1169.8585600000001</v>
      </c>
      <c r="F53" s="109">
        <f t="shared" si="4"/>
        <v>1192.5186006249994</v>
      </c>
      <c r="G53" s="109">
        <f t="shared" si="4"/>
        <v>1215.5062499999999</v>
      </c>
      <c r="H53" s="109">
        <f t="shared" si="4"/>
        <v>1238.8246506249998</v>
      </c>
      <c r="I53" s="109">
        <f t="shared" si="4"/>
        <v>1262.4769600000004</v>
      </c>
      <c r="J53" s="109">
        <f t="shared" si="4"/>
        <v>1286.4663506249997</v>
      </c>
      <c r="K53" s="109">
        <f t="shared" si="4"/>
        <v>1310.79601</v>
      </c>
      <c r="L53" s="109">
        <f t="shared" si="4"/>
        <v>1335.4691406249999</v>
      </c>
      <c r="M53" s="109">
        <f t="shared" si="4"/>
        <v>1360.4889600000004</v>
      </c>
      <c r="N53" s="109">
        <f t="shared" si="4"/>
        <v>1385.8587006249998</v>
      </c>
      <c r="O53" s="109">
        <f t="shared" si="4"/>
        <v>1411.5816100000002</v>
      </c>
      <c r="P53" s="109">
        <f t="shared" si="4"/>
        <v>1437.6609506250011</v>
      </c>
      <c r="Q53" s="109">
        <f t="shared" si="4"/>
        <v>1464.1000000000004</v>
      </c>
    </row>
    <row r="54" spans="1:17">
      <c r="A54" s="88"/>
      <c r="B54" s="84">
        <v>5</v>
      </c>
      <c r="C54" s="109">
        <f t="shared" si="5"/>
        <v>1159.2740742999999</v>
      </c>
      <c r="D54" s="109">
        <f t="shared" si="4"/>
        <v>1187.6863056468744</v>
      </c>
      <c r="E54" s="109">
        <f t="shared" si="4"/>
        <v>1216.6529024000004</v>
      </c>
      <c r="F54" s="109">
        <f t="shared" si="4"/>
        <v>1246.1819376531244</v>
      </c>
      <c r="G54" s="109">
        <f t="shared" si="4"/>
        <v>1276.2815625000001</v>
      </c>
      <c r="H54" s="109">
        <f t="shared" si="4"/>
        <v>1306.9600064093747</v>
      </c>
      <c r="I54" s="109">
        <f t="shared" si="4"/>
        <v>1338.2255776000004</v>
      </c>
      <c r="J54" s="109">
        <f t="shared" si="4"/>
        <v>1370.0866634156246</v>
      </c>
      <c r="K54" s="109">
        <f t="shared" si="4"/>
        <v>1402.5517307000002</v>
      </c>
      <c r="L54" s="109">
        <f t="shared" si="4"/>
        <v>1435.6293261718749</v>
      </c>
      <c r="M54" s="109">
        <f t="shared" si="4"/>
        <v>1469.3280768000004</v>
      </c>
      <c r="N54" s="109">
        <f t="shared" si="4"/>
        <v>1503.6566901781248</v>
      </c>
      <c r="O54" s="109">
        <f t="shared" si="4"/>
        <v>1538.6239549000004</v>
      </c>
      <c r="P54" s="109">
        <f t="shared" si="4"/>
        <v>1574.2387409343764</v>
      </c>
      <c r="Q54" s="109">
        <f t="shared" si="4"/>
        <v>1610.5100000000004</v>
      </c>
    </row>
    <row r="55" spans="1:17">
      <c r="A55" s="88"/>
      <c r="B55" s="84">
        <v>6</v>
      </c>
      <c r="C55" s="109">
        <f t="shared" si="5"/>
        <v>1194.0522965289999</v>
      </c>
      <c r="D55" s="109">
        <f t="shared" si="4"/>
        <v>1229.2553263445152</v>
      </c>
      <c r="E55" s="109">
        <f t="shared" si="4"/>
        <v>1265.3190184960004</v>
      </c>
      <c r="F55" s="109">
        <f t="shared" si="4"/>
        <v>1302.2601248475148</v>
      </c>
      <c r="G55" s="109">
        <f t="shared" si="4"/>
        <v>1340.095640625</v>
      </c>
      <c r="H55" s="109">
        <f t="shared" si="4"/>
        <v>1378.8428067618904</v>
      </c>
      <c r="I55" s="109">
        <f t="shared" si="4"/>
        <v>1418.5191122560007</v>
      </c>
      <c r="J55" s="109">
        <f t="shared" si="4"/>
        <v>1459.14229653764</v>
      </c>
      <c r="K55" s="109">
        <f t="shared" si="4"/>
        <v>1500.730351849</v>
      </c>
      <c r="L55" s="109">
        <f t="shared" si="4"/>
        <v>1543.3015256347653</v>
      </c>
      <c r="M55" s="109">
        <f t="shared" si="4"/>
        <v>1586.8743229440006</v>
      </c>
      <c r="N55" s="109">
        <f t="shared" si="4"/>
        <v>1631.4675088432653</v>
      </c>
      <c r="O55" s="109">
        <f t="shared" si="4"/>
        <v>1677.1001108410007</v>
      </c>
      <c r="P55" s="109">
        <f t="shared" si="4"/>
        <v>1723.7914213231427</v>
      </c>
      <c r="Q55" s="109">
        <f t="shared" si="4"/>
        <v>1771.5610000000008</v>
      </c>
    </row>
    <row r="56" spans="1:17">
      <c r="A56" s="88"/>
      <c r="B56" s="84">
        <v>7</v>
      </c>
      <c r="C56" s="109">
        <f t="shared" si="5"/>
        <v>1229.87386542487</v>
      </c>
      <c r="D56" s="109">
        <f t="shared" si="4"/>
        <v>1272.2792627665731</v>
      </c>
      <c r="E56" s="109">
        <f t="shared" si="4"/>
        <v>1315.9317792358402</v>
      </c>
      <c r="F56" s="109">
        <f t="shared" si="4"/>
        <v>1360.8618304656529</v>
      </c>
      <c r="G56" s="109">
        <f t="shared" si="4"/>
        <v>1407.1004226562502</v>
      </c>
      <c r="H56" s="109">
        <f t="shared" si="4"/>
        <v>1454.6791611337942</v>
      </c>
      <c r="I56" s="109">
        <f t="shared" si="4"/>
        <v>1503.6302589913607</v>
      </c>
      <c r="J56" s="109">
        <f t="shared" si="4"/>
        <v>1553.9865458125864</v>
      </c>
      <c r="K56" s="109">
        <f t="shared" si="4"/>
        <v>1605.7814764784302</v>
      </c>
      <c r="L56" s="109">
        <f t="shared" si="4"/>
        <v>1659.0491400573728</v>
      </c>
      <c r="M56" s="109">
        <f t="shared" si="4"/>
        <v>1713.8242687795207</v>
      </c>
      <c r="N56" s="109">
        <f t="shared" si="4"/>
        <v>1770.1422470949431</v>
      </c>
      <c r="O56" s="109">
        <f t="shared" si="4"/>
        <v>1828.0391208166907</v>
      </c>
      <c r="P56" s="109">
        <f t="shared" si="4"/>
        <v>1887.5516063488415</v>
      </c>
      <c r="Q56" s="109">
        <f t="shared" si="4"/>
        <v>1948.7171000000012</v>
      </c>
    </row>
    <row r="57" spans="1:17">
      <c r="A57" s="88"/>
      <c r="B57" s="84">
        <v>8</v>
      </c>
      <c r="C57" s="109">
        <f t="shared" si="5"/>
        <v>1266.7700813876158</v>
      </c>
      <c r="D57" s="109">
        <f t="shared" si="4"/>
        <v>1316.8090369634028</v>
      </c>
      <c r="E57" s="109">
        <f t="shared" si="4"/>
        <v>1368.5690504052741</v>
      </c>
      <c r="F57" s="109">
        <f t="shared" si="4"/>
        <v>1422.1006128366068</v>
      </c>
      <c r="G57" s="109">
        <f t="shared" si="4"/>
        <v>1477.4554437890627</v>
      </c>
      <c r="H57" s="109">
        <f t="shared" si="4"/>
        <v>1534.6865149961529</v>
      </c>
      <c r="I57" s="109">
        <f t="shared" si="4"/>
        <v>1593.8480745308423</v>
      </c>
      <c r="J57" s="109">
        <f t="shared" si="4"/>
        <v>1654.9956712904043</v>
      </c>
      <c r="K57" s="109">
        <f t="shared" si="4"/>
        <v>1718.1861798319203</v>
      </c>
      <c r="L57" s="109">
        <f t="shared" si="4"/>
        <v>1783.4778255616757</v>
      </c>
      <c r="M57" s="109">
        <f t="shared" si="4"/>
        <v>1850.9302102818824</v>
      </c>
      <c r="N57" s="109">
        <f t="shared" si="4"/>
        <v>1920.6043380980129</v>
      </c>
      <c r="O57" s="109">
        <f t="shared" si="4"/>
        <v>1992.562641690193</v>
      </c>
      <c r="P57" s="109">
        <f t="shared" si="4"/>
        <v>2066.8690089519819</v>
      </c>
      <c r="Q57" s="109">
        <f t="shared" si="4"/>
        <v>2143.5888100000011</v>
      </c>
    </row>
    <row r="58" spans="1:17">
      <c r="A58" s="88"/>
      <c r="B58" s="84">
        <v>9</v>
      </c>
      <c r="C58" s="109">
        <f t="shared" si="5"/>
        <v>1304.7731838292445</v>
      </c>
      <c r="D58" s="109">
        <f t="shared" si="4"/>
        <v>1362.8973532571217</v>
      </c>
      <c r="E58" s="109">
        <f t="shared" si="4"/>
        <v>1423.3118124214852</v>
      </c>
      <c r="F58" s="109">
        <f t="shared" si="4"/>
        <v>1486.0951404142543</v>
      </c>
      <c r="G58" s="109">
        <f t="shared" si="4"/>
        <v>1551.3282159785158</v>
      </c>
      <c r="H58" s="109">
        <f t="shared" si="4"/>
        <v>1619.0942733209413</v>
      </c>
      <c r="I58" s="109">
        <f t="shared" si="4"/>
        <v>1689.4789590026928</v>
      </c>
      <c r="J58" s="109">
        <f t="shared" si="4"/>
        <v>1762.5703899242806</v>
      </c>
      <c r="K58" s="109">
        <f t="shared" si="4"/>
        <v>1838.4592124201549</v>
      </c>
      <c r="L58" s="109">
        <f t="shared" si="4"/>
        <v>1917.2386624788014</v>
      </c>
      <c r="M58" s="109">
        <f t="shared" si="4"/>
        <v>1999.004627104433</v>
      </c>
      <c r="N58" s="109">
        <f t="shared" si="4"/>
        <v>2083.8557068363439</v>
      </c>
      <c r="O58" s="109">
        <f t="shared" si="4"/>
        <v>2171.8932794423104</v>
      </c>
      <c r="P58" s="109">
        <f t="shared" si="4"/>
        <v>2263.2215648024207</v>
      </c>
      <c r="Q58" s="109">
        <f t="shared" si="4"/>
        <v>2357.9476910000017</v>
      </c>
    </row>
    <row r="59" spans="1:17">
      <c r="A59" s="88"/>
      <c r="B59" s="84">
        <v>10</v>
      </c>
      <c r="C59" s="109">
        <f t="shared" si="5"/>
        <v>1343.9163793441219</v>
      </c>
      <c r="D59" s="109">
        <f t="shared" si="4"/>
        <v>1410.5987606211211</v>
      </c>
      <c r="E59" s="109">
        <f t="shared" si="4"/>
        <v>1480.2442849183446</v>
      </c>
      <c r="F59" s="109">
        <f t="shared" si="4"/>
        <v>1552.9694217328954</v>
      </c>
      <c r="G59" s="109">
        <f t="shared" si="4"/>
        <v>1628.8946267774415</v>
      </c>
      <c r="H59" s="109">
        <f t="shared" si="4"/>
        <v>1708.1444583535929</v>
      </c>
      <c r="I59" s="109">
        <f t="shared" si="4"/>
        <v>1790.8476965428547</v>
      </c>
      <c r="J59" s="109">
        <f t="shared" si="4"/>
        <v>1877.1374652693587</v>
      </c>
      <c r="K59" s="109">
        <f t="shared" si="4"/>
        <v>1967.1513572895656</v>
      </c>
      <c r="L59" s="109">
        <f t="shared" si="4"/>
        <v>2061.031562164711</v>
      </c>
      <c r="M59" s="109">
        <f t="shared" si="4"/>
        <v>2158.9249972727876</v>
      </c>
      <c r="N59" s="109">
        <f t="shared" si="4"/>
        <v>2260.9834419174331</v>
      </c>
      <c r="O59" s="109">
        <f t="shared" si="4"/>
        <v>2367.3636745921185</v>
      </c>
      <c r="P59" s="109">
        <f t="shared" si="4"/>
        <v>2478.2276134586509</v>
      </c>
      <c r="Q59" s="109">
        <f t="shared" si="4"/>
        <v>2593.7424601000021</v>
      </c>
    </row>
    <row r="60" spans="1:17">
      <c r="A60" s="88"/>
      <c r="B60" s="84">
        <v>11</v>
      </c>
      <c r="C60" s="109">
        <f t="shared" si="5"/>
        <v>1384.2338707244455</v>
      </c>
      <c r="D60" s="109">
        <f t="shared" si="4"/>
        <v>1459.9697172428603</v>
      </c>
      <c r="E60" s="109">
        <f t="shared" si="4"/>
        <v>1539.4540563150783</v>
      </c>
      <c r="F60" s="109">
        <f t="shared" si="4"/>
        <v>1622.8530457108757</v>
      </c>
      <c r="G60" s="109">
        <f t="shared" si="4"/>
        <v>1710.3393581163139</v>
      </c>
      <c r="H60" s="109">
        <f t="shared" si="4"/>
        <v>1802.0924035630403</v>
      </c>
      <c r="I60" s="109">
        <f t="shared" si="4"/>
        <v>1898.2985583354262</v>
      </c>
      <c r="J60" s="109">
        <f t="shared" si="4"/>
        <v>1999.1514005118668</v>
      </c>
      <c r="K60" s="109">
        <f t="shared" si="4"/>
        <v>2104.8519522998354</v>
      </c>
      <c r="L60" s="109">
        <f t="shared" si="4"/>
        <v>2215.6089293270647</v>
      </c>
      <c r="M60" s="109">
        <f t="shared" si="4"/>
        <v>2331.6389970546106</v>
      </c>
      <c r="N60" s="109">
        <f t="shared" si="4"/>
        <v>2453.1670344804152</v>
      </c>
      <c r="O60" s="109">
        <f t="shared" si="4"/>
        <v>2580.4264053054094</v>
      </c>
      <c r="P60" s="109">
        <f t="shared" si="4"/>
        <v>2713.6592367372236</v>
      </c>
      <c r="Q60" s="109">
        <f t="shared" si="4"/>
        <v>2853.1167061100023</v>
      </c>
    </row>
    <row r="61" spans="1:17">
      <c r="A61" s="88"/>
      <c r="B61" s="84">
        <v>12</v>
      </c>
      <c r="C61" s="109">
        <f t="shared" si="5"/>
        <v>1425.7608868461787</v>
      </c>
      <c r="D61" s="109">
        <f t="shared" si="4"/>
        <v>1511.0686573463604</v>
      </c>
      <c r="E61" s="109">
        <f t="shared" si="4"/>
        <v>1601.0322185676816</v>
      </c>
      <c r="F61" s="109">
        <f t="shared" si="4"/>
        <v>1695.8814327678647</v>
      </c>
      <c r="G61" s="109">
        <f t="shared" si="4"/>
        <v>1795.8563260221292</v>
      </c>
      <c r="H61" s="109">
        <f t="shared" si="4"/>
        <v>1901.2074857590076</v>
      </c>
      <c r="I61" s="109">
        <f t="shared" si="4"/>
        <v>2012.1964718355518</v>
      </c>
      <c r="J61" s="109">
        <f t="shared" si="4"/>
        <v>2129.0962415451377</v>
      </c>
      <c r="K61" s="109">
        <f t="shared" si="4"/>
        <v>2252.1915889608235</v>
      </c>
      <c r="L61" s="109">
        <f t="shared" si="4"/>
        <v>2381.7795990265945</v>
      </c>
      <c r="M61" s="109">
        <f t="shared" si="4"/>
        <v>2518.1701168189797</v>
      </c>
      <c r="N61" s="109">
        <f t="shared" si="4"/>
        <v>2661.6862324112499</v>
      </c>
      <c r="O61" s="109">
        <f t="shared" si="4"/>
        <v>2812.6647817828962</v>
      </c>
      <c r="P61" s="109">
        <f t="shared" si="4"/>
        <v>2971.4568642272602</v>
      </c>
      <c r="Q61" s="109">
        <f t="shared" si="4"/>
        <v>3138.4283767210027</v>
      </c>
    </row>
    <row r="62" spans="1:17">
      <c r="A62" s="88"/>
      <c r="B62" s="84">
        <v>13</v>
      </c>
      <c r="C62" s="109">
        <f t="shared" si="5"/>
        <v>1468.5337134515639</v>
      </c>
      <c r="D62" s="109">
        <f t="shared" si="4"/>
        <v>1563.9560603534826</v>
      </c>
      <c r="E62" s="109">
        <f t="shared" si="4"/>
        <v>1665.073507310389</v>
      </c>
      <c r="F62" s="109">
        <f t="shared" si="4"/>
        <v>1772.1960972424188</v>
      </c>
      <c r="G62" s="109">
        <f t="shared" si="4"/>
        <v>1885.649142323236</v>
      </c>
      <c r="H62" s="109">
        <f t="shared" si="4"/>
        <v>2005.7738974757528</v>
      </c>
      <c r="I62" s="109">
        <f t="shared" si="4"/>
        <v>2132.9282601456853</v>
      </c>
      <c r="J62" s="109">
        <f t="shared" si="4"/>
        <v>2267.4874972455718</v>
      </c>
      <c r="K62" s="109">
        <f t="shared" si="4"/>
        <v>2409.8450001880815</v>
      </c>
      <c r="L62" s="109">
        <f t="shared" si="4"/>
        <v>2560.4130689535891</v>
      </c>
      <c r="M62" s="109">
        <f t="shared" si="4"/>
        <v>2719.6237261644983</v>
      </c>
      <c r="N62" s="109">
        <f t="shared" si="4"/>
        <v>2887.9295621662063</v>
      </c>
      <c r="O62" s="109">
        <f t="shared" si="4"/>
        <v>3065.8046121433572</v>
      </c>
      <c r="P62" s="109">
        <f t="shared" si="4"/>
        <v>3253.7452663288504</v>
      </c>
      <c r="Q62" s="109">
        <f t="shared" si="4"/>
        <v>3452.271214393103</v>
      </c>
    </row>
    <row r="63" spans="1:17">
      <c r="A63" s="88"/>
      <c r="B63" s="84">
        <v>14</v>
      </c>
      <c r="C63" s="109">
        <f t="shared" si="5"/>
        <v>1512.5897248551109</v>
      </c>
      <c r="D63" s="109">
        <f t="shared" si="4"/>
        <v>1618.6945224658546</v>
      </c>
      <c r="E63" s="109">
        <f t="shared" si="4"/>
        <v>1731.6764476028045</v>
      </c>
      <c r="F63" s="109">
        <f t="shared" si="4"/>
        <v>1851.944921618327</v>
      </c>
      <c r="G63" s="109">
        <f t="shared" si="4"/>
        <v>1979.9315994393974</v>
      </c>
      <c r="H63" s="109">
        <f t="shared" si="4"/>
        <v>2116.0914618369193</v>
      </c>
      <c r="I63" s="109">
        <f t="shared" si="4"/>
        <v>2260.9039557544261</v>
      </c>
      <c r="J63" s="109">
        <f t="shared" si="4"/>
        <v>2414.8741845665336</v>
      </c>
      <c r="K63" s="109">
        <f t="shared" si="4"/>
        <v>2578.534150201247</v>
      </c>
      <c r="L63" s="109">
        <f t="shared" si="4"/>
        <v>2752.444049125108</v>
      </c>
      <c r="M63" s="109">
        <f t="shared" si="4"/>
        <v>2937.1936242576585</v>
      </c>
      <c r="N63" s="109">
        <f t="shared" si="4"/>
        <v>3133.4035749503337</v>
      </c>
      <c r="O63" s="109">
        <f t="shared" si="4"/>
        <v>3341.7270272362598</v>
      </c>
      <c r="P63" s="109">
        <f t="shared" si="4"/>
        <v>3562.8510666300922</v>
      </c>
      <c r="Q63" s="109">
        <f t="shared" si="4"/>
        <v>3797.4983358324139</v>
      </c>
    </row>
    <row r="64" spans="1:17">
      <c r="A64" s="88"/>
      <c r="B64" s="84">
        <v>15</v>
      </c>
      <c r="C64" s="109">
        <f t="shared" si="5"/>
        <v>1557.9674166007644</v>
      </c>
      <c r="D64" s="109">
        <f t="shared" si="4"/>
        <v>1675.3488307521593</v>
      </c>
      <c r="E64" s="109">
        <f t="shared" si="4"/>
        <v>1800.9435055069168</v>
      </c>
      <c r="F64" s="109">
        <f t="shared" si="4"/>
        <v>1935.2824430911519</v>
      </c>
      <c r="G64" s="109">
        <f t="shared" si="4"/>
        <v>2078.9281794113681</v>
      </c>
      <c r="H64" s="109">
        <f t="shared" si="4"/>
        <v>2232.4764922379495</v>
      </c>
      <c r="I64" s="109">
        <f t="shared" si="4"/>
        <v>2396.5581930996923</v>
      </c>
      <c r="J64" s="109">
        <f t="shared" si="4"/>
        <v>2571.841006563358</v>
      </c>
      <c r="K64" s="109">
        <f t="shared" si="4"/>
        <v>2759.0315407153344</v>
      </c>
      <c r="L64" s="109">
        <f t="shared" si="4"/>
        <v>2958.8773528094912</v>
      </c>
      <c r="M64" s="109">
        <f t="shared" si="4"/>
        <v>3172.1691141982715</v>
      </c>
      <c r="N64" s="109">
        <f t="shared" si="4"/>
        <v>3399.7428788211123</v>
      </c>
      <c r="O64" s="109">
        <f t="shared" si="4"/>
        <v>3642.4824596875228</v>
      </c>
      <c r="P64" s="109">
        <f t="shared" si="4"/>
        <v>3901.3219179599514</v>
      </c>
      <c r="Q64" s="109">
        <f t="shared" si="4"/>
        <v>4177.248169415655</v>
      </c>
    </row>
    <row r="65" spans="1:17">
      <c r="A65" s="88"/>
      <c r="B65" s="84">
        <v>16</v>
      </c>
      <c r="C65" s="109">
        <f t="shared" si="5"/>
        <v>1604.7064390987871</v>
      </c>
      <c r="D65" s="109">
        <f t="shared" si="4"/>
        <v>1733.9860398284845</v>
      </c>
      <c r="E65" s="109">
        <f t="shared" si="4"/>
        <v>1872.9812457271937</v>
      </c>
      <c r="F65" s="109">
        <f t="shared" si="4"/>
        <v>2022.3701530302528</v>
      </c>
      <c r="G65" s="109">
        <f t="shared" si="4"/>
        <v>2182.8745883819361</v>
      </c>
      <c r="H65" s="109">
        <f t="shared" si="4"/>
        <v>2355.2626993110366</v>
      </c>
      <c r="I65" s="109">
        <f t="shared" si="4"/>
        <v>2540.3516846856733</v>
      </c>
      <c r="J65" s="109">
        <f t="shared" si="4"/>
        <v>2739.0106719899759</v>
      </c>
      <c r="K65" s="109">
        <f t="shared" si="4"/>
        <v>2952.1637485654073</v>
      </c>
      <c r="L65" s="109">
        <f t="shared" si="4"/>
        <v>3180.7931542702026</v>
      </c>
      <c r="M65" s="109">
        <f t="shared" si="4"/>
        <v>3425.9426433341332</v>
      </c>
      <c r="N65" s="109">
        <f t="shared" si="4"/>
        <v>3688.7210235209063</v>
      </c>
      <c r="O65" s="109">
        <f t="shared" si="4"/>
        <v>3970.3058810594002</v>
      </c>
      <c r="P65" s="109">
        <f t="shared" si="4"/>
        <v>4271.9475001661476</v>
      </c>
      <c r="Q65" s="109">
        <f t="shared" si="4"/>
        <v>4594.9729863572211</v>
      </c>
    </row>
    <row r="66" spans="1:17">
      <c r="A66" s="88"/>
      <c r="B66" s="84">
        <v>17</v>
      </c>
      <c r="C66" s="109">
        <f t="shared" si="5"/>
        <v>1652.8476322717506</v>
      </c>
      <c r="D66" s="109">
        <f t="shared" si="5"/>
        <v>1794.6755512224815</v>
      </c>
      <c r="E66" s="109">
        <f t="shared" si="5"/>
        <v>1947.9004955562816</v>
      </c>
      <c r="F66" s="109">
        <f t="shared" si="5"/>
        <v>2113.3768099166145</v>
      </c>
      <c r="G66" s="109">
        <f t="shared" si="5"/>
        <v>2292.0183178010329</v>
      </c>
      <c r="H66" s="109">
        <f t="shared" si="5"/>
        <v>2484.8021477731436</v>
      </c>
      <c r="I66" s="109">
        <f t="shared" si="5"/>
        <v>2692.7727857668142</v>
      </c>
      <c r="J66" s="109">
        <f t="shared" si="5"/>
        <v>2917.0463656693241</v>
      </c>
      <c r="K66" s="109">
        <f t="shared" si="5"/>
        <v>3158.8152109649859</v>
      </c>
      <c r="L66" s="109">
        <f t="shared" si="5"/>
        <v>3419.3526408404678</v>
      </c>
      <c r="M66" s="109">
        <f t="shared" si="5"/>
        <v>3700.0180548008639</v>
      </c>
      <c r="N66" s="109">
        <f t="shared" si="5"/>
        <v>4002.2623105201828</v>
      </c>
      <c r="O66" s="109">
        <f t="shared" si="5"/>
        <v>4327.633410354746</v>
      </c>
      <c r="P66" s="109">
        <f t="shared" si="5"/>
        <v>4677.7825126819325</v>
      </c>
      <c r="Q66" s="109">
        <f t="shared" si="5"/>
        <v>5054.4702849929436</v>
      </c>
    </row>
    <row r="67" spans="1:17">
      <c r="A67" s="88"/>
      <c r="B67" s="84">
        <v>18</v>
      </c>
      <c r="C67" s="109">
        <f t="shared" si="5"/>
        <v>1702.4330612399033</v>
      </c>
      <c r="D67" s="109">
        <f t="shared" si="5"/>
        <v>1857.4891955152682</v>
      </c>
      <c r="E67" s="109">
        <f t="shared" si="5"/>
        <v>2025.816515378533</v>
      </c>
      <c r="F67" s="109">
        <f t="shared" si="5"/>
        <v>2208.4787663628617</v>
      </c>
      <c r="G67" s="109">
        <f t="shared" si="5"/>
        <v>2406.6192336910849</v>
      </c>
      <c r="H67" s="109">
        <f t="shared" si="5"/>
        <v>2621.4662659006667</v>
      </c>
      <c r="I67" s="109">
        <f t="shared" si="5"/>
        <v>2854.339152912823</v>
      </c>
      <c r="J67" s="109">
        <f t="shared" si="5"/>
        <v>3106.6543794378304</v>
      </c>
      <c r="K67" s="109">
        <f t="shared" si="5"/>
        <v>3379.9322757325353</v>
      </c>
      <c r="L67" s="109">
        <f t="shared" si="5"/>
        <v>3675.8040889035028</v>
      </c>
      <c r="M67" s="109">
        <f t="shared" si="5"/>
        <v>3996.0194991849335</v>
      </c>
      <c r="N67" s="109">
        <f t="shared" si="5"/>
        <v>4342.4546069143989</v>
      </c>
      <c r="O67" s="109">
        <f t="shared" si="5"/>
        <v>4717.1204172866737</v>
      </c>
      <c r="P67" s="109">
        <f t="shared" si="5"/>
        <v>5122.1718513867172</v>
      </c>
      <c r="Q67" s="109">
        <f t="shared" si="5"/>
        <v>5559.9173134922376</v>
      </c>
    </row>
    <row r="68" spans="1:17">
      <c r="A68" s="88"/>
      <c r="B68" s="84">
        <v>19</v>
      </c>
      <c r="C68" s="109">
        <f t="shared" si="5"/>
        <v>1753.5060530771002</v>
      </c>
      <c r="D68" s="109">
        <f t="shared" si="5"/>
        <v>1922.5013173583022</v>
      </c>
      <c r="E68" s="109">
        <f t="shared" si="5"/>
        <v>2106.8491759936742</v>
      </c>
      <c r="F68" s="109">
        <f t="shared" si="5"/>
        <v>2307.8603108491902</v>
      </c>
      <c r="G68" s="109">
        <f t="shared" si="5"/>
        <v>2526.9501953756389</v>
      </c>
      <c r="H68" s="109">
        <f t="shared" si="5"/>
        <v>2765.6469105252031</v>
      </c>
      <c r="I68" s="109">
        <f t="shared" si="5"/>
        <v>3025.5995020875926</v>
      </c>
      <c r="J68" s="109">
        <f t="shared" si="5"/>
        <v>3308.586914101289</v>
      </c>
      <c r="K68" s="109">
        <f t="shared" si="5"/>
        <v>3616.5275350338129</v>
      </c>
      <c r="L68" s="109">
        <f t="shared" si="5"/>
        <v>3951.4893955712655</v>
      </c>
      <c r="M68" s="109">
        <f t="shared" si="5"/>
        <v>4315.7010591197286</v>
      </c>
      <c r="N68" s="109">
        <f t="shared" si="5"/>
        <v>4711.5632485021224</v>
      </c>
      <c r="O68" s="109">
        <f t="shared" si="5"/>
        <v>5141.6612548424755</v>
      </c>
      <c r="P68" s="109">
        <f t="shared" si="5"/>
        <v>5608.7781772684566</v>
      </c>
      <c r="Q68" s="109">
        <f t="shared" si="5"/>
        <v>6115.9090448414636</v>
      </c>
    </row>
    <row r="69" spans="1:17">
      <c r="A69" s="88"/>
      <c r="B69" s="84">
        <v>20</v>
      </c>
      <c r="C69" s="109">
        <f t="shared" si="5"/>
        <v>1806.1112346694133</v>
      </c>
      <c r="D69" s="109">
        <f t="shared" si="5"/>
        <v>1989.7888634658427</v>
      </c>
      <c r="E69" s="109">
        <f t="shared" si="5"/>
        <v>2191.1231430334215</v>
      </c>
      <c r="F69" s="109">
        <f t="shared" si="5"/>
        <v>2411.714024837403</v>
      </c>
      <c r="G69" s="109">
        <f t="shared" si="5"/>
        <v>2653.2977051444209</v>
      </c>
      <c r="H69" s="109">
        <f t="shared" si="5"/>
        <v>2917.7574906040891</v>
      </c>
      <c r="I69" s="109">
        <f t="shared" si="5"/>
        <v>3207.1354722128481</v>
      </c>
      <c r="J69" s="109">
        <f t="shared" si="5"/>
        <v>3523.6450635178726</v>
      </c>
      <c r="K69" s="109">
        <f t="shared" si="5"/>
        <v>3869.6844624861797</v>
      </c>
      <c r="L69" s="109">
        <f t="shared" si="5"/>
        <v>4247.8511002391106</v>
      </c>
      <c r="M69" s="109">
        <f t="shared" si="5"/>
        <v>4660.9571438493067</v>
      </c>
      <c r="N69" s="109">
        <f t="shared" si="5"/>
        <v>5112.0461246248024</v>
      </c>
      <c r="O69" s="109">
        <f t="shared" si="5"/>
        <v>5604.4107677782977</v>
      </c>
      <c r="P69" s="109">
        <f t="shared" si="5"/>
        <v>6141.6121041089609</v>
      </c>
      <c r="Q69" s="109">
        <f t="shared" si="5"/>
        <v>6727.4999493256091</v>
      </c>
    </row>
    <row r="70" spans="1:17">
      <c r="A70" s="88"/>
      <c r="B70" s="84">
        <v>21</v>
      </c>
      <c r="C70" s="109">
        <f t="shared" si="5"/>
        <v>1860.2945717094954</v>
      </c>
      <c r="D70" s="109">
        <f t="shared" si="5"/>
        <v>2059.431473687147</v>
      </c>
      <c r="E70" s="109">
        <f t="shared" si="5"/>
        <v>2278.7680687547586</v>
      </c>
      <c r="F70" s="109">
        <f t="shared" si="5"/>
        <v>2520.2411559550865</v>
      </c>
      <c r="G70" s="109">
        <f t="shared" si="5"/>
        <v>2785.962590401642</v>
      </c>
      <c r="H70" s="109">
        <f t="shared" si="5"/>
        <v>3078.2341525873139</v>
      </c>
      <c r="I70" s="109">
        <f t="shared" si="5"/>
        <v>3399.5636005456195</v>
      </c>
      <c r="J70" s="109">
        <f t="shared" si="5"/>
        <v>3752.6819926465337</v>
      </c>
      <c r="K70" s="109">
        <f t="shared" si="5"/>
        <v>4140.562374860212</v>
      </c>
      <c r="L70" s="109">
        <f t="shared" si="5"/>
        <v>4566.4399327570436</v>
      </c>
      <c r="M70" s="109">
        <f t="shared" si="5"/>
        <v>5033.8337153572511</v>
      </c>
      <c r="N70" s="109">
        <f t="shared" si="5"/>
        <v>5546.5700452179099</v>
      </c>
      <c r="O70" s="109">
        <f t="shared" si="5"/>
        <v>6108.8077368783452</v>
      </c>
      <c r="P70" s="109">
        <f t="shared" si="5"/>
        <v>6725.0652539993134</v>
      </c>
      <c r="Q70" s="109">
        <f t="shared" si="5"/>
        <v>7400.2499442581711</v>
      </c>
    </row>
    <row r="71" spans="1:17">
      <c r="A71" s="88"/>
      <c r="B71" s="84">
        <v>22</v>
      </c>
      <c r="C71" s="109">
        <f t="shared" si="5"/>
        <v>1916.1034088607805</v>
      </c>
      <c r="D71" s="109">
        <f t="shared" si="5"/>
        <v>2131.5115752661973</v>
      </c>
      <c r="E71" s="109">
        <f t="shared" si="5"/>
        <v>2369.9187915049488</v>
      </c>
      <c r="F71" s="109">
        <f t="shared" si="5"/>
        <v>2633.6520079730644</v>
      </c>
      <c r="G71" s="109">
        <f t="shared" si="5"/>
        <v>2925.2607199217236</v>
      </c>
      <c r="H71" s="109">
        <f t="shared" si="5"/>
        <v>3247.5370309796162</v>
      </c>
      <c r="I71" s="109">
        <f t="shared" si="5"/>
        <v>3603.5374165783569</v>
      </c>
      <c r="J71" s="109">
        <f t="shared" si="5"/>
        <v>3996.6063221685581</v>
      </c>
      <c r="K71" s="109">
        <f t="shared" si="5"/>
        <v>4430.401741100427</v>
      </c>
      <c r="L71" s="109">
        <f t="shared" si="5"/>
        <v>4908.922927713822</v>
      </c>
      <c r="M71" s="109">
        <f t="shared" si="5"/>
        <v>5436.5404125858322</v>
      </c>
      <c r="N71" s="109">
        <f t="shared" si="5"/>
        <v>6018.0284990614327</v>
      </c>
      <c r="O71" s="109">
        <f t="shared" si="5"/>
        <v>6658.6004331973973</v>
      </c>
      <c r="P71" s="109">
        <f t="shared" si="5"/>
        <v>7363.9464531292497</v>
      </c>
      <c r="Q71" s="109">
        <f t="shared" si="5"/>
        <v>8140.2749386839887</v>
      </c>
    </row>
    <row r="72" spans="1:17">
      <c r="A72" s="88"/>
      <c r="B72" s="84">
        <v>23</v>
      </c>
      <c r="C72" s="109">
        <f t="shared" si="5"/>
        <v>1973.5865111266039</v>
      </c>
      <c r="D72" s="109">
        <f t="shared" si="5"/>
        <v>2206.1144804005139</v>
      </c>
      <c r="E72" s="109">
        <f t="shared" si="5"/>
        <v>2464.7155431651468</v>
      </c>
      <c r="F72" s="109">
        <f t="shared" si="5"/>
        <v>2752.1663483318525</v>
      </c>
      <c r="G72" s="109">
        <f t="shared" si="5"/>
        <v>3071.5237559178104</v>
      </c>
      <c r="H72" s="109">
        <f t="shared" si="5"/>
        <v>3426.1515676834947</v>
      </c>
      <c r="I72" s="109">
        <f t="shared" si="5"/>
        <v>3819.7496615730588</v>
      </c>
      <c r="J72" s="109">
        <f t="shared" si="5"/>
        <v>4256.3857331095132</v>
      </c>
      <c r="K72" s="109">
        <f t="shared" si="5"/>
        <v>4740.529862977457</v>
      </c>
      <c r="L72" s="109">
        <f t="shared" si="5"/>
        <v>5277.0921472923583</v>
      </c>
      <c r="M72" s="109">
        <f t="shared" si="5"/>
        <v>5871.4636455926984</v>
      </c>
      <c r="N72" s="109">
        <f t="shared" si="5"/>
        <v>6529.5609214816559</v>
      </c>
      <c r="O72" s="109">
        <f t="shared" si="5"/>
        <v>7257.8744721851626</v>
      </c>
      <c r="P72" s="109">
        <f t="shared" si="5"/>
        <v>8063.5213661765301</v>
      </c>
      <c r="Q72" s="109">
        <f t="shared" si="5"/>
        <v>8954.3024325523893</v>
      </c>
    </row>
    <row r="73" spans="1:17">
      <c r="A73" s="88"/>
      <c r="B73" s="84">
        <v>24</v>
      </c>
      <c r="C73" s="109">
        <f t="shared" si="5"/>
        <v>2032.7941064604017</v>
      </c>
      <c r="D73" s="109">
        <f t="shared" si="5"/>
        <v>2283.3284872145314</v>
      </c>
      <c r="E73" s="109">
        <f t="shared" si="5"/>
        <v>2563.3041648917529</v>
      </c>
      <c r="F73" s="109">
        <f t="shared" si="5"/>
        <v>2876.0138340067851</v>
      </c>
      <c r="G73" s="109">
        <f t="shared" si="5"/>
        <v>3225.0999437137007</v>
      </c>
      <c r="H73" s="109">
        <f t="shared" si="5"/>
        <v>3614.5899039060869</v>
      </c>
      <c r="I73" s="109">
        <f t="shared" si="5"/>
        <v>4048.9346412674417</v>
      </c>
      <c r="J73" s="109">
        <f t="shared" si="5"/>
        <v>4533.0508057616316</v>
      </c>
      <c r="K73" s="109">
        <f t="shared" si="5"/>
        <v>5072.3669533858792</v>
      </c>
      <c r="L73" s="109">
        <f t="shared" si="5"/>
        <v>5672.8740583392846</v>
      </c>
      <c r="M73" s="109">
        <f t="shared" si="5"/>
        <v>6341.1807372401145</v>
      </c>
      <c r="N73" s="109">
        <f t="shared" si="5"/>
        <v>7084.5735998075943</v>
      </c>
      <c r="O73" s="109">
        <f t="shared" si="5"/>
        <v>7911.0831746818276</v>
      </c>
      <c r="P73" s="109">
        <f t="shared" si="5"/>
        <v>8829.5558959633036</v>
      </c>
      <c r="Q73" s="109">
        <f t="shared" si="5"/>
        <v>9849.7326758076269</v>
      </c>
    </row>
    <row r="74" spans="1:17">
      <c r="A74" s="88"/>
      <c r="B74" s="84">
        <v>25</v>
      </c>
      <c r="C74" s="109">
        <f t="shared" si="5"/>
        <v>2093.7779296542139</v>
      </c>
      <c r="D74" s="109">
        <f t="shared" si="5"/>
        <v>2363.2449842670399</v>
      </c>
      <c r="E74" s="109">
        <f t="shared" si="5"/>
        <v>2665.8363314874232</v>
      </c>
      <c r="F74" s="109">
        <f t="shared" si="5"/>
        <v>3005.4344565370907</v>
      </c>
      <c r="G74" s="109">
        <f t="shared" si="5"/>
        <v>3386.3549408993858</v>
      </c>
      <c r="H74" s="109">
        <f t="shared" si="5"/>
        <v>3813.3923486209219</v>
      </c>
      <c r="I74" s="109">
        <f t="shared" si="5"/>
        <v>4291.8707197434878</v>
      </c>
      <c r="J74" s="109">
        <f t="shared" si="5"/>
        <v>4827.6991081361384</v>
      </c>
      <c r="K74" s="109">
        <f t="shared" si="5"/>
        <v>5427.4326401228909</v>
      </c>
      <c r="L74" s="109">
        <f t="shared" si="5"/>
        <v>6098.3396127147316</v>
      </c>
      <c r="M74" s="109">
        <f t="shared" si="5"/>
        <v>6848.475196219325</v>
      </c>
      <c r="N74" s="109">
        <f t="shared" si="5"/>
        <v>7686.7623557912402</v>
      </c>
      <c r="O74" s="109">
        <f t="shared" si="5"/>
        <v>8623.0806604031932</v>
      </c>
      <c r="P74" s="109">
        <f t="shared" si="5"/>
        <v>9668.3637060798173</v>
      </c>
      <c r="Q74" s="109">
        <f t="shared" si="5"/>
        <v>10834.705943388391</v>
      </c>
    </row>
    <row r="75" spans="1:17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</row>
    <row r="76" spans="1:17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</row>
    <row r="77" spans="1:17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</row>
    <row r="78" spans="1:17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</row>
    <row r="79" spans="1:17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</row>
    <row r="80" spans="1:17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</row>
    <row r="81" s="72" customFormat="1"/>
    <row r="82" s="72" customFormat="1"/>
    <row r="83" s="72" customFormat="1"/>
    <row r="84" s="72" customFormat="1"/>
    <row r="85" s="72" customFormat="1"/>
    <row r="86" s="72" customFormat="1"/>
    <row r="87" s="72" customFormat="1"/>
    <row r="88" s="72" customFormat="1"/>
    <row r="89" s="72" customFormat="1"/>
    <row r="90" s="72" customFormat="1"/>
    <row r="91" s="72" customFormat="1"/>
    <row r="92" s="72" customFormat="1"/>
    <row r="93" s="72" customFormat="1"/>
    <row r="94" s="72" customFormat="1"/>
    <row r="95" s="72" customFormat="1"/>
    <row r="96" s="72" customFormat="1"/>
    <row r="97" s="72" customFormat="1"/>
    <row r="98" s="72" customFormat="1"/>
    <row r="99" s="72" customFormat="1"/>
    <row r="100" s="72" customFormat="1"/>
    <row r="101" s="72" customFormat="1"/>
    <row r="102" s="72" customFormat="1"/>
    <row r="103" s="72" customFormat="1"/>
  </sheetData>
  <mergeCells count="3">
    <mergeCell ref="A28:A39"/>
    <mergeCell ref="C48:Q48"/>
    <mergeCell ref="A50:A7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apr</vt:lpstr>
      <vt:lpstr>mai</vt:lpstr>
      <vt:lpstr>jun</vt:lpstr>
      <vt:lpstr>2.cet kopa</vt:lpstr>
      <vt:lpstr>Absolūtā adresācija</vt:lpstr>
      <vt:lpstr>2.uzd absol adres</vt:lpstr>
      <vt:lpstr>1.uzd jaukta adreses</vt:lpstr>
      <vt:lpstr>2.uzd jauktās adreses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Arta Petaja</dc:creator>
  <cp:lastModifiedBy>Davids Tkacovs</cp:lastModifiedBy>
  <dcterms:created xsi:type="dcterms:W3CDTF">2018-03-09T08:14:26Z</dcterms:created>
  <dcterms:modified xsi:type="dcterms:W3CDTF">2022-11-23T10:50:57Z</dcterms:modified>
</cp:coreProperties>
</file>