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系统重要性银行\"/>
    </mc:Choice>
  </mc:AlternateContent>
  <bookViews>
    <workbookView xWindow="0" yWindow="0" windowWidth="20280" windowHeight="2490"/>
  </bookViews>
  <sheets>
    <sheet name="补充数据" sheetId="3" r:id="rId1"/>
    <sheet name="系统重要性银行数据处理" sheetId="1" r:id="rId2"/>
    <sheet name="系统重要性银行因子得分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G17" i="3"/>
  <c r="F17" i="3"/>
  <c r="H16" i="3"/>
  <c r="G16" i="3"/>
  <c r="F16" i="3"/>
  <c r="H15" i="3"/>
  <c r="G15" i="3"/>
  <c r="F15" i="3"/>
  <c r="D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C18" i="1" l="1"/>
  <c r="L4" i="1" s="1"/>
  <c r="D18" i="1"/>
  <c r="M5" i="1" s="1"/>
  <c r="E18" i="1"/>
  <c r="P3" i="1" s="1"/>
  <c r="F18" i="1"/>
  <c r="Q6" i="1" s="1"/>
  <c r="G18" i="1"/>
  <c r="R3" i="1" s="1"/>
  <c r="X3" i="1" s="1"/>
  <c r="H18" i="1"/>
  <c r="N4" i="1" s="1"/>
  <c r="I18" i="1"/>
  <c r="O5" i="1" s="1"/>
  <c r="B18" i="1"/>
  <c r="K3" i="1" s="1"/>
  <c r="T3" i="1" s="1"/>
  <c r="P14" i="1" l="1"/>
  <c r="O8" i="1"/>
  <c r="R6" i="1"/>
  <c r="X6" i="1" s="1"/>
  <c r="L2" i="1"/>
  <c r="P6" i="1"/>
  <c r="W6" i="1" s="1"/>
  <c r="O16" i="1"/>
  <c r="P4" i="1"/>
  <c r="L11" i="1"/>
  <c r="P16" i="1"/>
  <c r="P8" i="1"/>
  <c r="P12" i="1"/>
  <c r="R14" i="1"/>
  <c r="X14" i="1" s="1"/>
  <c r="L3" i="1"/>
  <c r="P10" i="1"/>
  <c r="P2" i="1"/>
  <c r="Q13" i="1"/>
  <c r="K10" i="1"/>
  <c r="T10" i="1" s="1"/>
  <c r="L15" i="1"/>
  <c r="O12" i="1"/>
  <c r="Q9" i="1"/>
  <c r="K6" i="1"/>
  <c r="T6" i="1" s="1"/>
  <c r="P17" i="1"/>
  <c r="P13" i="1"/>
  <c r="P9" i="1"/>
  <c r="W9" i="1" s="1"/>
  <c r="P5" i="1"/>
  <c r="Q5" i="1"/>
  <c r="Q17" i="1"/>
  <c r="K14" i="1"/>
  <c r="T14" i="1" s="1"/>
  <c r="R10" i="1"/>
  <c r="X10" i="1" s="1"/>
  <c r="L7" i="1"/>
  <c r="O4" i="1"/>
  <c r="V4" i="1" s="1"/>
  <c r="P15" i="1"/>
  <c r="P11" i="1"/>
  <c r="P7" i="1"/>
  <c r="N15" i="1"/>
  <c r="N11" i="1"/>
  <c r="M8" i="1"/>
  <c r="K2" i="1"/>
  <c r="T2" i="1" s="1"/>
  <c r="Q2" i="1"/>
  <c r="N17" i="1"/>
  <c r="L17" i="1"/>
  <c r="R16" i="1"/>
  <c r="X16" i="1" s="1"/>
  <c r="K16" i="1"/>
  <c r="T16" i="1" s="1"/>
  <c r="Q15" i="1"/>
  <c r="O14" i="1"/>
  <c r="M14" i="1"/>
  <c r="N13" i="1"/>
  <c r="L13" i="1"/>
  <c r="R12" i="1"/>
  <c r="X12" i="1" s="1"/>
  <c r="K12" i="1"/>
  <c r="T12" i="1" s="1"/>
  <c r="Q11" i="1"/>
  <c r="O10" i="1"/>
  <c r="M10" i="1"/>
  <c r="N9" i="1"/>
  <c r="L9" i="1"/>
  <c r="R8" i="1"/>
  <c r="X8" i="1" s="1"/>
  <c r="K8" i="1"/>
  <c r="T8" i="1" s="1"/>
  <c r="Q7" i="1"/>
  <c r="O6" i="1"/>
  <c r="M6" i="1"/>
  <c r="N5" i="1"/>
  <c r="V5" i="1" s="1"/>
  <c r="L5" i="1"/>
  <c r="U5" i="1" s="1"/>
  <c r="R4" i="1"/>
  <c r="X4" i="1" s="1"/>
  <c r="K4" i="1"/>
  <c r="T4" i="1" s="1"/>
  <c r="Q3" i="1"/>
  <c r="W3" i="1" s="1"/>
  <c r="M16" i="1"/>
  <c r="M12" i="1"/>
  <c r="M4" i="1"/>
  <c r="U4" i="1" s="1"/>
  <c r="O2" i="1"/>
  <c r="M2" i="1"/>
  <c r="R17" i="1"/>
  <c r="X17" i="1" s="1"/>
  <c r="K17" i="1"/>
  <c r="T17" i="1" s="1"/>
  <c r="Q16" i="1"/>
  <c r="O15" i="1"/>
  <c r="M15" i="1"/>
  <c r="N14" i="1"/>
  <c r="L14" i="1"/>
  <c r="R13" i="1"/>
  <c r="X13" i="1" s="1"/>
  <c r="K13" i="1"/>
  <c r="T13" i="1" s="1"/>
  <c r="Q12" i="1"/>
  <c r="O11" i="1"/>
  <c r="M11" i="1"/>
  <c r="N10" i="1"/>
  <c r="L10" i="1"/>
  <c r="R9" i="1"/>
  <c r="X9" i="1" s="1"/>
  <c r="K9" i="1"/>
  <c r="T9" i="1" s="1"/>
  <c r="Q8" i="1"/>
  <c r="O7" i="1"/>
  <c r="M7" i="1"/>
  <c r="N6" i="1"/>
  <c r="L6" i="1"/>
  <c r="R5" i="1"/>
  <c r="X5" i="1" s="1"/>
  <c r="K5" i="1"/>
  <c r="T5" i="1" s="1"/>
  <c r="Q4" i="1"/>
  <c r="O3" i="1"/>
  <c r="M3" i="1"/>
  <c r="N2" i="1"/>
  <c r="V2" i="1" s="1"/>
  <c r="N7" i="1"/>
  <c r="N3" i="1"/>
  <c r="V3" i="1" s="1"/>
  <c r="R2" i="1"/>
  <c r="X2" i="1" s="1"/>
  <c r="O17" i="1"/>
  <c r="M17" i="1"/>
  <c r="N16" i="1"/>
  <c r="L16" i="1"/>
  <c r="R15" i="1"/>
  <c r="X15" i="1" s="1"/>
  <c r="K15" i="1"/>
  <c r="T15" i="1" s="1"/>
  <c r="Q14" i="1"/>
  <c r="O13" i="1"/>
  <c r="M13" i="1"/>
  <c r="N12" i="1"/>
  <c r="L12" i="1"/>
  <c r="U12" i="1" s="1"/>
  <c r="R11" i="1"/>
  <c r="X11" i="1" s="1"/>
  <c r="K11" i="1"/>
  <c r="T11" i="1" s="1"/>
  <c r="Q10" i="1"/>
  <c r="O9" i="1"/>
  <c r="M9" i="1"/>
  <c r="N8" i="1"/>
  <c r="L8" i="1"/>
  <c r="R7" i="1"/>
  <c r="X7" i="1" s="1"/>
  <c r="K7" i="1"/>
  <c r="T7" i="1" s="1"/>
  <c r="U6" i="1" l="1"/>
  <c r="W13" i="1"/>
  <c r="AA13" i="1"/>
  <c r="U9" i="1"/>
  <c r="W12" i="1"/>
  <c r="W4" i="1"/>
  <c r="U14" i="1"/>
  <c r="U17" i="1"/>
  <c r="W5" i="1"/>
  <c r="U3" i="1"/>
  <c r="AE7" i="1"/>
  <c r="AE3" i="1"/>
  <c r="V7" i="1"/>
  <c r="V16" i="1"/>
  <c r="V10" i="1"/>
  <c r="V13" i="1"/>
  <c r="V15" i="1"/>
  <c r="V8" i="1"/>
  <c r="Y4" i="1"/>
  <c r="AA16" i="1"/>
  <c r="W2" i="1"/>
  <c r="AE6" i="1"/>
  <c r="U8" i="1"/>
  <c r="V12" i="1"/>
  <c r="AA15" i="1"/>
  <c r="V6" i="1"/>
  <c r="AA9" i="1"/>
  <c r="AE13" i="1"/>
  <c r="V9" i="1"/>
  <c r="AA12" i="1"/>
  <c r="AE16" i="1"/>
  <c r="AA2" i="1"/>
  <c r="W7" i="1"/>
  <c r="U7" i="1"/>
  <c r="W17" i="1"/>
  <c r="U15" i="1"/>
  <c r="W10" i="1"/>
  <c r="W8" i="1"/>
  <c r="Y3" i="1"/>
  <c r="AE17" i="1"/>
  <c r="AE4" i="1"/>
  <c r="AA11" i="1"/>
  <c r="AE15" i="1"/>
  <c r="AA5" i="1"/>
  <c r="AE9" i="1"/>
  <c r="Y5" i="1"/>
  <c r="AA8" i="1"/>
  <c r="AE12" i="1"/>
  <c r="W11" i="1"/>
  <c r="AE10" i="1"/>
  <c r="AA6" i="1"/>
  <c r="AA10" i="1"/>
  <c r="W16" i="1"/>
  <c r="W14" i="1"/>
  <c r="AA7" i="1"/>
  <c r="AE11" i="1"/>
  <c r="U16" i="1"/>
  <c r="AE2" i="1"/>
  <c r="AE5" i="1"/>
  <c r="U10" i="1"/>
  <c r="V14" i="1"/>
  <c r="AA17" i="1"/>
  <c r="AA4" i="1"/>
  <c r="AE8" i="1"/>
  <c r="U13" i="1"/>
  <c r="V17" i="1"/>
  <c r="V11" i="1"/>
  <c r="W15" i="1"/>
  <c r="AA14" i="1"/>
  <c r="AE14" i="1"/>
  <c r="U11" i="1"/>
  <c r="U2" i="1"/>
  <c r="AA3" i="1"/>
  <c r="AB2" i="1" l="1"/>
  <c r="AD6" i="1"/>
  <c r="AD14" i="1"/>
  <c r="Y14" i="1"/>
  <c r="AC4" i="1"/>
  <c r="Y10" i="1"/>
  <c r="Y17" i="1"/>
  <c r="AC17" i="1"/>
  <c r="AD5" i="1"/>
  <c r="AC3" i="1"/>
  <c r="AB7" i="1"/>
  <c r="Y7" i="1"/>
  <c r="AD13" i="1"/>
  <c r="AB9" i="1"/>
  <c r="AD3" i="1"/>
  <c r="AB11" i="1"/>
  <c r="AB13" i="1"/>
  <c r="AC14" i="1"/>
  <c r="AB16" i="1"/>
  <c r="Y13" i="1"/>
  <c r="AD10" i="1"/>
  <c r="AD7" i="1"/>
  <c r="AD4" i="1"/>
  <c r="AC15" i="1"/>
  <c r="AC10" i="1"/>
  <c r="AB14" i="1"/>
  <c r="AC13" i="1"/>
  <c r="AD8" i="1"/>
  <c r="AD15" i="1"/>
  <c r="AB10" i="1"/>
  <c r="AD16" i="1"/>
  <c r="AD11" i="1"/>
  <c r="AC5" i="1"/>
  <c r="AC8" i="1"/>
  <c r="AC16" i="1"/>
  <c r="AB15" i="1"/>
  <c r="Y2" i="1"/>
  <c r="Y9" i="1"/>
  <c r="AC9" i="1"/>
  <c r="AC6" i="1"/>
  <c r="Y12" i="1"/>
  <c r="AC12" i="1"/>
  <c r="AD12" i="1"/>
  <c r="Y15" i="1"/>
  <c r="AB6" i="1"/>
  <c r="AD9" i="1"/>
  <c r="Y11" i="1"/>
  <c r="AC11" i="1"/>
  <c r="AB3" i="1"/>
  <c r="Y6" i="1"/>
  <c r="AB17" i="1"/>
  <c r="AC2" i="1"/>
  <c r="Y8" i="1"/>
  <c r="Y16" i="1"/>
  <c r="AD17" i="1"/>
  <c r="AB5" i="1"/>
  <c r="AC7" i="1"/>
  <c r="AB8" i="1"/>
  <c r="AD2" i="1"/>
  <c r="AB12" i="1"/>
  <c r="AB4" i="1"/>
  <c r="AF6" i="1" l="1"/>
  <c r="AF8" i="1"/>
  <c r="AF4" i="1"/>
  <c r="AF3" i="1"/>
  <c r="AF9" i="1"/>
  <c r="AF13" i="1"/>
  <c r="AF7" i="1"/>
  <c r="AF5" i="1"/>
  <c r="AF12" i="1"/>
  <c r="AF2" i="1"/>
  <c r="AF14" i="1"/>
  <c r="AF17" i="1"/>
  <c r="AF16" i="1"/>
  <c r="AF11" i="1"/>
  <c r="AF15" i="1"/>
  <c r="AF10" i="1"/>
</calcChain>
</file>

<file path=xl/sharedStrings.xml><?xml version="1.0" encoding="utf-8"?>
<sst xmlns="http://schemas.openxmlformats.org/spreadsheetml/2006/main" count="168" uniqueCount="67">
  <si>
    <t>asset</t>
    <phoneticPr fontId="1" type="noConversion"/>
  </si>
  <si>
    <t>assetin</t>
    <phoneticPr fontId="1" type="noConversion"/>
  </si>
  <si>
    <t>liabin</t>
    <phoneticPr fontId="1" type="noConversion"/>
  </si>
  <si>
    <t>loancor</t>
    <phoneticPr fontId="1" type="noConversion"/>
  </si>
  <si>
    <t>loanhh</t>
    <phoneticPr fontId="1" type="noConversion"/>
  </si>
  <si>
    <t>trade</t>
    <phoneticPr fontId="1" type="noConversion"/>
  </si>
  <si>
    <t>sale</t>
    <phoneticPr fontId="1" type="noConversion"/>
  </si>
  <si>
    <t>saving</t>
    <phoneticPr fontId="1" type="noConversion"/>
  </si>
  <si>
    <t>平安银行</t>
  </si>
  <si>
    <t>宁波银行</t>
  </si>
  <si>
    <t>浦发银行</t>
  </si>
  <si>
    <t>华夏银行</t>
  </si>
  <si>
    <t>民生银行</t>
  </si>
  <si>
    <t>招商银行</t>
  </si>
  <si>
    <t>南京银行</t>
  </si>
  <si>
    <t>兴业银行</t>
  </si>
  <si>
    <t>北京银行</t>
  </si>
  <si>
    <t>农业银行</t>
  </si>
  <si>
    <t>交通银行</t>
  </si>
  <si>
    <t>工商银行</t>
  </si>
  <si>
    <t>光大银行</t>
  </si>
  <si>
    <t>建设银行</t>
  </si>
  <si>
    <t>中国银行</t>
  </si>
  <si>
    <t>中信银行</t>
  </si>
  <si>
    <t>Total</t>
    <phoneticPr fontId="1" type="noConversion"/>
  </si>
  <si>
    <t>规模</t>
    <phoneticPr fontId="1" type="noConversion"/>
  </si>
  <si>
    <t>关联性</t>
    <phoneticPr fontId="1" type="noConversion"/>
  </si>
  <si>
    <t>可代替性</t>
    <phoneticPr fontId="1" type="noConversion"/>
  </si>
  <si>
    <t>复杂性</t>
    <phoneticPr fontId="1" type="noConversion"/>
  </si>
  <si>
    <t>国民信心</t>
    <phoneticPr fontId="1" type="noConversion"/>
  </si>
  <si>
    <t>总得分</t>
    <phoneticPr fontId="1" type="noConversion"/>
  </si>
  <si>
    <t>关联性</t>
    <phoneticPr fontId="1" type="noConversion"/>
  </si>
  <si>
    <t>可代替性</t>
    <phoneticPr fontId="1" type="noConversion"/>
  </si>
  <si>
    <t>复杂性</t>
    <phoneticPr fontId="1" type="noConversion"/>
  </si>
  <si>
    <t>国民信心</t>
    <phoneticPr fontId="1" type="noConversion"/>
  </si>
  <si>
    <t>总得分</t>
    <phoneticPr fontId="1" type="noConversion"/>
  </si>
  <si>
    <t>Correlation Matrix</t>
    <phoneticPr fontId="1" type="noConversion"/>
  </si>
  <si>
    <t>bankname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</si>
  <si>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</si>
  <si>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</si>
  <si>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</si>
  <si>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</si>
  <si>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</si>
  <si>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score</t>
    <phoneticPr fontId="1" type="noConversion"/>
  </si>
  <si>
    <t>银行</t>
    <phoneticPr fontId="2" type="noConversion"/>
  </si>
  <si>
    <t>个人贷款</t>
    <phoneticPr fontId="2" type="noConversion"/>
  </si>
  <si>
    <t>企业贷款</t>
    <phoneticPr fontId="2" type="noConversion"/>
  </si>
  <si>
    <t>储蓄存款</t>
    <phoneticPr fontId="2" type="noConversion"/>
  </si>
  <si>
    <t>savings</t>
    <phoneticPr fontId="2" type="noConversion"/>
  </si>
  <si>
    <t>loancor</t>
    <phoneticPr fontId="2" type="noConversion"/>
  </si>
  <si>
    <t>loanhh</t>
    <phoneticPr fontId="2" type="noConversion"/>
  </si>
  <si>
    <t>中国银行</t>
    <phoneticPr fontId="2" type="noConversion"/>
  </si>
  <si>
    <t>农业银行</t>
    <phoneticPr fontId="2" type="noConversion"/>
  </si>
  <si>
    <t>建设银行</t>
    <phoneticPr fontId="2" type="noConversion"/>
  </si>
  <si>
    <t>工商银行</t>
    <phoneticPr fontId="2" type="noConversion"/>
  </si>
  <si>
    <t>交通银行</t>
    <phoneticPr fontId="2" type="noConversion"/>
  </si>
  <si>
    <t>招商银行</t>
    <phoneticPr fontId="2" type="noConversion"/>
  </si>
  <si>
    <t>兴业银行</t>
    <phoneticPr fontId="2" type="noConversion"/>
  </si>
  <si>
    <t>浦发银行</t>
    <phoneticPr fontId="2" type="noConversion"/>
  </si>
  <si>
    <t>光大银行</t>
    <phoneticPr fontId="2" type="noConversion"/>
  </si>
  <si>
    <t>中信银行</t>
    <phoneticPr fontId="2" type="noConversion"/>
  </si>
  <si>
    <t>民生银行</t>
    <phoneticPr fontId="2" type="noConversion"/>
  </si>
  <si>
    <t>北京银行</t>
    <phoneticPr fontId="2" type="noConversion"/>
  </si>
  <si>
    <t>华夏银行</t>
    <phoneticPr fontId="2" type="noConversion"/>
  </si>
  <si>
    <t>平安银行</t>
    <phoneticPr fontId="2" type="noConversion"/>
  </si>
  <si>
    <t>南京银行</t>
    <phoneticPr fontId="2" type="noConversion"/>
  </si>
  <si>
    <t>宁波银行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</si>
</sst>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3.5" x14ac:dyDescent="0.15"/>
  <cols>
    <col min="1" max="1" width="9" style="5"/>
    <col min="2" max="2" width="12.125" style="5" customWidth="1"/>
    <col min="3" max="3" width="13.625" style="5" customWidth="1"/>
    <col min="4" max="4" width="13.375" style="5" customWidth="1"/>
    <col min="5" max="5" width="9" style="5"/>
    <col min="6" max="6" width="10.5" style="5" bestFit="1" customWidth="1"/>
    <col min="7" max="7" width="11.375" style="5" customWidth="1"/>
    <col min="8" max="8" width="9.5" style="5" bestFit="1" customWidth="1"/>
    <col min="9" max="9" width="9" style="5"/>
    <col min="10" max="10" width="11.625" style="5" bestFit="1" customWidth="1"/>
    <col min="11" max="16384" width="9" style="5"/>
  </cols>
  <sheetData>
    <row r="1" spans="1:8" x14ac:dyDescent="0.15">
      <c r="A1" s="5" t="s">
        <v>44</v>
      </c>
      <c r="B1" s="5" t="s">
        <v>45</v>
      </c>
      <c r="C1" s="5" t="s">
        <v>46</v>
      </c>
      <c r="D1" s="5" t="s">
        <v>47</v>
      </c>
      <c r="F1" s="5" t="s">
        <v>48</v>
      </c>
      <c r="G1" s="5" t="s">
        <v>49</v>
      </c>
      <c r="H1" s="5" t="s">
        <v>50</v>
      </c>
    </row>
    <row r="2" spans="1:8" x14ac:dyDescent="0.15">
      <c r="A2" s="5" t="s">
        <v>51</v>
      </c>
      <c r="B2" s="5">
        <v>243767900</v>
      </c>
      <c r="C2" s="5">
        <v>582012800</v>
      </c>
      <c r="D2" s="5">
        <v>455786500</v>
      </c>
      <c r="E2" s="6" t="s">
        <v>8</v>
      </c>
      <c r="F2" s="5">
        <f>VLOOKUP($E2,$A$2:$D$17,4,FALSE)</f>
        <v>49483336.405516766</v>
      </c>
      <c r="G2" s="5">
        <f>VLOOKUP($E2,$A$2:$D$17,3,FALSE)</f>
        <v>62732600</v>
      </c>
      <c r="H2" s="5">
        <f>VLOOKUP($E2,$A$2:$D$17,2,FALSE)</f>
        <v>38499500</v>
      </c>
    </row>
    <row r="3" spans="1:8" x14ac:dyDescent="0.15">
      <c r="A3" s="5" t="s">
        <v>52</v>
      </c>
      <c r="B3" s="5">
        <v>240098400</v>
      </c>
      <c r="C3" s="5">
        <v>551685400</v>
      </c>
      <c r="D3" s="5">
        <v>742231800</v>
      </c>
      <c r="E3" s="6" t="s">
        <v>9</v>
      </c>
      <c r="F3" s="5">
        <f t="shared" ref="F3:F17" si="0">VLOOKUP($E3,$A$2:$D$17,4,FALSE)</f>
        <v>7420620</v>
      </c>
      <c r="G3" s="5">
        <f t="shared" ref="G3:G17" si="1">VLOOKUP($E3,$A$2:$D$17,3,FALSE)</f>
        <v>12780439</v>
      </c>
      <c r="H3" s="5">
        <f t="shared" ref="H3:H17" si="2">VLOOKUP($E3,$A$2:$D$17,2,FALSE)</f>
        <v>7273534</v>
      </c>
    </row>
    <row r="4" spans="1:8" x14ac:dyDescent="0.15">
      <c r="A4" s="5" t="s">
        <v>53</v>
      </c>
      <c r="B4" s="5">
        <v>293576200</v>
      </c>
      <c r="C4" s="5">
        <v>633755900</v>
      </c>
      <c r="D4" s="5">
        <v>587701400</v>
      </c>
      <c r="E4" s="6" t="s">
        <v>10</v>
      </c>
      <c r="F4" s="5">
        <f t="shared" si="0"/>
        <v>47422600</v>
      </c>
      <c r="G4" s="5">
        <f t="shared" si="1"/>
        <v>151976500</v>
      </c>
      <c r="H4" s="5">
        <f t="shared" si="2"/>
        <v>46478200</v>
      </c>
    </row>
    <row r="5" spans="1:8" x14ac:dyDescent="0.15">
      <c r="A5" s="5" t="s">
        <v>54</v>
      </c>
      <c r="B5" s="5">
        <v>306346500</v>
      </c>
      <c r="C5" s="5">
        <v>761259200</v>
      </c>
      <c r="D5" s="5">
        <v>718860700</v>
      </c>
      <c r="E5" s="6" t="s">
        <v>11</v>
      </c>
      <c r="F5" s="5">
        <f t="shared" si="0"/>
        <v>22459300</v>
      </c>
      <c r="G5" s="5">
        <f t="shared" si="1"/>
        <v>75686600</v>
      </c>
      <c r="H5" s="5">
        <f t="shared" si="2"/>
        <v>17474000</v>
      </c>
    </row>
    <row r="6" spans="1:8" x14ac:dyDescent="0.15">
      <c r="A6" s="5" t="s">
        <v>55</v>
      </c>
      <c r="B6" s="5">
        <v>86835700</v>
      </c>
      <c r="C6" s="5">
        <v>248883000</v>
      </c>
      <c r="D6" s="5">
        <v>135790200</v>
      </c>
      <c r="E6" s="6" t="s">
        <v>12</v>
      </c>
      <c r="F6" s="5">
        <f t="shared" si="0"/>
        <v>53917300</v>
      </c>
      <c r="G6" s="5">
        <f t="shared" si="1"/>
        <v>113105500</v>
      </c>
      <c r="H6" s="5">
        <f t="shared" si="2"/>
        <v>65468100</v>
      </c>
    </row>
    <row r="7" spans="1:8" x14ac:dyDescent="0.15">
      <c r="A7" s="5" t="s">
        <v>56</v>
      </c>
      <c r="B7" s="5">
        <v>97132700</v>
      </c>
      <c r="C7" s="5">
        <v>146758500</v>
      </c>
      <c r="D7" s="5">
        <v>109302700</v>
      </c>
      <c r="E7" s="6" t="s">
        <v>13</v>
      </c>
      <c r="F7" s="5">
        <f t="shared" si="0"/>
        <v>109302700</v>
      </c>
      <c r="G7" s="5">
        <f t="shared" si="1"/>
        <v>146758500</v>
      </c>
      <c r="H7" s="5">
        <f t="shared" si="2"/>
        <v>97132700</v>
      </c>
    </row>
    <row r="8" spans="1:8" x14ac:dyDescent="0.15">
      <c r="A8" s="5" t="s">
        <v>57</v>
      </c>
      <c r="B8" s="5">
        <v>38595000</v>
      </c>
      <c r="C8" s="5">
        <v>117970800</v>
      </c>
      <c r="D8" s="5">
        <v>36808900</v>
      </c>
      <c r="E8" s="6" t="s">
        <v>14</v>
      </c>
      <c r="F8" s="5">
        <f t="shared" si="0"/>
        <v>5445839</v>
      </c>
      <c r="G8" s="5">
        <f t="shared" si="1"/>
        <v>13812932</v>
      </c>
      <c r="H8" s="5">
        <f t="shared" si="2"/>
        <v>3220688</v>
      </c>
    </row>
    <row r="9" spans="1:8" x14ac:dyDescent="0.15">
      <c r="A9" s="5" t="s">
        <v>58</v>
      </c>
      <c r="B9" s="5">
        <v>46478200</v>
      </c>
      <c r="C9" s="5">
        <v>151976500</v>
      </c>
      <c r="D9" s="5">
        <v>47422600</v>
      </c>
      <c r="E9" s="6" t="s">
        <v>15</v>
      </c>
      <c r="F9" s="5">
        <f t="shared" si="0"/>
        <v>36808900</v>
      </c>
      <c r="G9" s="5">
        <f t="shared" si="1"/>
        <v>117970800</v>
      </c>
      <c r="H9" s="5">
        <f t="shared" si="2"/>
        <v>38595000</v>
      </c>
    </row>
    <row r="10" spans="1:8" x14ac:dyDescent="0.15">
      <c r="A10" s="5" t="s">
        <v>59</v>
      </c>
      <c r="B10" s="5">
        <v>45838500</v>
      </c>
      <c r="C10" s="5">
        <v>82013900</v>
      </c>
      <c r="D10" s="5">
        <v>34515400</v>
      </c>
      <c r="E10" s="6" t="s">
        <v>16</v>
      </c>
      <c r="F10" s="5">
        <f t="shared" si="0"/>
        <v>18512900</v>
      </c>
      <c r="G10" s="5">
        <f t="shared" si="1"/>
        <v>51125900</v>
      </c>
      <c r="H10" s="5">
        <f t="shared" si="2"/>
        <v>15311500</v>
      </c>
    </row>
    <row r="11" spans="1:8" x14ac:dyDescent="0.15">
      <c r="A11" s="5" t="s">
        <v>60</v>
      </c>
      <c r="B11" s="5">
        <v>55454700</v>
      </c>
      <c r="C11" s="5">
        <v>156531800</v>
      </c>
      <c r="D11" s="5">
        <v>51414900</v>
      </c>
      <c r="E11" s="6" t="s">
        <v>17</v>
      </c>
      <c r="F11" s="5">
        <f t="shared" si="0"/>
        <v>742231800</v>
      </c>
      <c r="G11" s="5">
        <f t="shared" si="1"/>
        <v>551685400</v>
      </c>
      <c r="H11" s="5">
        <f t="shared" si="2"/>
        <v>240098400</v>
      </c>
    </row>
    <row r="12" spans="1:8" x14ac:dyDescent="0.15">
      <c r="A12" s="5" t="s">
        <v>61</v>
      </c>
      <c r="B12" s="5">
        <v>65468100</v>
      </c>
      <c r="C12" s="5">
        <v>113105500</v>
      </c>
      <c r="D12" s="5">
        <v>53917300</v>
      </c>
      <c r="E12" s="6" t="s">
        <v>18</v>
      </c>
      <c r="F12" s="5">
        <f t="shared" si="0"/>
        <v>135790200</v>
      </c>
      <c r="G12" s="5">
        <f t="shared" si="1"/>
        <v>248883000</v>
      </c>
      <c r="H12" s="5">
        <f t="shared" si="2"/>
        <v>86835700</v>
      </c>
    </row>
    <row r="13" spans="1:8" x14ac:dyDescent="0.15">
      <c r="A13" s="5" t="s">
        <v>62</v>
      </c>
      <c r="B13" s="5">
        <v>15311500</v>
      </c>
      <c r="C13" s="5">
        <v>51125900</v>
      </c>
      <c r="D13" s="5">
        <v>18512900</v>
      </c>
      <c r="E13" s="6" t="s">
        <v>19</v>
      </c>
      <c r="F13" s="5">
        <f t="shared" si="0"/>
        <v>718860700</v>
      </c>
      <c r="G13" s="5">
        <f t="shared" si="1"/>
        <v>761259200</v>
      </c>
      <c r="H13" s="5">
        <f t="shared" si="2"/>
        <v>306346500</v>
      </c>
    </row>
    <row r="14" spans="1:8" x14ac:dyDescent="0.15">
      <c r="A14" s="5" t="s">
        <v>63</v>
      </c>
      <c r="B14" s="5">
        <v>17474000</v>
      </c>
      <c r="C14" s="5">
        <v>75686600</v>
      </c>
      <c r="D14" s="5">
        <v>22459300</v>
      </c>
      <c r="E14" s="6" t="s">
        <v>20</v>
      </c>
      <c r="F14" s="5">
        <f t="shared" si="0"/>
        <v>34515400</v>
      </c>
      <c r="G14" s="5">
        <f t="shared" si="1"/>
        <v>82013900</v>
      </c>
      <c r="H14" s="5">
        <f t="shared" si="2"/>
        <v>45838500</v>
      </c>
    </row>
    <row r="15" spans="1:8" x14ac:dyDescent="0.15">
      <c r="A15" s="5" t="s">
        <v>64</v>
      </c>
      <c r="B15" s="5">
        <v>38499500</v>
      </c>
      <c r="C15" s="5">
        <v>62732600</v>
      </c>
      <c r="D15" s="7">
        <f>B15*D14/B14</f>
        <v>49483336.405516766</v>
      </c>
      <c r="E15" s="6" t="s">
        <v>21</v>
      </c>
      <c r="F15" s="5">
        <f t="shared" si="0"/>
        <v>587701400</v>
      </c>
      <c r="G15" s="5">
        <f t="shared" si="1"/>
        <v>633755900</v>
      </c>
      <c r="H15" s="5">
        <f t="shared" si="2"/>
        <v>293576200</v>
      </c>
    </row>
    <row r="16" spans="1:8" x14ac:dyDescent="0.15">
      <c r="A16" s="5" t="s">
        <v>65</v>
      </c>
      <c r="B16" s="5">
        <v>3220688</v>
      </c>
      <c r="C16" s="5">
        <v>13812932</v>
      </c>
      <c r="D16" s="5">
        <v>5445839</v>
      </c>
      <c r="E16" s="6" t="s">
        <v>22</v>
      </c>
      <c r="F16" s="5">
        <f t="shared" si="0"/>
        <v>455786500</v>
      </c>
      <c r="G16" s="5">
        <f t="shared" si="1"/>
        <v>582012800</v>
      </c>
      <c r="H16" s="5">
        <f t="shared" si="2"/>
        <v>243767900</v>
      </c>
    </row>
    <row r="17" spans="1:8" x14ac:dyDescent="0.15">
      <c r="A17" s="5" t="s">
        <v>66</v>
      </c>
      <c r="B17" s="5">
        <v>7273534</v>
      </c>
      <c r="C17" s="5">
        <v>12780439</v>
      </c>
      <c r="D17" s="5">
        <v>7420620</v>
      </c>
      <c r="E17" s="6" t="s">
        <v>23</v>
      </c>
      <c r="F17" s="5">
        <f t="shared" si="0"/>
        <v>51414900</v>
      </c>
      <c r="G17" s="5">
        <f t="shared" si="1"/>
        <v>156531800</v>
      </c>
      <c r="H17" s="5">
        <f t="shared" si="2"/>
        <v>55454700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T2" sqref="T2:Y17"/>
    </sheetView>
  </sheetViews>
  <sheetFormatPr defaultRowHeight="13.5" x14ac:dyDescent="0.15"/>
  <cols>
    <col min="2" max="2" width="12.75" bestFit="1" customWidth="1"/>
    <col min="3" max="4" width="10.5" bestFit="1" customWidth="1"/>
    <col min="5" max="5" width="9" customWidth="1"/>
    <col min="6" max="6" width="10.875" customWidth="1"/>
  </cols>
  <sheetData>
    <row r="1" spans="1:32" x14ac:dyDescent="0.15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3</v>
      </c>
      <c r="I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15">
      <c r="A2" t="s">
        <v>8</v>
      </c>
      <c r="B2">
        <v>218645900</v>
      </c>
      <c r="C2">
        <v>29144600</v>
      </c>
      <c r="D2">
        <v>42157000</v>
      </c>
      <c r="E2">
        <v>2581100</v>
      </c>
      <c r="F2">
        <v>149300</v>
      </c>
      <c r="G2" s="1">
        <v>49483336.405516766</v>
      </c>
      <c r="H2" s="1">
        <v>62732600</v>
      </c>
      <c r="I2" s="1">
        <v>38499500</v>
      </c>
      <c r="J2" t="s">
        <v>8</v>
      </c>
      <c r="K2">
        <f>B2/B$18</f>
        <v>2.0673229844365332E-2</v>
      </c>
      <c r="L2">
        <f t="shared" ref="L2:M2" si="0">C2/C$18</f>
        <v>2.9917064591156582E-2</v>
      </c>
      <c r="M2">
        <f t="shared" si="0"/>
        <v>2.8515270691118082E-2</v>
      </c>
      <c r="N2">
        <f t="shared" ref="N2:N17" si="1">H2/H$18</f>
        <v>1.6674925498514639E-2</v>
      </c>
      <c r="O2">
        <f t="shared" ref="O2:O17" si="2">I2/I$18</f>
        <v>2.4041585033653428E-2</v>
      </c>
      <c r="P2">
        <f>E2/E$18</f>
        <v>1.6696384853871534E-2</v>
      </c>
      <c r="Q2">
        <f>F2/F$18</f>
        <v>2.5876701103847886E-4</v>
      </c>
      <c r="R2">
        <f>G2/G$18</f>
        <v>1.6081293477792413E-2</v>
      </c>
      <c r="S2" t="s">
        <v>8</v>
      </c>
      <c r="T2">
        <f>K2</f>
        <v>2.0673229844365332E-2</v>
      </c>
      <c r="U2">
        <f>0.5*(L2+M2)</f>
        <v>2.9216167641137332E-2</v>
      </c>
      <c r="V2">
        <f>0.5*(N2+O2)</f>
        <v>2.0358255266084035E-2</v>
      </c>
      <c r="W2">
        <f>0.5*(P2+Q2)</f>
        <v>8.4775759324550067E-3</v>
      </c>
      <c r="X2">
        <f>R2</f>
        <v>1.6081293477792413E-2</v>
      </c>
      <c r="Y2">
        <f>SUM(T2:X2)</f>
        <v>9.480652216183412E-2</v>
      </c>
      <c r="Z2" t="s">
        <v>8</v>
      </c>
      <c r="AA2">
        <f>RANK(T2,T$2:T$17)</f>
        <v>12</v>
      </c>
      <c r="AB2">
        <f t="shared" ref="AB2:AF2" si="3">RANK(U2,U$2:U$17)</f>
        <v>13</v>
      </c>
      <c r="AC2">
        <f t="shared" si="3"/>
        <v>12</v>
      </c>
      <c r="AD2">
        <f t="shared" si="3"/>
        <v>14</v>
      </c>
      <c r="AE2">
        <f t="shared" si="3"/>
        <v>9</v>
      </c>
      <c r="AF2">
        <f t="shared" si="3"/>
        <v>12</v>
      </c>
    </row>
    <row r="3" spans="1:32" x14ac:dyDescent="0.15">
      <c r="A3" t="s">
        <v>9</v>
      </c>
      <c r="B3">
        <v>55411261.799999997</v>
      </c>
      <c r="C3">
        <v>5039320</v>
      </c>
      <c r="D3">
        <v>12886145</v>
      </c>
      <c r="E3">
        <v>887897.9</v>
      </c>
      <c r="F3">
        <v>12010902.6</v>
      </c>
      <c r="G3" s="1">
        <v>7420620</v>
      </c>
      <c r="H3" s="1">
        <v>12780439</v>
      </c>
      <c r="I3" s="1">
        <v>7273534</v>
      </c>
      <c r="J3" t="s">
        <v>9</v>
      </c>
      <c r="K3">
        <f t="shared" ref="K3:K17" si="4">B3/B$18</f>
        <v>5.239200694628624E-3</v>
      </c>
      <c r="L3">
        <f t="shared" ref="L3:L17" si="5">C3/C$18</f>
        <v>5.1728849232965E-3</v>
      </c>
      <c r="M3">
        <f t="shared" ref="M3:M17" si="6">D3/D$18</f>
        <v>8.7162728097349863E-3</v>
      </c>
      <c r="N3">
        <f t="shared" si="1"/>
        <v>3.3971630087595754E-3</v>
      </c>
      <c r="O3">
        <f t="shared" si="2"/>
        <v>4.5420664205033665E-3</v>
      </c>
      <c r="P3">
        <f t="shared" ref="P3:P17" si="7">E3/E$18</f>
        <v>5.743553155377298E-3</v>
      </c>
      <c r="Q3">
        <f t="shared" ref="Q3:Q17" si="8">F3/F$18</f>
        <v>2.0817316581890784E-2</v>
      </c>
      <c r="R3">
        <f t="shared" ref="R3:R17" si="9">G3/G$18</f>
        <v>2.4115829019538747E-3</v>
      </c>
      <c r="S3" t="s">
        <v>9</v>
      </c>
      <c r="T3">
        <f t="shared" ref="T3:T17" si="10">K3</f>
        <v>5.239200694628624E-3</v>
      </c>
      <c r="U3">
        <f t="shared" ref="U3:U17" si="11">0.5*(L3+M3)</f>
        <v>6.9445788665157427E-3</v>
      </c>
      <c r="V3">
        <f t="shared" ref="V3:V17" si="12">0.5*(N3+O3)</f>
        <v>3.969614714631471E-3</v>
      </c>
      <c r="W3">
        <f t="shared" ref="W3:W17" si="13">0.5*(P3+Q3)</f>
        <v>1.328043486863404E-2</v>
      </c>
      <c r="X3">
        <f t="shared" ref="X3:X17" si="14">R3</f>
        <v>2.4115829019538747E-3</v>
      </c>
      <c r="Y3">
        <f t="shared" ref="Y3:Y17" si="15">SUM(T3:X3)</f>
        <v>3.184541204636375E-2</v>
      </c>
      <c r="Z3" t="s">
        <v>9</v>
      </c>
      <c r="AA3">
        <f t="shared" ref="AA3:AA17" si="16">RANK(T3,T$2:T$17)</f>
        <v>16</v>
      </c>
      <c r="AB3">
        <f t="shared" ref="AB3:AB17" si="17">RANK(U3,U$2:U$17)</f>
        <v>15</v>
      </c>
      <c r="AC3">
        <f t="shared" ref="AC3:AC17" si="18">RANK(V3,V$2:V$17)</f>
        <v>15</v>
      </c>
      <c r="AD3">
        <f t="shared" ref="AD3:AD17" si="19">RANK(W3,W$2:W$17)</f>
        <v>13</v>
      </c>
      <c r="AE3">
        <f t="shared" ref="AE3:AE17" si="20">RANK(X3,X$2:X$17)</f>
        <v>15</v>
      </c>
      <c r="AF3">
        <f t="shared" ref="AF3:AF17" si="21">RANK(Y3,Y$2:Y$17)</f>
        <v>15</v>
      </c>
    </row>
    <row r="4" spans="1:32" x14ac:dyDescent="0.15">
      <c r="A4" t="s">
        <v>10</v>
      </c>
      <c r="B4">
        <v>419592400</v>
      </c>
      <c r="C4">
        <v>36044400</v>
      </c>
      <c r="D4">
        <v>89286900</v>
      </c>
      <c r="E4">
        <v>3284100</v>
      </c>
      <c r="F4">
        <v>22220800</v>
      </c>
      <c r="G4" s="1">
        <v>47422600</v>
      </c>
      <c r="H4" s="1">
        <v>151976500</v>
      </c>
      <c r="I4" s="1">
        <v>46478200</v>
      </c>
      <c r="J4" t="s">
        <v>10</v>
      </c>
      <c r="K4">
        <f t="shared" si="4"/>
        <v>3.9672960371764925E-2</v>
      </c>
      <c r="L4">
        <f t="shared" si="5"/>
        <v>3.6999740704949949E-2</v>
      </c>
      <c r="M4">
        <f t="shared" si="6"/>
        <v>6.0394243486746949E-2</v>
      </c>
      <c r="N4">
        <f t="shared" si="1"/>
        <v>4.0396808278710117E-2</v>
      </c>
      <c r="O4">
        <f t="shared" si="2"/>
        <v>2.9024002844482418E-2</v>
      </c>
      <c r="P4">
        <f t="shared" si="7"/>
        <v>2.1243887295571466E-2</v>
      </c>
      <c r="Q4">
        <f t="shared" si="8"/>
        <v>3.8513127922865577E-2</v>
      </c>
      <c r="R4">
        <f t="shared" si="9"/>
        <v>1.541158708116004E-2</v>
      </c>
      <c r="S4" t="s">
        <v>10</v>
      </c>
      <c r="T4">
        <f t="shared" si="10"/>
        <v>3.9672960371764925E-2</v>
      </c>
      <c r="U4">
        <f t="shared" si="11"/>
        <v>4.8696992095848449E-2</v>
      </c>
      <c r="V4">
        <f t="shared" si="12"/>
        <v>3.4710405561596269E-2</v>
      </c>
      <c r="W4">
        <f t="shared" si="13"/>
        <v>2.9878507609218521E-2</v>
      </c>
      <c r="X4">
        <f t="shared" si="14"/>
        <v>1.541158708116004E-2</v>
      </c>
      <c r="Y4">
        <f t="shared" si="15"/>
        <v>0.16837045271958817</v>
      </c>
      <c r="Z4" t="s">
        <v>10</v>
      </c>
      <c r="AA4">
        <f t="shared" si="16"/>
        <v>8</v>
      </c>
      <c r="AB4">
        <f t="shared" si="17"/>
        <v>9</v>
      </c>
      <c r="AC4">
        <f t="shared" si="18"/>
        <v>9</v>
      </c>
      <c r="AD4">
        <f t="shared" si="19"/>
        <v>8</v>
      </c>
      <c r="AE4">
        <f t="shared" si="20"/>
        <v>10</v>
      </c>
      <c r="AF4">
        <f t="shared" si="21"/>
        <v>9</v>
      </c>
    </row>
    <row r="5" spans="1:32" x14ac:dyDescent="0.15">
      <c r="A5" t="s">
        <v>11</v>
      </c>
      <c r="B5">
        <v>185162800</v>
      </c>
      <c r="C5">
        <v>43449200</v>
      </c>
      <c r="D5">
        <v>36718000</v>
      </c>
      <c r="E5">
        <v>906600</v>
      </c>
      <c r="F5">
        <v>6344800</v>
      </c>
      <c r="G5" s="1">
        <v>22459300</v>
      </c>
      <c r="H5" s="1">
        <v>75686600</v>
      </c>
      <c r="I5" s="1">
        <v>17474000</v>
      </c>
      <c r="J5" t="s">
        <v>11</v>
      </c>
      <c r="K5">
        <f t="shared" si="4"/>
        <v>1.7507362923458655E-2</v>
      </c>
      <c r="L5">
        <f t="shared" si="5"/>
        <v>4.4600801617935414E-2</v>
      </c>
      <c r="M5">
        <f t="shared" si="6"/>
        <v>2.4836295496275203E-2</v>
      </c>
      <c r="N5">
        <f t="shared" si="1"/>
        <v>2.0118222682239825E-2</v>
      </c>
      <c r="O5">
        <f t="shared" si="2"/>
        <v>1.0911899034482527E-2</v>
      </c>
      <c r="P5">
        <f t="shared" si="7"/>
        <v>5.864531598357264E-3</v>
      </c>
      <c r="Q5">
        <f t="shared" si="8"/>
        <v>1.0996818028378704E-2</v>
      </c>
      <c r="R5">
        <f t="shared" si="9"/>
        <v>7.2989135503303843E-3</v>
      </c>
      <c r="S5" t="s">
        <v>11</v>
      </c>
      <c r="T5">
        <f t="shared" si="10"/>
        <v>1.7507362923458655E-2</v>
      </c>
      <c r="U5">
        <f t="shared" si="11"/>
        <v>3.4718548557105308E-2</v>
      </c>
      <c r="V5">
        <f t="shared" si="12"/>
        <v>1.5515060858361176E-2</v>
      </c>
      <c r="W5">
        <f t="shared" si="13"/>
        <v>8.4306748133679832E-3</v>
      </c>
      <c r="X5">
        <f t="shared" si="14"/>
        <v>7.2989135503303843E-3</v>
      </c>
      <c r="Y5">
        <f t="shared" si="15"/>
        <v>8.34705607026235E-2</v>
      </c>
      <c r="Z5" t="s">
        <v>11</v>
      </c>
      <c r="AA5">
        <f t="shared" si="16"/>
        <v>13</v>
      </c>
      <c r="AB5">
        <f t="shared" si="17"/>
        <v>12</v>
      </c>
      <c r="AC5">
        <f t="shared" si="18"/>
        <v>13</v>
      </c>
      <c r="AD5">
        <f t="shared" si="19"/>
        <v>15</v>
      </c>
      <c r="AE5">
        <f t="shared" si="20"/>
        <v>13</v>
      </c>
      <c r="AF5">
        <f t="shared" si="21"/>
        <v>13</v>
      </c>
    </row>
    <row r="6" spans="1:32" x14ac:dyDescent="0.15">
      <c r="A6" t="s">
        <v>12</v>
      </c>
      <c r="B6">
        <v>401513600</v>
      </c>
      <c r="C6">
        <v>92775600</v>
      </c>
      <c r="D6">
        <v>97501000</v>
      </c>
      <c r="E6">
        <v>2721300</v>
      </c>
      <c r="F6">
        <v>15972400</v>
      </c>
      <c r="G6" s="1">
        <v>53917300</v>
      </c>
      <c r="H6" s="1">
        <v>113105500</v>
      </c>
      <c r="I6" s="1">
        <v>65468100</v>
      </c>
      <c r="J6" t="s">
        <v>12</v>
      </c>
      <c r="K6">
        <f t="shared" si="4"/>
        <v>3.7963588333641586E-2</v>
      </c>
      <c r="L6">
        <f t="shared" si="5"/>
        <v>9.523457579391402E-2</v>
      </c>
      <c r="M6">
        <f t="shared" si="6"/>
        <v>6.5950314482878386E-2</v>
      </c>
      <c r="N6">
        <f t="shared" si="1"/>
        <v>3.0064524441394867E-2</v>
      </c>
      <c r="O6">
        <f t="shared" si="2"/>
        <v>4.0882528166384657E-2</v>
      </c>
      <c r="P6">
        <f t="shared" si="7"/>
        <v>1.7603297858603158E-2</v>
      </c>
      <c r="Q6">
        <f t="shared" si="8"/>
        <v>2.7683390536577358E-2</v>
      </c>
      <c r="R6">
        <f t="shared" si="9"/>
        <v>1.7522260781379136E-2</v>
      </c>
      <c r="S6" t="s">
        <v>12</v>
      </c>
      <c r="T6">
        <f t="shared" si="10"/>
        <v>3.7963588333641586E-2</v>
      </c>
      <c r="U6">
        <f t="shared" si="11"/>
        <v>8.0592445138396196E-2</v>
      </c>
      <c r="V6">
        <f t="shared" si="12"/>
        <v>3.5473526303889766E-2</v>
      </c>
      <c r="W6">
        <f t="shared" si="13"/>
        <v>2.2643344197590259E-2</v>
      </c>
      <c r="X6">
        <f t="shared" si="14"/>
        <v>1.7522260781379136E-2</v>
      </c>
      <c r="Y6">
        <f t="shared" si="15"/>
        <v>0.19419516475489693</v>
      </c>
      <c r="Z6" t="s">
        <v>12</v>
      </c>
      <c r="AA6">
        <f t="shared" si="16"/>
        <v>10</v>
      </c>
      <c r="AB6">
        <f t="shared" si="17"/>
        <v>6</v>
      </c>
      <c r="AC6">
        <f t="shared" si="18"/>
        <v>8</v>
      </c>
      <c r="AD6">
        <f t="shared" si="19"/>
        <v>10</v>
      </c>
      <c r="AE6">
        <f t="shared" si="20"/>
        <v>7</v>
      </c>
      <c r="AF6">
        <f t="shared" si="21"/>
        <v>8</v>
      </c>
    </row>
    <row r="7" spans="1:32" x14ac:dyDescent="0.15">
      <c r="A7" t="s">
        <v>13</v>
      </c>
      <c r="B7">
        <v>473182900</v>
      </c>
      <c r="C7">
        <v>52505100</v>
      </c>
      <c r="D7">
        <v>85903900</v>
      </c>
      <c r="E7">
        <v>4019000</v>
      </c>
      <c r="F7">
        <v>27852600</v>
      </c>
      <c r="G7" s="1">
        <v>109302700</v>
      </c>
      <c r="H7" s="1">
        <v>146758500</v>
      </c>
      <c r="I7" s="1">
        <v>97132700</v>
      </c>
      <c r="J7" t="s">
        <v>13</v>
      </c>
      <c r="K7">
        <f t="shared" si="4"/>
        <v>4.4740005873073023E-2</v>
      </c>
      <c r="L7">
        <f t="shared" si="5"/>
        <v>5.3896724198140837E-2</v>
      </c>
      <c r="M7">
        <f t="shared" si="6"/>
        <v>5.8105960147134254E-2</v>
      </c>
      <c r="N7">
        <f t="shared" si="1"/>
        <v>3.9009813936832859E-2</v>
      </c>
      <c r="O7">
        <f t="shared" si="2"/>
        <v>6.0655958300714255E-2</v>
      </c>
      <c r="P7">
        <f t="shared" si="7"/>
        <v>2.5997741555038433E-2</v>
      </c>
      <c r="Q7">
        <f t="shared" si="8"/>
        <v>4.8274173152380015E-2</v>
      </c>
      <c r="R7">
        <f t="shared" si="9"/>
        <v>3.5521630599248281E-2</v>
      </c>
      <c r="S7" t="s">
        <v>13</v>
      </c>
      <c r="T7">
        <f t="shared" si="10"/>
        <v>4.4740005873073023E-2</v>
      </c>
      <c r="U7">
        <f t="shared" si="11"/>
        <v>5.6001342172637546E-2</v>
      </c>
      <c r="V7">
        <f t="shared" si="12"/>
        <v>4.9832886118773553E-2</v>
      </c>
      <c r="W7">
        <f t="shared" si="13"/>
        <v>3.7135957353709226E-2</v>
      </c>
      <c r="X7">
        <f t="shared" si="14"/>
        <v>3.5521630599248281E-2</v>
      </c>
      <c r="Y7">
        <f t="shared" si="15"/>
        <v>0.22323182211744164</v>
      </c>
      <c r="Z7" t="s">
        <v>13</v>
      </c>
      <c r="AA7">
        <f t="shared" si="16"/>
        <v>6</v>
      </c>
      <c r="AB7">
        <f t="shared" si="17"/>
        <v>8</v>
      </c>
      <c r="AC7">
        <f t="shared" si="18"/>
        <v>6</v>
      </c>
      <c r="AD7">
        <f t="shared" si="19"/>
        <v>7</v>
      </c>
      <c r="AE7">
        <f t="shared" si="20"/>
        <v>6</v>
      </c>
      <c r="AF7">
        <f t="shared" si="21"/>
        <v>7</v>
      </c>
    </row>
    <row r="8" spans="1:32" x14ac:dyDescent="0.15">
      <c r="A8" t="s">
        <v>14</v>
      </c>
      <c r="B8">
        <v>57315018.100000001</v>
      </c>
      <c r="C8">
        <v>4160880</v>
      </c>
      <c r="D8">
        <v>12410590</v>
      </c>
      <c r="E8">
        <v>826953.4</v>
      </c>
      <c r="F8">
        <v>5536396.7000000002</v>
      </c>
      <c r="G8" s="1">
        <v>5445839</v>
      </c>
      <c r="H8" s="1">
        <v>13812932</v>
      </c>
      <c r="I8" s="1">
        <v>3220688</v>
      </c>
      <c r="J8" t="s">
        <v>14</v>
      </c>
      <c r="K8">
        <f t="shared" si="4"/>
        <v>5.4192031166157666E-3</v>
      </c>
      <c r="L8">
        <f t="shared" si="5"/>
        <v>4.2711622638859888E-3</v>
      </c>
      <c r="M8">
        <f t="shared" si="6"/>
        <v>8.3946042955258485E-3</v>
      </c>
      <c r="N8">
        <f t="shared" si="1"/>
        <v>3.6716095302290809E-3</v>
      </c>
      <c r="O8">
        <f t="shared" si="2"/>
        <v>2.0112064940808892E-3</v>
      </c>
      <c r="P8">
        <f t="shared" si="7"/>
        <v>5.3493209184524307E-3</v>
      </c>
      <c r="Q8">
        <f t="shared" si="8"/>
        <v>9.5956920695398386E-3</v>
      </c>
      <c r="R8">
        <f t="shared" si="9"/>
        <v>1.7698106383554995E-3</v>
      </c>
      <c r="S8" t="s">
        <v>14</v>
      </c>
      <c r="T8">
        <f t="shared" si="10"/>
        <v>5.4192031166157666E-3</v>
      </c>
      <c r="U8">
        <f t="shared" si="11"/>
        <v>6.3328832797059191E-3</v>
      </c>
      <c r="V8">
        <f t="shared" si="12"/>
        <v>2.841408012154985E-3</v>
      </c>
      <c r="W8">
        <f t="shared" si="13"/>
        <v>7.4725064939961342E-3</v>
      </c>
      <c r="X8">
        <f t="shared" si="14"/>
        <v>1.7698106383554995E-3</v>
      </c>
      <c r="Y8">
        <f t="shared" si="15"/>
        <v>2.3835811540828308E-2</v>
      </c>
      <c r="Z8" t="s">
        <v>14</v>
      </c>
      <c r="AA8">
        <f t="shared" si="16"/>
        <v>15</v>
      </c>
      <c r="AB8">
        <f t="shared" si="17"/>
        <v>16</v>
      </c>
      <c r="AC8">
        <f t="shared" si="18"/>
        <v>16</v>
      </c>
      <c r="AD8">
        <f t="shared" si="19"/>
        <v>16</v>
      </c>
      <c r="AE8">
        <f t="shared" si="20"/>
        <v>16</v>
      </c>
      <c r="AF8">
        <f t="shared" si="21"/>
        <v>16</v>
      </c>
    </row>
    <row r="9" spans="1:32" x14ac:dyDescent="0.15">
      <c r="A9" t="s">
        <v>15</v>
      </c>
      <c r="B9">
        <v>440639900</v>
      </c>
      <c r="C9">
        <v>86472600</v>
      </c>
      <c r="D9">
        <v>144779900</v>
      </c>
      <c r="E9">
        <v>4443500</v>
      </c>
      <c r="F9">
        <v>40806600</v>
      </c>
      <c r="G9" s="1">
        <v>36808900</v>
      </c>
      <c r="H9" s="1">
        <v>117970800</v>
      </c>
      <c r="I9" s="1">
        <v>38595000</v>
      </c>
      <c r="J9" t="s">
        <v>15</v>
      </c>
      <c r="K9">
        <f t="shared" si="4"/>
        <v>4.1663026525071617E-2</v>
      </c>
      <c r="L9">
        <f t="shared" si="5"/>
        <v>8.8764517597264905E-2</v>
      </c>
      <c r="M9">
        <f t="shared" si="6"/>
        <v>9.793007185361878E-2</v>
      </c>
      <c r="N9">
        <f t="shared" si="1"/>
        <v>3.1357767747553437E-2</v>
      </c>
      <c r="O9">
        <f t="shared" si="2"/>
        <v>2.4101221428170602E-2</v>
      </c>
      <c r="P9">
        <f t="shared" si="7"/>
        <v>2.8743708534414849E-2</v>
      </c>
      <c r="Q9">
        <f t="shared" si="8"/>
        <v>7.072606773370925E-2</v>
      </c>
      <c r="R9">
        <f t="shared" si="9"/>
        <v>1.1962304211741064E-2</v>
      </c>
      <c r="S9" t="s">
        <v>15</v>
      </c>
      <c r="T9">
        <f t="shared" si="10"/>
        <v>4.1663026525071617E-2</v>
      </c>
      <c r="U9">
        <f t="shared" si="11"/>
        <v>9.3347294725441843E-2</v>
      </c>
      <c r="V9">
        <f t="shared" si="12"/>
        <v>2.772949458786202E-2</v>
      </c>
      <c r="W9">
        <f t="shared" si="13"/>
        <v>4.9734888134062051E-2</v>
      </c>
      <c r="X9">
        <f t="shared" si="14"/>
        <v>1.1962304211741064E-2</v>
      </c>
      <c r="Y9">
        <f t="shared" si="15"/>
        <v>0.22443700818417861</v>
      </c>
      <c r="Z9" t="s">
        <v>15</v>
      </c>
      <c r="AA9">
        <f t="shared" si="16"/>
        <v>7</v>
      </c>
      <c r="AB9">
        <f t="shared" si="17"/>
        <v>4</v>
      </c>
      <c r="AC9">
        <f t="shared" si="18"/>
        <v>10</v>
      </c>
      <c r="AD9">
        <f t="shared" si="19"/>
        <v>6</v>
      </c>
      <c r="AE9">
        <f t="shared" si="20"/>
        <v>11</v>
      </c>
      <c r="AF9">
        <f t="shared" si="21"/>
        <v>6</v>
      </c>
    </row>
    <row r="10" spans="1:32" x14ac:dyDescent="0.15">
      <c r="A10" t="s">
        <v>16</v>
      </c>
      <c r="B10">
        <v>152443700</v>
      </c>
      <c r="C10">
        <v>30371000</v>
      </c>
      <c r="D10">
        <v>39681000</v>
      </c>
      <c r="E10">
        <v>1336000</v>
      </c>
      <c r="F10">
        <v>10970600</v>
      </c>
      <c r="G10" s="1">
        <v>18512900</v>
      </c>
      <c r="H10" s="1">
        <v>51125900</v>
      </c>
      <c r="I10" s="1">
        <v>15311500</v>
      </c>
      <c r="J10" t="s">
        <v>16</v>
      </c>
      <c r="K10">
        <f t="shared" si="4"/>
        <v>1.4413733111050677E-2</v>
      </c>
      <c r="L10">
        <f t="shared" si="5"/>
        <v>3.1175969774778742E-2</v>
      </c>
      <c r="M10">
        <f t="shared" si="6"/>
        <v>2.6840488087251386E-2</v>
      </c>
      <c r="N10">
        <f t="shared" si="1"/>
        <v>1.3589753549900843E-2</v>
      </c>
      <c r="O10">
        <f t="shared" si="2"/>
        <v>9.5614937659653891E-3</v>
      </c>
      <c r="P10">
        <f t="shared" si="7"/>
        <v>8.6421952519361404E-3</v>
      </c>
      <c r="Q10">
        <f t="shared" si="8"/>
        <v>1.9014262366367957E-2</v>
      </c>
      <c r="R10">
        <f t="shared" si="9"/>
        <v>6.0163966225978268E-3</v>
      </c>
      <c r="S10" t="s">
        <v>16</v>
      </c>
      <c r="T10">
        <f t="shared" si="10"/>
        <v>1.4413733111050677E-2</v>
      </c>
      <c r="U10">
        <f t="shared" si="11"/>
        <v>2.9008228931015064E-2</v>
      </c>
      <c r="V10">
        <f t="shared" si="12"/>
        <v>1.1575623657933116E-2</v>
      </c>
      <c r="W10">
        <f t="shared" si="13"/>
        <v>1.3828228809152049E-2</v>
      </c>
      <c r="X10">
        <f t="shared" si="14"/>
        <v>6.0163966225978268E-3</v>
      </c>
      <c r="Y10">
        <f t="shared" si="15"/>
        <v>7.4842211131748729E-2</v>
      </c>
      <c r="Z10" t="s">
        <v>16</v>
      </c>
      <c r="AA10">
        <f t="shared" si="16"/>
        <v>14</v>
      </c>
      <c r="AB10">
        <f t="shared" si="17"/>
        <v>14</v>
      </c>
      <c r="AC10">
        <f t="shared" si="18"/>
        <v>14</v>
      </c>
      <c r="AD10">
        <f t="shared" si="19"/>
        <v>11</v>
      </c>
      <c r="AE10">
        <f t="shared" si="20"/>
        <v>14</v>
      </c>
      <c r="AF10">
        <f t="shared" si="21"/>
        <v>14</v>
      </c>
    </row>
    <row r="11" spans="1:32" x14ac:dyDescent="0.15">
      <c r="A11" t="s">
        <v>17</v>
      </c>
      <c r="B11">
        <v>1597415200</v>
      </c>
      <c r="C11">
        <v>148928500</v>
      </c>
      <c r="D11">
        <v>118708500</v>
      </c>
      <c r="E11">
        <v>41466000</v>
      </c>
      <c r="F11">
        <v>92790300</v>
      </c>
      <c r="G11" s="1">
        <v>742231800</v>
      </c>
      <c r="H11" s="1">
        <v>551685400</v>
      </c>
      <c r="I11" s="1">
        <v>240098400</v>
      </c>
      <c r="J11" t="s">
        <v>17</v>
      </c>
      <c r="K11">
        <f t="shared" si="4"/>
        <v>0.15103750670139626</v>
      </c>
      <c r="L11">
        <f t="shared" si="5"/>
        <v>0.15287578329996168</v>
      </c>
      <c r="M11">
        <f t="shared" si="6"/>
        <v>8.0295206272661498E-2</v>
      </c>
      <c r="N11">
        <f t="shared" si="1"/>
        <v>0.14664325954317609</v>
      </c>
      <c r="O11">
        <f t="shared" si="2"/>
        <v>0.14993301471562318</v>
      </c>
      <c r="P11">
        <f t="shared" si="7"/>
        <v>0.26823148826106585</v>
      </c>
      <c r="Q11">
        <f t="shared" si="8"/>
        <v>0.16082430398100311</v>
      </c>
      <c r="R11">
        <f t="shared" si="9"/>
        <v>0.24121347248160502</v>
      </c>
      <c r="S11" t="s">
        <v>17</v>
      </c>
      <c r="T11">
        <f t="shared" si="10"/>
        <v>0.15103750670139626</v>
      </c>
      <c r="U11">
        <f t="shared" si="11"/>
        <v>0.11658549478631158</v>
      </c>
      <c r="V11">
        <f t="shared" si="12"/>
        <v>0.14828813712939964</v>
      </c>
      <c r="W11">
        <f t="shared" si="13"/>
        <v>0.21452789612103448</v>
      </c>
      <c r="X11">
        <f t="shared" si="14"/>
        <v>0.24121347248160502</v>
      </c>
      <c r="Y11">
        <f t="shared" si="15"/>
        <v>0.87165250721974696</v>
      </c>
      <c r="Z11" t="s">
        <v>17</v>
      </c>
      <c r="AA11">
        <f t="shared" si="16"/>
        <v>3</v>
      </c>
      <c r="AB11">
        <f t="shared" si="17"/>
        <v>3</v>
      </c>
      <c r="AC11">
        <f t="shared" si="18"/>
        <v>4</v>
      </c>
      <c r="AD11">
        <f t="shared" si="19"/>
        <v>2</v>
      </c>
      <c r="AE11">
        <f t="shared" si="20"/>
        <v>1</v>
      </c>
      <c r="AF11">
        <f t="shared" si="21"/>
        <v>2</v>
      </c>
    </row>
    <row r="12" spans="1:32" x14ac:dyDescent="0.15">
      <c r="A12" t="s">
        <v>18</v>
      </c>
      <c r="B12">
        <v>626829900</v>
      </c>
      <c r="C12">
        <v>52503300</v>
      </c>
      <c r="D12">
        <v>132460600</v>
      </c>
      <c r="E12">
        <v>10570200</v>
      </c>
      <c r="F12">
        <v>21001600</v>
      </c>
      <c r="G12" s="1">
        <v>135790200</v>
      </c>
      <c r="H12" s="1">
        <v>248883000</v>
      </c>
      <c r="I12" s="1">
        <v>86835700</v>
      </c>
      <c r="J12" t="s">
        <v>18</v>
      </c>
      <c r="K12">
        <f t="shared" si="4"/>
        <v>5.9267512430009148E-2</v>
      </c>
      <c r="L12">
        <f t="shared" si="5"/>
        <v>5.3894876489945696E-2</v>
      </c>
      <c r="M12">
        <f t="shared" si="6"/>
        <v>8.9597216711528704E-2</v>
      </c>
      <c r="N12">
        <f t="shared" si="1"/>
        <v>6.6155483478236507E-2</v>
      </c>
      <c r="O12">
        <f t="shared" si="2"/>
        <v>5.4225843595548488E-2</v>
      </c>
      <c r="P12">
        <f t="shared" si="7"/>
        <v>6.8375548092825894E-2</v>
      </c>
      <c r="Q12">
        <f t="shared" si="8"/>
        <v>3.6400008432858122E-2</v>
      </c>
      <c r="R12">
        <f t="shared" si="9"/>
        <v>4.4129644769964914E-2</v>
      </c>
      <c r="S12" t="s">
        <v>18</v>
      </c>
      <c r="T12">
        <f t="shared" si="10"/>
        <v>5.9267512430009148E-2</v>
      </c>
      <c r="U12">
        <f t="shared" si="11"/>
        <v>7.1746046600737204E-2</v>
      </c>
      <c r="V12">
        <f t="shared" si="12"/>
        <v>6.0190663536892494E-2</v>
      </c>
      <c r="W12">
        <f t="shared" si="13"/>
        <v>5.2387778262842008E-2</v>
      </c>
      <c r="X12">
        <f t="shared" si="14"/>
        <v>4.4129644769964914E-2</v>
      </c>
      <c r="Y12">
        <f t="shared" si="15"/>
        <v>0.28772164560044577</v>
      </c>
      <c r="Z12" t="s">
        <v>18</v>
      </c>
      <c r="AA12">
        <f t="shared" si="16"/>
        <v>5</v>
      </c>
      <c r="AB12">
        <f t="shared" si="17"/>
        <v>7</v>
      </c>
      <c r="AC12">
        <f t="shared" si="18"/>
        <v>5</v>
      </c>
      <c r="AD12">
        <f t="shared" si="19"/>
        <v>5</v>
      </c>
      <c r="AE12">
        <f t="shared" si="20"/>
        <v>5</v>
      </c>
      <c r="AF12">
        <f t="shared" si="21"/>
        <v>5</v>
      </c>
    </row>
    <row r="13" spans="1:32" x14ac:dyDescent="0.15">
      <c r="A13" t="s">
        <v>19</v>
      </c>
      <c r="B13">
        <v>2060995300</v>
      </c>
      <c r="C13">
        <v>125123800</v>
      </c>
      <c r="D13">
        <v>192019600</v>
      </c>
      <c r="E13">
        <v>34682800</v>
      </c>
      <c r="F13">
        <v>118828800</v>
      </c>
      <c r="G13" s="1">
        <v>718860700</v>
      </c>
      <c r="H13" s="1">
        <v>761259200</v>
      </c>
      <c r="I13" s="1">
        <v>306346500</v>
      </c>
      <c r="J13" t="s">
        <v>19</v>
      </c>
      <c r="K13">
        <f t="shared" si="4"/>
        <v>0.19486955641544929</v>
      </c>
      <c r="L13">
        <f t="shared" si="5"/>
        <v>0.12844015037059894</v>
      </c>
      <c r="M13">
        <f t="shared" si="6"/>
        <v>0.12988331408781975</v>
      </c>
      <c r="N13">
        <f t="shared" si="1"/>
        <v>0.20234998143005162</v>
      </c>
      <c r="O13">
        <f t="shared" si="2"/>
        <v>0.19130262547597007</v>
      </c>
      <c r="P13">
        <f t="shared" si="7"/>
        <v>0.22435294123042721</v>
      </c>
      <c r="Q13">
        <f t="shared" si="8"/>
        <v>0.20595427596308905</v>
      </c>
      <c r="R13">
        <f t="shared" si="9"/>
        <v>0.23361823850387078</v>
      </c>
      <c r="S13" t="s">
        <v>19</v>
      </c>
      <c r="T13">
        <f t="shared" si="10"/>
        <v>0.19486955641544929</v>
      </c>
      <c r="U13">
        <f t="shared" si="11"/>
        <v>0.12916173222920935</v>
      </c>
      <c r="V13">
        <f t="shared" si="12"/>
        <v>0.19682630345301083</v>
      </c>
      <c r="W13">
        <f t="shared" si="13"/>
        <v>0.21515360859675814</v>
      </c>
      <c r="X13">
        <f t="shared" si="14"/>
        <v>0.23361823850387078</v>
      </c>
      <c r="Y13">
        <f t="shared" si="15"/>
        <v>0.96962943919829836</v>
      </c>
      <c r="Z13" t="s">
        <v>19</v>
      </c>
      <c r="AA13">
        <f t="shared" si="16"/>
        <v>1</v>
      </c>
      <c r="AB13">
        <f t="shared" si="17"/>
        <v>1</v>
      </c>
      <c r="AC13">
        <f t="shared" si="18"/>
        <v>1</v>
      </c>
      <c r="AD13">
        <f t="shared" si="19"/>
        <v>1</v>
      </c>
      <c r="AE13">
        <f t="shared" si="20"/>
        <v>2</v>
      </c>
      <c r="AF13">
        <f t="shared" si="21"/>
        <v>1</v>
      </c>
    </row>
    <row r="14" spans="1:32" x14ac:dyDescent="0.15">
      <c r="A14" t="s">
        <v>20</v>
      </c>
      <c r="B14">
        <v>273701000</v>
      </c>
      <c r="C14">
        <v>45973100</v>
      </c>
      <c r="D14">
        <v>59570300</v>
      </c>
      <c r="E14">
        <v>437700</v>
      </c>
      <c r="F14">
        <v>13855900</v>
      </c>
      <c r="G14" s="1">
        <v>34515400</v>
      </c>
      <c r="H14" s="1">
        <v>82013900</v>
      </c>
      <c r="I14" s="1">
        <v>45838500</v>
      </c>
      <c r="J14" t="s">
        <v>20</v>
      </c>
      <c r="K14">
        <f t="shared" si="4"/>
        <v>2.5878755017279702E-2</v>
      </c>
      <c r="L14">
        <f t="shared" si="5"/>
        <v>4.7191596458887777E-2</v>
      </c>
      <c r="M14">
        <f t="shared" si="6"/>
        <v>4.0293740770242462E-2</v>
      </c>
      <c r="N14">
        <f t="shared" si="1"/>
        <v>2.1800079581312266E-2</v>
      </c>
      <c r="O14">
        <f t="shared" si="2"/>
        <v>2.8624532670946966E-2</v>
      </c>
      <c r="P14">
        <f t="shared" si="7"/>
        <v>2.8313539384524316E-3</v>
      </c>
      <c r="Q14">
        <f t="shared" si="8"/>
        <v>2.4015069177816872E-2</v>
      </c>
      <c r="R14">
        <f t="shared" si="9"/>
        <v>1.1216953366982646E-2</v>
      </c>
      <c r="S14" t="s">
        <v>20</v>
      </c>
      <c r="T14">
        <f t="shared" si="10"/>
        <v>2.5878755017279702E-2</v>
      </c>
      <c r="U14">
        <f t="shared" si="11"/>
        <v>4.3742668614565119E-2</v>
      </c>
      <c r="V14">
        <f t="shared" si="12"/>
        <v>2.5212306126129617E-2</v>
      </c>
      <c r="W14">
        <f t="shared" si="13"/>
        <v>1.3423211558134652E-2</v>
      </c>
      <c r="X14">
        <f t="shared" si="14"/>
        <v>1.1216953366982646E-2</v>
      </c>
      <c r="Y14">
        <f t="shared" si="15"/>
        <v>0.11947389468309173</v>
      </c>
      <c r="Z14" t="s">
        <v>20</v>
      </c>
      <c r="AA14">
        <f t="shared" si="16"/>
        <v>11</v>
      </c>
      <c r="AB14">
        <f t="shared" si="17"/>
        <v>10</v>
      </c>
      <c r="AC14">
        <f t="shared" si="18"/>
        <v>11</v>
      </c>
      <c r="AD14">
        <f t="shared" si="19"/>
        <v>12</v>
      </c>
      <c r="AE14">
        <f t="shared" si="20"/>
        <v>12</v>
      </c>
      <c r="AF14">
        <f t="shared" si="21"/>
        <v>11</v>
      </c>
    </row>
    <row r="15" spans="1:32" x14ac:dyDescent="0.15">
      <c r="A15" t="s">
        <v>21</v>
      </c>
      <c r="B15">
        <v>1674413000</v>
      </c>
      <c r="C15">
        <v>78873700</v>
      </c>
      <c r="D15">
        <v>138804800</v>
      </c>
      <c r="E15">
        <v>33223500</v>
      </c>
      <c r="F15">
        <v>92617000</v>
      </c>
      <c r="G15" s="1">
        <v>587701400</v>
      </c>
      <c r="H15" s="1">
        <v>633755900</v>
      </c>
      <c r="I15" s="1">
        <v>293576200</v>
      </c>
      <c r="J15" t="s">
        <v>21</v>
      </c>
      <c r="K15">
        <f t="shared" si="4"/>
        <v>0.15831774025213044</v>
      </c>
      <c r="L15">
        <f t="shared" si="5"/>
        <v>8.0964212150570147E-2</v>
      </c>
      <c r="M15">
        <f t="shared" si="6"/>
        <v>9.3888475110337724E-2</v>
      </c>
      <c r="N15">
        <f t="shared" si="1"/>
        <v>0.16845838394621129</v>
      </c>
      <c r="O15">
        <f t="shared" si="2"/>
        <v>0.18332802182253916</v>
      </c>
      <c r="P15">
        <f t="shared" si="7"/>
        <v>0.21491315415621284</v>
      </c>
      <c r="Q15">
        <f t="shared" si="8"/>
        <v>0.16052394012961016</v>
      </c>
      <c r="R15">
        <f t="shared" si="9"/>
        <v>0.19099356222180289</v>
      </c>
      <c r="S15" t="s">
        <v>21</v>
      </c>
      <c r="T15">
        <f t="shared" si="10"/>
        <v>0.15831774025213044</v>
      </c>
      <c r="U15">
        <f t="shared" si="11"/>
        <v>8.7426343630453929E-2</v>
      </c>
      <c r="V15">
        <f t="shared" si="12"/>
        <v>0.17589320288437521</v>
      </c>
      <c r="W15">
        <f t="shared" si="13"/>
        <v>0.1877185471429115</v>
      </c>
      <c r="X15">
        <f t="shared" si="14"/>
        <v>0.19099356222180289</v>
      </c>
      <c r="Y15">
        <f t="shared" si="15"/>
        <v>0.80034939613167388</v>
      </c>
      <c r="Z15" t="s">
        <v>21</v>
      </c>
      <c r="AA15">
        <f t="shared" si="16"/>
        <v>2</v>
      </c>
      <c r="AB15">
        <f t="shared" si="17"/>
        <v>5</v>
      </c>
      <c r="AC15">
        <f t="shared" si="18"/>
        <v>2</v>
      </c>
      <c r="AD15">
        <f t="shared" si="19"/>
        <v>3</v>
      </c>
      <c r="AE15">
        <f t="shared" si="20"/>
        <v>3</v>
      </c>
      <c r="AF15">
        <f t="shared" si="21"/>
        <v>3</v>
      </c>
    </row>
    <row r="16" spans="1:32" x14ac:dyDescent="0.15">
      <c r="A16" t="s">
        <v>22</v>
      </c>
      <c r="B16">
        <v>1525138200</v>
      </c>
      <c r="C16">
        <v>113021100</v>
      </c>
      <c r="D16">
        <v>200557700</v>
      </c>
      <c r="E16">
        <v>10452800</v>
      </c>
      <c r="F16">
        <v>75068500</v>
      </c>
      <c r="G16" s="1">
        <v>455786500</v>
      </c>
      <c r="H16" s="1">
        <v>582012800</v>
      </c>
      <c r="I16" s="1">
        <v>243767900</v>
      </c>
      <c r="J16" t="s">
        <v>22</v>
      </c>
      <c r="K16">
        <f t="shared" si="4"/>
        <v>0.14420363040432782</v>
      </c>
      <c r="L16">
        <f t="shared" si="5"/>
        <v>0.11601667371875295</v>
      </c>
      <c r="M16">
        <f t="shared" si="6"/>
        <v>0.13565854080432793</v>
      </c>
      <c r="N16">
        <f t="shared" si="1"/>
        <v>0.15470457272904203</v>
      </c>
      <c r="O16">
        <f t="shared" si="2"/>
        <v>0.15222448853426995</v>
      </c>
      <c r="P16">
        <f t="shared" si="7"/>
        <v>6.7616121653771025E-2</v>
      </c>
      <c r="Q16">
        <f t="shared" si="8"/>
        <v>0.13010885042292061</v>
      </c>
      <c r="R16">
        <f t="shared" si="9"/>
        <v>0.14812332801590697</v>
      </c>
      <c r="S16" t="s">
        <v>22</v>
      </c>
      <c r="T16">
        <f t="shared" si="10"/>
        <v>0.14420363040432782</v>
      </c>
      <c r="U16">
        <f t="shared" si="11"/>
        <v>0.12583760726154045</v>
      </c>
      <c r="V16">
        <f t="shared" si="12"/>
        <v>0.15346453063165599</v>
      </c>
      <c r="W16">
        <f t="shared" si="13"/>
        <v>9.8862486038345826E-2</v>
      </c>
      <c r="X16">
        <f t="shared" si="14"/>
        <v>0.14812332801590697</v>
      </c>
      <c r="Y16">
        <f t="shared" si="15"/>
        <v>0.67049158235177708</v>
      </c>
      <c r="Z16" t="s">
        <v>22</v>
      </c>
      <c r="AA16">
        <f t="shared" si="16"/>
        <v>4</v>
      </c>
      <c r="AB16">
        <f t="shared" si="17"/>
        <v>2</v>
      </c>
      <c r="AC16">
        <f t="shared" si="18"/>
        <v>3</v>
      </c>
      <c r="AD16">
        <f t="shared" si="19"/>
        <v>4</v>
      </c>
      <c r="AE16">
        <f t="shared" si="20"/>
        <v>4</v>
      </c>
      <c r="AF16">
        <f t="shared" si="21"/>
        <v>4</v>
      </c>
    </row>
    <row r="17" spans="1:33" ht="14.25" thickBot="1" x14ac:dyDescent="0.2">
      <c r="A17" t="s">
        <v>23</v>
      </c>
      <c r="B17">
        <v>413881500</v>
      </c>
      <c r="C17">
        <v>29793600</v>
      </c>
      <c r="D17">
        <v>74954900</v>
      </c>
      <c r="E17">
        <v>2750900</v>
      </c>
      <c r="F17">
        <v>20940400</v>
      </c>
      <c r="G17" s="1">
        <v>51414900</v>
      </c>
      <c r="H17" s="1">
        <v>156531800</v>
      </c>
      <c r="I17" s="1">
        <v>55454700</v>
      </c>
      <c r="J17" t="s">
        <v>23</v>
      </c>
      <c r="K17">
        <f t="shared" si="4"/>
        <v>3.9132987985737167E-2</v>
      </c>
      <c r="L17">
        <f t="shared" si="5"/>
        <v>3.0583266045959893E-2</v>
      </c>
      <c r="M17">
        <f t="shared" si="6"/>
        <v>5.0699984892798033E-2</v>
      </c>
      <c r="N17">
        <f t="shared" si="1"/>
        <v>4.1607650617834967E-2</v>
      </c>
      <c r="O17">
        <f t="shared" si="2"/>
        <v>3.4629511696664651E-2</v>
      </c>
      <c r="P17">
        <f t="shared" si="7"/>
        <v>1.7794771645622102E-2</v>
      </c>
      <c r="Q17">
        <f t="shared" si="8"/>
        <v>3.6293936489954201E-2</v>
      </c>
      <c r="R17">
        <f t="shared" si="9"/>
        <v>1.6709020775308298E-2</v>
      </c>
      <c r="S17" t="s">
        <v>23</v>
      </c>
      <c r="T17">
        <f t="shared" si="10"/>
        <v>3.9132987985737167E-2</v>
      </c>
      <c r="U17">
        <f t="shared" si="11"/>
        <v>4.0641625469378967E-2</v>
      </c>
      <c r="V17">
        <f t="shared" si="12"/>
        <v>3.8118581157249809E-2</v>
      </c>
      <c r="W17">
        <f t="shared" si="13"/>
        <v>2.704435406778815E-2</v>
      </c>
      <c r="X17">
        <f t="shared" si="14"/>
        <v>1.6709020775308298E-2</v>
      </c>
      <c r="Y17">
        <f t="shared" si="15"/>
        <v>0.16164656945546241</v>
      </c>
      <c r="Z17" t="s">
        <v>23</v>
      </c>
      <c r="AA17">
        <f t="shared" si="16"/>
        <v>9</v>
      </c>
      <c r="AB17">
        <f t="shared" si="17"/>
        <v>11</v>
      </c>
      <c r="AC17">
        <f t="shared" si="18"/>
        <v>7</v>
      </c>
      <c r="AD17">
        <f t="shared" si="19"/>
        <v>9</v>
      </c>
      <c r="AE17">
        <f t="shared" si="20"/>
        <v>8</v>
      </c>
      <c r="AF17">
        <f t="shared" si="21"/>
        <v>10</v>
      </c>
    </row>
    <row r="18" spans="1:33" x14ac:dyDescent="0.15">
      <c r="A18" t="s">
        <v>24</v>
      </c>
      <c r="B18">
        <f>SUM(B2:B17)</f>
        <v>10576281579.9</v>
      </c>
      <c r="C18">
        <f t="shared" ref="C18:I18" si="22">SUM(C2:C17)</f>
        <v>974179800</v>
      </c>
      <c r="D18">
        <f t="shared" si="22"/>
        <v>1478400835</v>
      </c>
      <c r="E18">
        <f t="shared" si="22"/>
        <v>154590351.30000001</v>
      </c>
      <c r="F18">
        <f t="shared" si="22"/>
        <v>576966899.29999995</v>
      </c>
      <c r="G18">
        <f t="shared" si="22"/>
        <v>3077074395.4055166</v>
      </c>
      <c r="H18">
        <f t="shared" si="22"/>
        <v>3762091771</v>
      </c>
      <c r="I18">
        <f t="shared" si="22"/>
        <v>1601371122</v>
      </c>
      <c r="AA18" s="4" t="s">
        <v>36</v>
      </c>
      <c r="AB18" s="4" t="s">
        <v>25</v>
      </c>
      <c r="AC18" s="4" t="s">
        <v>31</v>
      </c>
      <c r="AD18" s="4" t="s">
        <v>32</v>
      </c>
      <c r="AE18" s="4" t="s">
        <v>33</v>
      </c>
      <c r="AF18" s="4" t="s">
        <v>34</v>
      </c>
      <c r="AG18" s="4" t="s">
        <v>35</v>
      </c>
    </row>
    <row r="19" spans="1:33" x14ac:dyDescent="0.15">
      <c r="AA19" t="s">
        <v>25</v>
      </c>
      <c r="AB19" s="2">
        <v>1</v>
      </c>
      <c r="AC19" s="2"/>
      <c r="AD19" s="2"/>
      <c r="AE19" s="2"/>
      <c r="AF19" s="2"/>
      <c r="AG19" s="2"/>
    </row>
    <row r="20" spans="1:33" x14ac:dyDescent="0.15">
      <c r="AA20" t="s">
        <v>26</v>
      </c>
      <c r="AB20" s="2">
        <v>0.91764705882352937</v>
      </c>
      <c r="AC20" s="2">
        <v>1</v>
      </c>
      <c r="AD20" s="2"/>
      <c r="AE20" s="2"/>
      <c r="AF20" s="2"/>
      <c r="AG20" s="2"/>
    </row>
    <row r="21" spans="1:33" x14ac:dyDescent="0.15">
      <c r="AA21" t="s">
        <v>27</v>
      </c>
      <c r="AB21" s="2">
        <v>0.96764705882352942</v>
      </c>
      <c r="AC21" s="2">
        <v>0.88529411764705879</v>
      </c>
      <c r="AD21" s="2">
        <v>1</v>
      </c>
      <c r="AE21" s="2"/>
      <c r="AF21" s="2"/>
      <c r="AG21" s="2"/>
    </row>
    <row r="22" spans="1:33" x14ac:dyDescent="0.15">
      <c r="AA22" t="s">
        <v>28</v>
      </c>
      <c r="AB22" s="2">
        <v>0.95294117647058818</v>
      </c>
      <c r="AC22" s="2">
        <v>0.90294117647058825</v>
      </c>
      <c r="AD22" s="2">
        <v>0.9205882352941176</v>
      </c>
      <c r="AE22" s="2">
        <v>1</v>
      </c>
      <c r="AF22" s="2"/>
      <c r="AG22" s="2"/>
    </row>
    <row r="23" spans="1:33" x14ac:dyDescent="0.15">
      <c r="AA23" t="s">
        <v>29</v>
      </c>
      <c r="AB23" s="2">
        <v>0.92941176470588238</v>
      </c>
      <c r="AC23" s="2">
        <v>0.85</v>
      </c>
      <c r="AD23" s="2">
        <v>0.96176470588235297</v>
      </c>
      <c r="AE23" s="2">
        <v>0.87647058823529411</v>
      </c>
      <c r="AF23" s="2">
        <v>1</v>
      </c>
      <c r="AG23" s="2"/>
    </row>
    <row r="24" spans="1:33" ht="14.25" thickBot="1" x14ac:dyDescent="0.2">
      <c r="AA24" s="3" t="s">
        <v>30</v>
      </c>
      <c r="AB24" s="3">
        <v>0.98235294117647054</v>
      </c>
      <c r="AC24" s="3">
        <v>0.96176470588235297</v>
      </c>
      <c r="AD24" s="3">
        <v>0.95294117647058818</v>
      </c>
      <c r="AE24" s="3">
        <v>0.95882352941176474</v>
      </c>
      <c r="AF24" s="3">
        <v>0.93529411764705883</v>
      </c>
      <c r="AG24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sheetData>
    <row r="1" spans="1:7" x14ac:dyDescent="0.1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15">
      <c r="A2" t="s">
        <v>8</v>
      </c>
      <c r="B2">
        <v>2.0673229844365332E-2</v>
      </c>
      <c r="C2">
        <v>2.9216167641137332E-2</v>
      </c>
      <c r="D2">
        <v>2.0358255266084035E-2</v>
      </c>
      <c r="E2">
        <v>8.4775759324550067E-3</v>
      </c>
      <c r="F2">
        <v>1.6081293477792413E-2</v>
      </c>
      <c r="G2">
        <v>9.480652216183412E-2</v>
      </c>
    </row>
    <row r="3" spans="1:7" x14ac:dyDescent="0.15">
      <c r="A3" t="s">
        <v>9</v>
      </c>
      <c r="B3">
        <v>5.239200694628624E-3</v>
      </c>
      <c r="C3">
        <v>6.9445788665157427E-3</v>
      </c>
      <c r="D3">
        <v>3.969614714631471E-3</v>
      </c>
      <c r="E3">
        <v>1.328043486863404E-2</v>
      </c>
      <c r="F3">
        <v>2.4115829019538747E-3</v>
      </c>
      <c r="G3">
        <v>3.184541204636375E-2</v>
      </c>
    </row>
    <row r="4" spans="1:7" x14ac:dyDescent="0.15">
      <c r="A4" t="s">
        <v>10</v>
      </c>
      <c r="B4">
        <v>3.9672960371764925E-2</v>
      </c>
      <c r="C4">
        <v>4.8696992095848449E-2</v>
      </c>
      <c r="D4">
        <v>3.4710405561596269E-2</v>
      </c>
      <c r="E4">
        <v>2.9878507609218521E-2</v>
      </c>
      <c r="F4">
        <v>1.541158708116004E-2</v>
      </c>
      <c r="G4">
        <v>0.16837045271958817</v>
      </c>
    </row>
    <row r="5" spans="1:7" x14ac:dyDescent="0.15">
      <c r="A5" t="s">
        <v>11</v>
      </c>
      <c r="B5">
        <v>1.7507362923458655E-2</v>
      </c>
      <c r="C5">
        <v>3.4718548557105308E-2</v>
      </c>
      <c r="D5">
        <v>1.5515060858361176E-2</v>
      </c>
      <c r="E5">
        <v>8.4306748133679832E-3</v>
      </c>
      <c r="F5">
        <v>7.2989135503303843E-3</v>
      </c>
      <c r="G5">
        <v>8.34705607026235E-2</v>
      </c>
    </row>
    <row r="6" spans="1:7" x14ac:dyDescent="0.15">
      <c r="A6" t="s">
        <v>12</v>
      </c>
      <c r="B6">
        <v>3.7963588333641586E-2</v>
      </c>
      <c r="C6">
        <v>8.0592445138396196E-2</v>
      </c>
      <c r="D6">
        <v>3.5473526303889766E-2</v>
      </c>
      <c r="E6">
        <v>2.2643344197590259E-2</v>
      </c>
      <c r="F6">
        <v>1.7522260781379136E-2</v>
      </c>
      <c r="G6">
        <v>0.19419516475489693</v>
      </c>
    </row>
    <row r="7" spans="1:7" x14ac:dyDescent="0.15">
      <c r="A7" t="s">
        <v>13</v>
      </c>
      <c r="B7">
        <v>4.4740005873073023E-2</v>
      </c>
      <c r="C7">
        <v>5.6001342172637546E-2</v>
      </c>
      <c r="D7">
        <v>4.9832886118773553E-2</v>
      </c>
      <c r="E7">
        <v>3.7135957353709226E-2</v>
      </c>
      <c r="F7">
        <v>3.5521630599248281E-2</v>
      </c>
      <c r="G7">
        <v>0.22323182211744164</v>
      </c>
    </row>
    <row r="8" spans="1:7" x14ac:dyDescent="0.15">
      <c r="A8" t="s">
        <v>14</v>
      </c>
      <c r="B8">
        <v>5.4192031166157666E-3</v>
      </c>
      <c r="C8">
        <v>6.3328832797059191E-3</v>
      </c>
      <c r="D8">
        <v>2.841408012154985E-3</v>
      </c>
      <c r="E8">
        <v>7.4725064939961342E-3</v>
      </c>
      <c r="F8">
        <v>1.7698106383554995E-3</v>
      </c>
      <c r="G8">
        <v>2.3835811540828308E-2</v>
      </c>
    </row>
    <row r="9" spans="1:7" x14ac:dyDescent="0.15">
      <c r="A9" t="s">
        <v>15</v>
      </c>
      <c r="B9">
        <v>4.1663026525071617E-2</v>
      </c>
      <c r="C9">
        <v>9.3347294725441843E-2</v>
      </c>
      <c r="D9">
        <v>2.772949458786202E-2</v>
      </c>
      <c r="E9">
        <v>4.9734888134062051E-2</v>
      </c>
      <c r="F9">
        <v>1.1962304211741064E-2</v>
      </c>
      <c r="G9">
        <v>0.22443700818417861</v>
      </c>
    </row>
    <row r="10" spans="1:7" x14ac:dyDescent="0.15">
      <c r="A10" t="s">
        <v>16</v>
      </c>
      <c r="B10">
        <v>1.4413733111050677E-2</v>
      </c>
      <c r="C10">
        <v>2.9008228931015064E-2</v>
      </c>
      <c r="D10">
        <v>1.1575623657933116E-2</v>
      </c>
      <c r="E10">
        <v>1.3828228809152049E-2</v>
      </c>
      <c r="F10">
        <v>6.0163966225978268E-3</v>
      </c>
      <c r="G10">
        <v>7.4842211131748729E-2</v>
      </c>
    </row>
    <row r="11" spans="1:7" x14ac:dyDescent="0.15">
      <c r="A11" t="s">
        <v>17</v>
      </c>
      <c r="B11">
        <v>0.15103750670139626</v>
      </c>
      <c r="C11">
        <v>0.11658549478631158</v>
      </c>
      <c r="D11">
        <v>0.14828813712939964</v>
      </c>
      <c r="E11">
        <v>0.21452789612103448</v>
      </c>
      <c r="F11">
        <v>0.24121347248160502</v>
      </c>
      <c r="G11">
        <v>0.87165250721974696</v>
      </c>
    </row>
    <row r="12" spans="1:7" x14ac:dyDescent="0.15">
      <c r="A12" t="s">
        <v>18</v>
      </c>
      <c r="B12">
        <v>5.9267512430009148E-2</v>
      </c>
      <c r="C12">
        <v>7.1746046600737204E-2</v>
      </c>
      <c r="D12">
        <v>6.0190663536892494E-2</v>
      </c>
      <c r="E12">
        <v>5.2387778262842008E-2</v>
      </c>
      <c r="F12">
        <v>4.4129644769964914E-2</v>
      </c>
      <c r="G12">
        <v>0.28772164560044577</v>
      </c>
    </row>
    <row r="13" spans="1:7" x14ac:dyDescent="0.15">
      <c r="A13" t="s">
        <v>19</v>
      </c>
      <c r="B13">
        <v>0.19486955641544929</v>
      </c>
      <c r="C13">
        <v>0.12916173222920935</v>
      </c>
      <c r="D13">
        <v>0.19682630345301083</v>
      </c>
      <c r="E13">
        <v>0.21515360859675814</v>
      </c>
      <c r="F13">
        <v>0.23361823850387078</v>
      </c>
      <c r="G13">
        <v>0.96962943919829836</v>
      </c>
    </row>
    <row r="14" spans="1:7" x14ac:dyDescent="0.15">
      <c r="A14" t="s">
        <v>20</v>
      </c>
      <c r="B14">
        <v>2.5878755017279702E-2</v>
      </c>
      <c r="C14">
        <v>4.3742668614565119E-2</v>
      </c>
      <c r="D14">
        <v>2.5212306126129617E-2</v>
      </c>
      <c r="E14">
        <v>1.3423211558134652E-2</v>
      </c>
      <c r="F14">
        <v>1.1216953366982646E-2</v>
      </c>
      <c r="G14">
        <v>0.11947389468309173</v>
      </c>
    </row>
    <row r="15" spans="1:7" x14ac:dyDescent="0.15">
      <c r="A15" t="s">
        <v>21</v>
      </c>
      <c r="B15">
        <v>0.15831774025213044</v>
      </c>
      <c r="C15">
        <v>8.7426343630453929E-2</v>
      </c>
      <c r="D15">
        <v>0.17589320288437521</v>
      </c>
      <c r="E15">
        <v>0.1877185471429115</v>
      </c>
      <c r="F15">
        <v>0.19099356222180289</v>
      </c>
      <c r="G15">
        <v>0.80034939613167388</v>
      </c>
    </row>
    <row r="16" spans="1:7" x14ac:dyDescent="0.15">
      <c r="A16" t="s">
        <v>22</v>
      </c>
      <c r="B16">
        <v>0.14420363040432782</v>
      </c>
      <c r="C16">
        <v>0.12583760726154045</v>
      </c>
      <c r="D16">
        <v>0.15346453063165599</v>
      </c>
      <c r="E16">
        <v>9.8862486038345826E-2</v>
      </c>
      <c r="F16">
        <v>0.14812332801590697</v>
      </c>
      <c r="G16">
        <v>0.67049158235177708</v>
      </c>
    </row>
    <row r="17" spans="1:7" x14ac:dyDescent="0.15">
      <c r="A17" t="s">
        <v>23</v>
      </c>
      <c r="B17">
        <v>3.9132987985737167E-2</v>
      </c>
      <c r="C17">
        <v>4.0641625469378967E-2</v>
      </c>
      <c r="D17">
        <v>3.8118581157249809E-2</v>
      </c>
      <c r="E17">
        <v>2.704435406778815E-2</v>
      </c>
      <c r="F17">
        <v>1.6709020775308298E-2</v>
      </c>
      <c r="G17">
        <v>0.16164656945546241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补充数据</vt:lpstr>
      <vt:lpstr>系统重要性银行数据处理</vt:lpstr>
      <vt:lpstr>系统重要性银行因子得分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2016-03-03T11:54:23Z</dcterms:created>
  <dcterms:modified xsi:type="dcterms:W3CDTF">2016-04-02T12:35:45Z</dcterms:modified>
</cp:coreProperties>
</file>